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kessoncorp-my.sharepoint.com/personal/henrique_rezek_mckesson_com/Documents/Desktop/McKesson/Albertsons/FTS/"/>
    </mc:Choice>
  </mc:AlternateContent>
  <xr:revisionPtr revIDLastSave="0" documentId="8_{DA97E92E-C930-4F4F-AF85-6A1C1E16BCF0}" xr6:coauthVersionLast="47" xr6:coauthVersionMax="47" xr10:uidLastSave="{00000000-0000-0000-0000-000000000000}"/>
  <bookViews>
    <workbookView xWindow="-120" yWindow="-120" windowWidth="29040" windowHeight="15720" tabRatio="537" xr2:uid="{E597E404-4AFA-41DC-B941-86CB9EBC3C3C}"/>
  </bookViews>
  <sheets>
    <sheet name="FTS Summary" sheetId="4" r:id="rId1"/>
    <sheet name="Dec - Jan 23" sheetId="41" r:id="rId2"/>
    <sheet name="Nov - Dec 23" sheetId="40" r:id="rId3"/>
    <sheet name="Oct - Nov 23" sheetId="39" r:id="rId4"/>
    <sheet name="Sept-Oct 23" sheetId="38" r:id="rId5"/>
    <sheet name="Aug-Sept 23" sheetId="37" r:id="rId6"/>
    <sheet name="Jul-Aug 23" sheetId="36" r:id="rId7"/>
    <sheet name="Jun-Jul 23" sheetId="35" r:id="rId8"/>
    <sheet name="May-Jun 23" sheetId="34" r:id="rId9"/>
    <sheet name="Apr-May 23" sheetId="33" r:id="rId10"/>
    <sheet name="Mar-Apr 23" sheetId="32" r:id="rId11"/>
    <sheet name="Feb-Mar 23" sheetId="31" r:id="rId12"/>
    <sheet name="Jan-Feb 23" sheetId="25" r:id="rId13"/>
    <sheet name="Dec-Jan 23" sheetId="26" r:id="rId14"/>
    <sheet name="Nov-Dec 22" sheetId="27" r:id="rId15"/>
    <sheet name="Oct-Nov 22" sheetId="28" r:id="rId16"/>
    <sheet name="Sept-Oct 22" sheetId="30" r:id="rId17"/>
    <sheet name="Aug-Sept 22" sheetId="29" r:id="rId18"/>
    <sheet name="Jul-Aug 22" sheetId="23" r:id="rId19"/>
    <sheet name="Jun-Jul 22" sheetId="22" r:id="rId20"/>
    <sheet name="May-Jun 22" sheetId="21" r:id="rId21"/>
    <sheet name="Apr-May 22" sheetId="20" r:id="rId22"/>
    <sheet name="Mar-Apr 22" sheetId="19" r:id="rId23"/>
    <sheet name="Feb-Mar 22" sheetId="18" r:id="rId24"/>
    <sheet name="Jan-Feb 22" sheetId="17" r:id="rId25"/>
    <sheet name="Dec-Jan 22" sheetId="16" r:id="rId26"/>
    <sheet name="Jan-Feb 21" sheetId="5" r:id="rId27"/>
    <sheet name="Feb-Mar 21" sheetId="6" r:id="rId28"/>
    <sheet name="Mar-Apr 21" sheetId="7" r:id="rId29"/>
    <sheet name="Apr-May 21" sheetId="8" r:id="rId30"/>
    <sheet name="May-Jun 21" sheetId="10" r:id="rId31"/>
    <sheet name="Jun-Jul 21" sheetId="11" r:id="rId32"/>
    <sheet name="Jul-Aug 21" sheetId="12" r:id="rId33"/>
    <sheet name="Aug-Sept 21" sheetId="13" r:id="rId34"/>
    <sheet name="Sept-Oct 21" sheetId="14" r:id="rId35"/>
    <sheet name="Oct-Nov 21" sheetId="9" r:id="rId36"/>
    <sheet name="Nov-Dec 21" sheetId="15" r:id="rId37"/>
  </sheets>
  <definedNames>
    <definedName name="_xlnm._FilterDatabase" localSheetId="9" hidden="1">'Apr-May 23'!$A$2:$AA$31</definedName>
    <definedName name="_xlnm._FilterDatabase" localSheetId="5" hidden="1">'Aug-Sept 23'!$A$2:$Z$2</definedName>
    <definedName name="_xlnm._FilterDatabase" localSheetId="7" hidden="1">'Jun-Jul 23'!$A$2:$AA$33</definedName>
    <definedName name="_xlnm._FilterDatabase" localSheetId="8" hidden="1">'May-Jun 23'!$A$2:$AA$32</definedName>
    <definedName name="_xlnm._FilterDatabase" localSheetId="4" hidden="1">'Sept-Oct 23'!$A$2:$Z$22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W3" i="37"/>
  <c r="Z26" i="37"/>
  <c r="Z23" i="37"/>
  <c r="Y23" i="37"/>
  <c r="X10" i="37"/>
  <c r="X25" i="37"/>
  <c r="W25" i="37"/>
  <c r="Y16" i="37"/>
  <c r="Y3" i="37"/>
  <c r="Z6" i="37"/>
  <c r="Z7" i="37"/>
  <c r="Z8" i="37"/>
  <c r="Z14" i="37"/>
  <c r="Z15" i="37"/>
  <c r="Z16" i="37"/>
  <c r="Z24" i="37"/>
  <c r="X4" i="37"/>
  <c r="X11" i="37"/>
  <c r="X12" i="37"/>
  <c r="X20" i="37"/>
  <c r="X22" i="37"/>
  <c r="Z22" i="37" s="1"/>
  <c r="W4" i="37"/>
  <c r="Z4" i="37" s="1"/>
  <c r="W5" i="37"/>
  <c r="W6" i="37"/>
  <c r="W7" i="37"/>
  <c r="W8" i="37"/>
  <c r="W9" i="37"/>
  <c r="Z9" i="37" s="1"/>
  <c r="W10" i="37"/>
  <c r="Z10" i="37" s="1"/>
  <c r="W11" i="37"/>
  <c r="Z11" i="37" s="1"/>
  <c r="W12" i="37"/>
  <c r="Z12" i="37" s="1"/>
  <c r="W13" i="37"/>
  <c r="W14" i="37"/>
  <c r="W15" i="37"/>
  <c r="W16" i="37"/>
  <c r="W17" i="37"/>
  <c r="Z17" i="37" s="1"/>
  <c r="W18" i="37"/>
  <c r="Z18" i="37" s="1"/>
  <c r="W19" i="37"/>
  <c r="Z19" i="37" s="1"/>
  <c r="W20" i="37"/>
  <c r="Z20" i="37" s="1"/>
  <c r="W21" i="37"/>
  <c r="W22" i="37"/>
  <c r="W23" i="37"/>
  <c r="W24" i="37"/>
  <c r="Z25" i="37"/>
  <c r="Z3" i="37"/>
  <c r="Y4" i="37"/>
  <c r="Y5" i="37"/>
  <c r="Z5" i="37" s="1"/>
  <c r="Y6" i="37"/>
  <c r="Y7" i="37"/>
  <c r="Y8" i="37"/>
  <c r="Y9" i="37"/>
  <c r="Y10" i="37"/>
  <c r="Y11" i="37"/>
  <c r="Y12" i="37"/>
  <c r="Y13" i="37"/>
  <c r="Z13" i="37" s="1"/>
  <c r="Y14" i="37"/>
  <c r="Y15" i="37"/>
  <c r="Y17" i="37"/>
  <c r="Y18" i="37"/>
  <c r="Y19" i="37"/>
  <c r="Y20" i="37"/>
  <c r="Y21" i="37"/>
  <c r="Z21" i="37" s="1"/>
  <c r="Y22" i="37"/>
  <c r="Y24" i="37"/>
  <c r="Y25" i="37"/>
  <c r="Z30" i="36"/>
  <c r="I19" i="4"/>
  <c r="Z23" i="36"/>
  <c r="Z22" i="36"/>
  <c r="Z3" i="36"/>
  <c r="Y3" i="36"/>
  <c r="X14" i="36"/>
  <c r="X6" i="36"/>
  <c r="W23" i="36"/>
  <c r="W3" i="36"/>
  <c r="Y8" i="36"/>
  <c r="X7" i="36"/>
  <c r="X19" i="36"/>
  <c r="X21" i="36"/>
  <c r="X24" i="36"/>
  <c r="X25" i="36"/>
  <c r="X27" i="36"/>
  <c r="X28" i="36"/>
  <c r="X29" i="36"/>
  <c r="X3" i="36"/>
  <c r="W4" i="36"/>
  <c r="Z4" i="36" s="1"/>
  <c r="W5" i="36"/>
  <c r="Z5" i="36" s="1"/>
  <c r="W6" i="36"/>
  <c r="Z6" i="36" s="1"/>
  <c r="W7" i="36"/>
  <c r="W8" i="36"/>
  <c r="W9" i="36"/>
  <c r="W10" i="36"/>
  <c r="W11" i="36"/>
  <c r="W12" i="36"/>
  <c r="Z12" i="36" s="1"/>
  <c r="W13" i="36"/>
  <c r="Z13" i="36" s="1"/>
  <c r="W14" i="36"/>
  <c r="Z14" i="36" s="1"/>
  <c r="W15" i="36"/>
  <c r="Z15" i="36" s="1"/>
  <c r="W16" i="36"/>
  <c r="W17" i="36"/>
  <c r="W18" i="36"/>
  <c r="W19" i="36"/>
  <c r="W20" i="36"/>
  <c r="Z20" i="36" s="1"/>
  <c r="W21" i="36"/>
  <c r="Z21" i="36" s="1"/>
  <c r="W22" i="36"/>
  <c r="W24" i="36"/>
  <c r="W25" i="36"/>
  <c r="W26" i="36"/>
  <c r="W27" i="36"/>
  <c r="W28" i="36"/>
  <c r="Z28" i="36" s="1"/>
  <c r="W29" i="36"/>
  <c r="Z29" i="36" s="1"/>
  <c r="Y4" i="36"/>
  <c r="Y5" i="36"/>
  <c r="Y6" i="36"/>
  <c r="Y7" i="36"/>
  <c r="Y9" i="36"/>
  <c r="Y10" i="36"/>
  <c r="Y11" i="36"/>
  <c r="Y12" i="36"/>
  <c r="Y13" i="36"/>
  <c r="Y14" i="36"/>
  <c r="Y15" i="36"/>
  <c r="Y16" i="36"/>
  <c r="Y17" i="36"/>
  <c r="Y18" i="36"/>
  <c r="Y19" i="36"/>
  <c r="Y20" i="36"/>
  <c r="Y21" i="36"/>
  <c r="Y22" i="36"/>
  <c r="Y23" i="36"/>
  <c r="Y24" i="36"/>
  <c r="Y25" i="36"/>
  <c r="Y26" i="36"/>
  <c r="Y27" i="36"/>
  <c r="Y28" i="36"/>
  <c r="Y29" i="36"/>
  <c r="AA2" i="38" l="1"/>
  <c r="Z27" i="36"/>
  <c r="Z26" i="36"/>
  <c r="Z18" i="36"/>
  <c r="Z10" i="36"/>
  <c r="Z25" i="36"/>
  <c r="Z17" i="36"/>
  <c r="Z9" i="36"/>
  <c r="Z11" i="36"/>
  <c r="Z24" i="36"/>
  <c r="Z16" i="36"/>
  <c r="Z8" i="36"/>
  <c r="Z19" i="36"/>
  <c r="Z7" i="36"/>
  <c r="X6" i="35"/>
  <c r="W6" i="35"/>
  <c r="W5" i="35"/>
  <c r="Z5" i="35"/>
  <c r="Z4" i="35"/>
  <c r="Z3" i="35"/>
  <c r="Y6" i="35"/>
  <c r="Y4" i="35"/>
  <c r="Y3" i="35"/>
  <c r="Y5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6" i="35"/>
  <c r="Y27" i="35"/>
  <c r="Y28" i="35"/>
  <c r="Y29" i="35"/>
  <c r="Y30" i="35"/>
  <c r="Y31" i="35"/>
  <c r="Y32" i="35"/>
  <c r="X3" i="35"/>
  <c r="W3" i="35"/>
  <c r="X4" i="35"/>
  <c r="X7" i="35"/>
  <c r="X8" i="35"/>
  <c r="X10" i="35"/>
  <c r="X12" i="35"/>
  <c r="X18" i="35"/>
  <c r="X20" i="35"/>
  <c r="X22" i="35"/>
  <c r="X25" i="35"/>
  <c r="X26" i="35"/>
  <c r="X29" i="35"/>
  <c r="X30" i="35"/>
  <c r="W4" i="35"/>
  <c r="W7" i="35"/>
  <c r="Z7" i="35" s="1"/>
  <c r="W8" i="35"/>
  <c r="W9" i="35"/>
  <c r="W10" i="35"/>
  <c r="W11" i="35"/>
  <c r="W12" i="35"/>
  <c r="W13" i="35"/>
  <c r="W14" i="35"/>
  <c r="W15" i="35"/>
  <c r="W16" i="35"/>
  <c r="W17" i="35"/>
  <c r="W18" i="35"/>
  <c r="W19" i="35"/>
  <c r="W20" i="35"/>
  <c r="W21" i="35"/>
  <c r="W22" i="35"/>
  <c r="W23" i="35"/>
  <c r="W24" i="35"/>
  <c r="W25" i="35"/>
  <c r="W26" i="35"/>
  <c r="W27" i="35"/>
  <c r="W28" i="35"/>
  <c r="W29" i="35"/>
  <c r="W30" i="35"/>
  <c r="W31" i="35"/>
  <c r="Z31" i="35" s="1"/>
  <c r="W32" i="35"/>
  <c r="Z15" i="35" l="1"/>
  <c r="Z23" i="35"/>
  <c r="Z14" i="35"/>
  <c r="Z27" i="35"/>
  <c r="Z19" i="35"/>
  <c r="Z11" i="35"/>
  <c r="Z18" i="35"/>
  <c r="Z22" i="35"/>
  <c r="Z26" i="35"/>
  <c r="Z28" i="35"/>
  <c r="Z10" i="35"/>
  <c r="Z25" i="35"/>
  <c r="Z17" i="35"/>
  <c r="Z9" i="35"/>
  <c r="Z32" i="35"/>
  <c r="Z24" i="35"/>
  <c r="Z16" i="35"/>
  <c r="Z8" i="35"/>
  <c r="Z30" i="35"/>
  <c r="Z6" i="35"/>
  <c r="Z12" i="35"/>
  <c r="Z29" i="35"/>
  <c r="Z21" i="35"/>
  <c r="Z13" i="35"/>
  <c r="Z20" i="35"/>
  <c r="Z33" i="35" l="1"/>
  <c r="Z3" i="33" l="1"/>
  <c r="Y31" i="34"/>
  <c r="Y18" i="34"/>
  <c r="Y3" i="34"/>
  <c r="X31" i="34"/>
  <c r="X20" i="34"/>
  <c r="X3" i="34"/>
  <c r="W15" i="34"/>
  <c r="W6" i="34"/>
  <c r="W3" i="34"/>
  <c r="Z3" i="34" s="1"/>
  <c r="Y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X4" i="34"/>
  <c r="X5" i="34"/>
  <c r="X6" i="34"/>
  <c r="X7" i="34"/>
  <c r="X8" i="34"/>
  <c r="X9" i="34"/>
  <c r="X10" i="34"/>
  <c r="X11" i="34"/>
  <c r="X12" i="34"/>
  <c r="X13" i="34"/>
  <c r="X14" i="34"/>
  <c r="X15" i="34"/>
  <c r="X16" i="34"/>
  <c r="Z16" i="34" s="1"/>
  <c r="X17" i="34"/>
  <c r="X18" i="34"/>
  <c r="X19" i="34"/>
  <c r="X21" i="34"/>
  <c r="X22" i="34"/>
  <c r="X23" i="34"/>
  <c r="X24" i="34"/>
  <c r="Z24" i="34" s="1"/>
  <c r="X25" i="34"/>
  <c r="X26" i="34"/>
  <c r="X27" i="34"/>
  <c r="X28" i="34"/>
  <c r="X29" i="34"/>
  <c r="X30" i="34"/>
  <c r="W7" i="34"/>
  <c r="W8" i="34"/>
  <c r="W11" i="34"/>
  <c r="Z11" i="34" s="1"/>
  <c r="W14" i="34"/>
  <c r="W29" i="34"/>
  <c r="W30" i="34"/>
  <c r="W31" i="34"/>
  <c r="Z31" i="33"/>
  <c r="Y3" i="33"/>
  <c r="X5" i="33"/>
  <c r="W4" i="33"/>
  <c r="Y4" i="33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X4" i="33"/>
  <c r="X6" i="33"/>
  <c r="X7" i="33"/>
  <c r="X8" i="33"/>
  <c r="Z8" i="33" s="1"/>
  <c r="X9" i="33"/>
  <c r="X10" i="33"/>
  <c r="X11" i="33"/>
  <c r="X12" i="33"/>
  <c r="X13" i="33"/>
  <c r="X14" i="33"/>
  <c r="X15" i="33"/>
  <c r="X16" i="33"/>
  <c r="X17" i="33"/>
  <c r="Z17" i="33" s="1"/>
  <c r="X18" i="33"/>
  <c r="Z18" i="33" s="1"/>
  <c r="X19" i="33"/>
  <c r="X20" i="33"/>
  <c r="X21" i="33"/>
  <c r="X22" i="33"/>
  <c r="X23" i="33"/>
  <c r="Z23" i="33" s="1"/>
  <c r="X24" i="33"/>
  <c r="Z24" i="33" s="1"/>
  <c r="X25" i="33"/>
  <c r="Z25" i="33" s="1"/>
  <c r="X26" i="33"/>
  <c r="X27" i="33"/>
  <c r="X28" i="33"/>
  <c r="X29" i="33"/>
  <c r="X30" i="33"/>
  <c r="X3" i="33"/>
  <c r="Z4" i="33"/>
  <c r="W5" i="33"/>
  <c r="Z5" i="33" s="1"/>
  <c r="W7" i="33"/>
  <c r="Z7" i="33" s="1"/>
  <c r="W9" i="33"/>
  <c r="W10" i="33"/>
  <c r="W12" i="33"/>
  <c r="Z12" i="33" s="1"/>
  <c r="W13" i="33"/>
  <c r="W15" i="33"/>
  <c r="Z15" i="33" s="1"/>
  <c r="W16" i="33"/>
  <c r="Z16" i="33" s="1"/>
  <c r="W19" i="33"/>
  <c r="W20" i="33"/>
  <c r="Z20" i="33" s="1"/>
  <c r="W21" i="33"/>
  <c r="W26" i="33"/>
  <c r="W27" i="33"/>
  <c r="Z27" i="33" s="1"/>
  <c r="W28" i="33"/>
  <c r="W30" i="33"/>
  <c r="Z24" i="32"/>
  <c r="Z22" i="32"/>
  <c r="Z4" i="32"/>
  <c r="Z5" i="32"/>
  <c r="Z6" i="32"/>
  <c r="Z7" i="32"/>
  <c r="Z8" i="32"/>
  <c r="Z9" i="32"/>
  <c r="Z10" i="32"/>
  <c r="Z11" i="32"/>
  <c r="Z12" i="32"/>
  <c r="Z13" i="32"/>
  <c r="Z14" i="32"/>
  <c r="Z15" i="32"/>
  <c r="Z16" i="32"/>
  <c r="Z17" i="32"/>
  <c r="Z18" i="32"/>
  <c r="Z19" i="32"/>
  <c r="Z20" i="32"/>
  <c r="Z21" i="32"/>
  <c r="Z23" i="32"/>
  <c r="Z3" i="32"/>
  <c r="Y22" i="32"/>
  <c r="Y3" i="32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19" i="32"/>
  <c r="Y20" i="32"/>
  <c r="Y21" i="32"/>
  <c r="Y2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X18" i="32"/>
  <c r="X19" i="32"/>
  <c r="X20" i="32"/>
  <c r="X21" i="32"/>
  <c r="X22" i="32"/>
  <c r="X23" i="32"/>
  <c r="X3" i="32"/>
  <c r="W23" i="32"/>
  <c r="W22" i="32"/>
  <c r="W21" i="32"/>
  <c r="W19" i="32"/>
  <c r="W16" i="32"/>
  <c r="W13" i="32"/>
  <c r="W11" i="32"/>
  <c r="W9" i="32"/>
  <c r="W8" i="32"/>
  <c r="W5" i="32"/>
  <c r="Z22" i="34" l="1"/>
  <c r="Z19" i="34"/>
  <c r="Z14" i="34"/>
  <c r="Z30" i="34"/>
  <c r="Z18" i="34"/>
  <c r="Z26" i="34"/>
  <c r="Z10" i="34"/>
  <c r="Z15" i="34"/>
  <c r="Z21" i="34"/>
  <c r="Z13" i="34"/>
  <c r="Z5" i="34"/>
  <c r="Z28" i="34"/>
  <c r="Z4" i="34"/>
  <c r="Z7" i="34"/>
  <c r="Z12" i="34"/>
  <c r="Z31" i="34"/>
  <c r="Z6" i="34"/>
  <c r="Z27" i="34"/>
  <c r="Z25" i="34"/>
  <c r="Z17" i="34"/>
  <c r="Z9" i="34"/>
  <c r="Z8" i="34"/>
  <c r="Z29" i="34"/>
  <c r="Z23" i="34"/>
  <c r="Z20" i="34"/>
  <c r="Z30" i="33"/>
  <c r="Z29" i="33"/>
  <c r="Z13" i="33"/>
  <c r="Z22" i="33"/>
  <c r="Z14" i="33"/>
  <c r="Z6" i="33"/>
  <c r="Z26" i="33"/>
  <c r="Z10" i="33"/>
  <c r="Z28" i="33"/>
  <c r="Z21" i="33"/>
  <c r="Z9" i="33"/>
  <c r="Z19" i="33"/>
  <c r="Z11" i="33"/>
  <c r="Z29" i="31"/>
  <c r="Z4" i="31"/>
  <c r="Z5" i="31"/>
  <c r="Z6" i="31"/>
  <c r="Z7" i="31"/>
  <c r="Z8" i="31"/>
  <c r="Z9" i="31"/>
  <c r="Z10" i="31"/>
  <c r="Z11" i="31"/>
  <c r="Z12" i="31"/>
  <c r="Z13" i="31"/>
  <c r="Z14" i="31"/>
  <c r="Z15" i="31"/>
  <c r="Z16" i="31"/>
  <c r="Z17" i="31"/>
  <c r="Z18" i="31"/>
  <c r="Z19" i="31"/>
  <c r="Z20" i="31"/>
  <c r="Z21" i="31"/>
  <c r="Z22" i="31"/>
  <c r="Z23" i="31"/>
  <c r="Z24" i="31"/>
  <c r="Z25" i="31"/>
  <c r="Z26" i="31"/>
  <c r="Z27" i="31"/>
  <c r="Z28" i="31"/>
  <c r="Z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3" i="31"/>
  <c r="X4" i="31"/>
  <c r="X5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X21" i="31"/>
  <c r="X22" i="31"/>
  <c r="X23" i="31"/>
  <c r="X24" i="31"/>
  <c r="X25" i="31"/>
  <c r="X26" i="31"/>
  <c r="X27" i="31"/>
  <c r="X28" i="31"/>
  <c r="X3" i="31"/>
  <c r="W4" i="31"/>
  <c r="W6" i="31"/>
  <c r="W8" i="31"/>
  <c r="W9" i="31"/>
  <c r="W11" i="31"/>
  <c r="W12" i="31"/>
  <c r="W13" i="31"/>
  <c r="W14" i="31"/>
  <c r="W15" i="31"/>
  <c r="W17" i="31"/>
  <c r="W18" i="31"/>
  <c r="W19" i="31"/>
  <c r="W20" i="31"/>
  <c r="W21" i="31"/>
  <c r="W23" i="31"/>
  <c r="W24" i="31"/>
  <c r="W25" i="31"/>
  <c r="W27" i="31"/>
  <c r="W3" i="31"/>
  <c r="Z32" i="34" l="1"/>
  <c r="W12" i="25"/>
  <c r="X13" i="25"/>
  <c r="X17" i="25" l="1"/>
  <c r="W17" i="25"/>
  <c r="Y17" i="25" s="1"/>
  <c r="X16" i="25"/>
  <c r="Y16" i="25" s="1"/>
  <c r="W16" i="25"/>
  <c r="Y15" i="25"/>
  <c r="X15" i="25"/>
  <c r="W15" i="25"/>
  <c r="X14" i="25"/>
  <c r="W14" i="25"/>
  <c r="Y14" i="25" s="1"/>
  <c r="Y13" i="25"/>
  <c r="W13" i="25"/>
  <c r="X12" i="25"/>
  <c r="Y12" i="25"/>
  <c r="X11" i="25"/>
  <c r="W11" i="25"/>
  <c r="Y11" i="25" s="1"/>
  <c r="X10" i="25"/>
  <c r="Y10" i="25" s="1"/>
  <c r="W10" i="25"/>
  <c r="X9" i="25"/>
  <c r="W9" i="25"/>
  <c r="Y9" i="25" s="1"/>
  <c r="X8" i="25"/>
  <c r="W8" i="25"/>
  <c r="Y8" i="25" s="1"/>
  <c r="Y7" i="25"/>
  <c r="X7" i="25"/>
  <c r="W7" i="25"/>
  <c r="X6" i="25"/>
  <c r="W6" i="25"/>
  <c r="Y6" i="25" s="1"/>
  <c r="Y5" i="25"/>
  <c r="X5" i="25"/>
  <c r="W5" i="25"/>
  <c r="X4" i="25"/>
  <c r="W4" i="25"/>
  <c r="Y4" i="25" s="1"/>
  <c r="X3" i="25"/>
  <c r="W3" i="25"/>
  <c r="Y3" i="25" s="1"/>
  <c r="Y18" i="25" l="1"/>
  <c r="F19" i="4"/>
  <c r="W4" i="23" l="1"/>
  <c r="W5" i="23"/>
  <c r="X5" i="23"/>
  <c r="X3" i="23"/>
  <c r="X6" i="23"/>
  <c r="X4" i="23"/>
  <c r="W3" i="23"/>
  <c r="X5" i="21" l="1"/>
  <c r="X4" i="21"/>
  <c r="X3" i="21"/>
  <c r="Y6" i="22"/>
  <c r="Y4" i="22"/>
  <c r="Y3" i="22"/>
  <c r="X4" i="22"/>
  <c r="Y5" i="22"/>
  <c r="X5" i="22"/>
  <c r="X3" i="22"/>
  <c r="X6" i="21"/>
  <c r="Y6" i="21" s="1"/>
  <c r="Y5" i="21"/>
  <c r="Y4" i="21"/>
  <c r="Y3" i="21"/>
  <c r="Y7" i="21" s="1"/>
  <c r="Y9" i="20"/>
  <c r="Y4" i="20"/>
  <c r="Y5" i="20"/>
  <c r="Y6" i="20"/>
  <c r="Y7" i="20"/>
  <c r="Y8" i="20"/>
  <c r="Y3" i="20"/>
  <c r="X5" i="20"/>
  <c r="X6" i="20"/>
  <c r="X7" i="20"/>
  <c r="X8" i="20"/>
  <c r="X4" i="20"/>
  <c r="X3" i="20"/>
  <c r="Y8" i="19" l="1"/>
  <c r="Y4" i="19"/>
  <c r="Y5" i="19"/>
  <c r="Y6" i="19"/>
  <c r="Y7" i="19"/>
  <c r="Y3" i="19"/>
  <c r="X5" i="19"/>
  <c r="X4" i="19"/>
  <c r="X7" i="19"/>
  <c r="X6" i="19"/>
  <c r="X3" i="19"/>
  <c r="Y12" i="18" l="1"/>
  <c r="Y11" i="18"/>
  <c r="Y6" i="18"/>
  <c r="Y3" i="18"/>
  <c r="X10" i="18"/>
  <c r="X3" i="18"/>
  <c r="X4" i="18"/>
  <c r="X5" i="18"/>
  <c r="Y5" i="18" s="1"/>
  <c r="X6" i="18"/>
  <c r="X7" i="18"/>
  <c r="X8" i="18"/>
  <c r="X9" i="18"/>
  <c r="Y9" i="18" s="1"/>
  <c r="X11" i="18"/>
  <c r="Y4" i="18"/>
  <c r="Y7" i="18"/>
  <c r="Y8" i="18"/>
  <c r="Y10" i="18"/>
  <c r="Y3" i="17"/>
  <c r="X4" i="17" l="1"/>
  <c r="X3" i="17"/>
  <c r="Y5" i="17"/>
  <c r="Y4" i="17"/>
  <c r="X3" i="5" l="1"/>
  <c r="X8" i="16"/>
  <c r="X3" i="16"/>
  <c r="W3" i="16"/>
  <c r="X10" i="16"/>
  <c r="X9" i="16"/>
  <c r="X7" i="16"/>
  <c r="X6" i="16"/>
  <c r="X5" i="16"/>
  <c r="X4" i="16"/>
  <c r="W9" i="16"/>
  <c r="W8" i="16"/>
  <c r="W7" i="16"/>
  <c r="W6" i="16"/>
  <c r="W5" i="16"/>
  <c r="W4" i="16"/>
  <c r="Y4" i="15" l="1"/>
  <c r="Y3" i="15"/>
  <c r="X4" i="15"/>
  <c r="X3" i="15"/>
  <c r="C18" i="4"/>
  <c r="Y5" i="15"/>
  <c r="Y8" i="13"/>
  <c r="Y3" i="13"/>
  <c r="Y11" i="13"/>
  <c r="Y12" i="13"/>
  <c r="Y4" i="13"/>
  <c r="Y5" i="13"/>
  <c r="Y6" i="13"/>
  <c r="Y7" i="13"/>
  <c r="Y9" i="13"/>
  <c r="Y10" i="13"/>
  <c r="X8" i="13"/>
  <c r="X11" i="13"/>
  <c r="X6" i="13"/>
  <c r="X5" i="13"/>
  <c r="X4" i="13"/>
  <c r="X3" i="13"/>
  <c r="X10" i="13"/>
  <c r="X9" i="13"/>
  <c r="X7" i="13"/>
  <c r="X13" i="6"/>
  <c r="X8" i="6"/>
  <c r="X4" i="6"/>
  <c r="Y7" i="14"/>
  <c r="Y11" i="9"/>
  <c r="Y9" i="10"/>
  <c r="X14" i="5"/>
  <c r="X9" i="5"/>
  <c r="X5" i="5"/>
  <c r="W13" i="5"/>
  <c r="W3" i="5"/>
  <c r="Y4" i="14"/>
  <c r="Y5" i="14"/>
  <c r="Y6" i="14"/>
  <c r="Y3" i="14"/>
  <c r="X6" i="14"/>
  <c r="X5" i="14"/>
  <c r="X4" i="14"/>
  <c r="X3" i="14"/>
  <c r="X7" i="8" l="1"/>
  <c r="X9" i="7"/>
  <c r="Y3" i="12"/>
  <c r="Y10" i="12"/>
  <c r="Y11" i="12"/>
  <c r="Y4" i="12"/>
  <c r="Y5" i="12"/>
  <c r="Y6" i="12"/>
  <c r="Y7" i="12"/>
  <c r="Y8" i="12"/>
  <c r="Y9" i="12"/>
  <c r="X5" i="12"/>
  <c r="X6" i="12"/>
  <c r="X7" i="12"/>
  <c r="X8" i="12"/>
  <c r="X9" i="12"/>
  <c r="X4" i="12"/>
  <c r="X10" i="12"/>
  <c r="X3" i="12"/>
  <c r="Y7" i="11" l="1"/>
  <c r="Y4" i="11"/>
  <c r="Y5" i="11"/>
  <c r="Y6" i="11"/>
  <c r="Y3" i="11"/>
  <c r="X5" i="11"/>
  <c r="X4" i="11"/>
  <c r="X6" i="11"/>
  <c r="X3" i="11"/>
  <c r="Y4" i="10"/>
  <c r="Y5" i="10"/>
  <c r="Y6" i="10"/>
  <c r="Y7" i="10"/>
  <c r="Y8" i="10"/>
  <c r="Y3" i="10"/>
  <c r="X7" i="10"/>
  <c r="X6" i="10"/>
  <c r="X5" i="10"/>
  <c r="X8" i="10"/>
  <c r="X4" i="10"/>
  <c r="X3" i="10"/>
  <c r="X12" i="7" l="1"/>
  <c r="X12" i="6"/>
  <c r="X3" i="6"/>
  <c r="Y4" i="9"/>
  <c r="Y5" i="9"/>
  <c r="Y6" i="9"/>
  <c r="Y7" i="9"/>
  <c r="Y8" i="9"/>
  <c r="Y9" i="9"/>
  <c r="Y10" i="9"/>
  <c r="Y3" i="9"/>
  <c r="X10" i="9"/>
  <c r="X9" i="9"/>
  <c r="X8" i="9"/>
  <c r="X4" i="9"/>
  <c r="X5" i="9"/>
  <c r="X6" i="9"/>
  <c r="X7" i="9"/>
  <c r="X3" i="9"/>
  <c r="Y9" i="8" l="1"/>
  <c r="Y4" i="8"/>
  <c r="Y3" i="8"/>
  <c r="Y5" i="8"/>
  <c r="Y6" i="8"/>
  <c r="Y7" i="8"/>
  <c r="Y8" i="8"/>
  <c r="X8" i="8"/>
  <c r="X6" i="8"/>
  <c r="X5" i="8"/>
  <c r="X4" i="8"/>
  <c r="X3" i="8"/>
  <c r="Y12" i="7"/>
  <c r="Y14" i="7" s="1"/>
  <c r="Y4" i="7"/>
  <c r="Y5" i="7"/>
  <c r="Y6" i="7"/>
  <c r="Y7" i="7"/>
  <c r="Y8" i="7"/>
  <c r="Y9" i="7"/>
  <c r="Y10" i="7"/>
  <c r="Y11" i="7"/>
  <c r="Y13" i="7"/>
  <c r="Y3" i="7"/>
  <c r="X13" i="7"/>
  <c r="X11" i="7"/>
  <c r="X6" i="7"/>
  <c r="X5" i="7"/>
  <c r="X4" i="7"/>
  <c r="X10" i="7"/>
  <c r="X8" i="7"/>
  <c r="X7" i="7"/>
  <c r="X3" i="7"/>
  <c r="Y16" i="6" l="1"/>
  <c r="Y4" i="6"/>
  <c r="Y5" i="6"/>
  <c r="Y6" i="6"/>
  <c r="Y7" i="6"/>
  <c r="Y8" i="6"/>
  <c r="Y9" i="6"/>
  <c r="Y10" i="6"/>
  <c r="Y11" i="6"/>
  <c r="Y12" i="6"/>
  <c r="Y13" i="6"/>
  <c r="Y14" i="6"/>
  <c r="Y15" i="6"/>
  <c r="Y3" i="6"/>
  <c r="X14" i="6"/>
  <c r="X11" i="6"/>
  <c r="X9" i="6"/>
  <c r="X10" i="6"/>
  <c r="X7" i="6"/>
  <c r="X6" i="6"/>
  <c r="X5" i="6"/>
  <c r="X13" i="5" l="1"/>
  <c r="X12" i="5"/>
  <c r="X11" i="5"/>
  <c r="X10" i="5"/>
  <c r="X8" i="5"/>
  <c r="X7" i="5"/>
  <c r="X6" i="5"/>
  <c r="X4" i="5"/>
  <c r="W12" i="5"/>
  <c r="W11" i="5"/>
  <c r="W10" i="5"/>
  <c r="W9" i="5"/>
  <c r="W8" i="5"/>
  <c r="W7" i="5"/>
  <c r="W6" i="5"/>
  <c r="W5" i="5"/>
  <c r="W4" i="5"/>
</calcChain>
</file>

<file path=xl/sharedStrings.xml><?xml version="1.0" encoding="utf-8"?>
<sst xmlns="http://schemas.openxmlformats.org/spreadsheetml/2006/main" count="2284" uniqueCount="189">
  <si>
    <t>Albertsons + McKesson</t>
  </si>
  <si>
    <t>Month</t>
  </si>
  <si>
    <t>Jan - Feb</t>
  </si>
  <si>
    <t>Feb - Mar</t>
  </si>
  <si>
    <t>Penalty</t>
  </si>
  <si>
    <t>Mar - Apr</t>
  </si>
  <si>
    <t>Apr - May</t>
  </si>
  <si>
    <t>May - June</t>
  </si>
  <si>
    <t>June - July</t>
  </si>
  <si>
    <t>July - Aug</t>
  </si>
  <si>
    <t>Aug - Sept</t>
  </si>
  <si>
    <t>Sept - Oct</t>
  </si>
  <si>
    <t>Oct - Nov</t>
  </si>
  <si>
    <t>Nov - Dec</t>
  </si>
  <si>
    <t>Total</t>
  </si>
  <si>
    <t>FEBRUARY</t>
  </si>
  <si>
    <t>JANUARY</t>
  </si>
  <si>
    <t>Category</t>
  </si>
  <si>
    <t>Global Item ID</t>
  </si>
  <si>
    <t>Raw SL</t>
  </si>
  <si>
    <t>Contract SL</t>
  </si>
  <si>
    <t>Order Qty</t>
  </si>
  <si>
    <t>Fill Qty</t>
  </si>
  <si>
    <t>Omit Qty</t>
  </si>
  <si>
    <t>CSMP Omit Qty</t>
  </si>
  <si>
    <t>Exceeds Omit Qty</t>
  </si>
  <si>
    <t>Repeat Omit Qty</t>
  </si>
  <si>
    <t>New to Market?</t>
  </si>
  <si>
    <t>FTS Penalty</t>
  </si>
  <si>
    <t>Y</t>
  </si>
  <si>
    <t>Failure to Supply Calculation</t>
  </si>
  <si>
    <t>Item #</t>
  </si>
  <si>
    <t>N</t>
  </si>
  <si>
    <t>MARCH</t>
  </si>
  <si>
    <t>FTS for Jan-Feb?</t>
  </si>
  <si>
    <t>Jan-Feb Total</t>
  </si>
  <si>
    <t>APRIL</t>
  </si>
  <si>
    <t>FTS for Feb-Mar?</t>
  </si>
  <si>
    <t>Mar-Apr
FTS Total</t>
  </si>
  <si>
    <t>MAY</t>
  </si>
  <si>
    <t>FTS for Mar-Apr?</t>
  </si>
  <si>
    <t>Apr-May
FTS Total</t>
  </si>
  <si>
    <t>Primary OS</t>
  </si>
  <si>
    <t>OCTOBER</t>
  </si>
  <si>
    <t>NOVEMBER</t>
  </si>
  <si>
    <t>FTS for Sept-Oct?</t>
  </si>
  <si>
    <t>Oct-Nov
FTS Total</t>
  </si>
  <si>
    <t>Failure to Supply Penalty Summary</t>
  </si>
  <si>
    <t>WAC</t>
  </si>
  <si>
    <t>Omits only included for March since February omits were part of Jan-Feb FTS penalty</t>
  </si>
  <si>
    <t>Omits only included for April since March omits were part of Feb-Mar FTS penalty</t>
  </si>
  <si>
    <t>Omits only included for May since April omits were part of Mar-Apr FTS penalty</t>
  </si>
  <si>
    <t>Omits only included for November since October omits were part of Sept-Oct FTS penalty</t>
  </si>
  <si>
    <t>JUNE</t>
  </si>
  <si>
    <t>Apr 2021 Order Qty</t>
  </si>
  <si>
    <t>FTS for Apr-May?</t>
  </si>
  <si>
    <t>Feb 2021 Order Qty</t>
  </si>
  <si>
    <t>Mar 2021 Order Qty</t>
  </si>
  <si>
    <t>Omits only included for June since May omits were part of Apr-May FTS penalty</t>
  </si>
  <si>
    <t>JULY</t>
  </si>
  <si>
    <t>FTS for May-Jun?</t>
  </si>
  <si>
    <t>Jun-Jul
FTS Total</t>
  </si>
  <si>
    <t>Failure to Supply Penalty Calculation</t>
  </si>
  <si>
    <t>Omits only included for July since June omits were part of May-Jun FTS penalty</t>
  </si>
  <si>
    <t>AUGUST</t>
  </si>
  <si>
    <t>FTS for Jun-Jul?</t>
  </si>
  <si>
    <t>Jul-Aug
FTS Total</t>
  </si>
  <si>
    <t>June 2021 Order Qty</t>
  </si>
  <si>
    <t>May 2021 Order Qty</t>
  </si>
  <si>
    <t>Omits only included for August since July omits were part of Jul-Aug FTS penalty</t>
  </si>
  <si>
    <t>SEPTEMBER</t>
  </si>
  <si>
    <t>July 2021 Order Qty</t>
  </si>
  <si>
    <t>FTS for Jul-Aug?</t>
  </si>
  <si>
    <t>Aug-Sept
FTS Total</t>
  </si>
  <si>
    <t>Omits only included for September since August omits were part of Jul-Aug FTS penalty</t>
  </si>
  <si>
    <t>SEPT</t>
  </si>
  <si>
    <t>OCT</t>
  </si>
  <si>
    <t>Aug 2021 Order Qty</t>
  </si>
  <si>
    <t>FTS for Aug-Sept?</t>
  </si>
  <si>
    <t>Sept-Oct
FTS Total</t>
  </si>
  <si>
    <t>Omits only included for October since September omits were part of Aug-Sept FTS penalty</t>
  </si>
  <si>
    <t>Dec 2020
Order Qty</t>
  </si>
  <si>
    <t>Jan 2021 Order Qty</t>
  </si>
  <si>
    <t>Sept 2021 Order Qty</t>
  </si>
  <si>
    <t>Feb-Mar
FTS Total</t>
  </si>
  <si>
    <t>May-Jun
FTS Total</t>
  </si>
  <si>
    <t>DECEMBER</t>
  </si>
  <si>
    <t>FTS for Oct-Nov?</t>
  </si>
  <si>
    <t>Primary SGX/OS</t>
  </si>
  <si>
    <t>Nov-Dec
FTS Total</t>
  </si>
  <si>
    <t>Oct 2021
Order Quantity</t>
  </si>
  <si>
    <t>Omits only included for December since November omits were part of Oct-Nov FTS penalty</t>
  </si>
  <si>
    <t>Calendar Year 2021</t>
  </si>
  <si>
    <t>Calendar Year 2022</t>
  </si>
  <si>
    <t>Dec - Jan</t>
  </si>
  <si>
    <t>Nov 2021 Order Quantity</t>
  </si>
  <si>
    <t>Dec-Jan Total</t>
  </si>
  <si>
    <t>Dec 2021 Order Quantity</t>
  </si>
  <si>
    <t>FTS for Dec-Jan?</t>
  </si>
  <si>
    <t>Omits only included for February since January omits were part of Dec-Jan FTS penalty</t>
  </si>
  <si>
    <t>Jan 2022 Order Quantity</t>
  </si>
  <si>
    <t>Feb-Mar Total</t>
  </si>
  <si>
    <t>Feb 2022 Order Quantity</t>
  </si>
  <si>
    <t>Mar-Apr Total</t>
  </si>
  <si>
    <t>Omits only included for April since March omits were part of Feb-Mar FTS penalty.</t>
  </si>
  <si>
    <t>Mar 2022 Order Quantity</t>
  </si>
  <si>
    <t>Apr-May Total</t>
  </si>
  <si>
    <t>Omits only included for May since April omits were part of Mar-Apr FTS penalty.</t>
  </si>
  <si>
    <t>May-Jun Total</t>
  </si>
  <si>
    <t>Omits only included for July since June omits were part of May-June FTS penalty.</t>
  </si>
  <si>
    <t>Jun-Jul Total</t>
  </si>
  <si>
    <t>Omits only included for June since May omits were part of Apr-May FTS penalty.</t>
  </si>
  <si>
    <t>August</t>
  </si>
  <si>
    <t>July</t>
  </si>
  <si>
    <t>Jul-Aug Total</t>
  </si>
  <si>
    <t>May 2022 Order Quantity</t>
  </si>
  <si>
    <t>June 2022 Order Quantity</t>
  </si>
  <si>
    <t>Apr 2022 Order Quantity</t>
  </si>
  <si>
    <t>February</t>
  </si>
  <si>
    <t>January</t>
  </si>
  <si>
    <t>December 2022 Order Quantity</t>
  </si>
  <si>
    <t>5% of WAC</t>
  </si>
  <si>
    <t>Calendar Year 2023</t>
  </si>
  <si>
    <t>Omits only included for February since January omits were part of Dec-Jan FTS penalty.</t>
  </si>
  <si>
    <t>Jan-Feb 2023 Total</t>
  </si>
  <si>
    <t>December</t>
  </si>
  <si>
    <t>Dec-Jan 2023 Total</t>
  </si>
  <si>
    <t>December Omit</t>
  </si>
  <si>
    <t>January Omit</t>
  </si>
  <si>
    <t>November</t>
  </si>
  <si>
    <t>November Omit</t>
  </si>
  <si>
    <t>October</t>
  </si>
  <si>
    <t>October Omit</t>
  </si>
  <si>
    <t>September</t>
  </si>
  <si>
    <t>August Order Quantity</t>
  </si>
  <si>
    <t>September Omit</t>
  </si>
  <si>
    <t>March</t>
  </si>
  <si>
    <t>January 2023 Order Quantity</t>
  </si>
  <si>
    <t>February
Omit Qty</t>
  </si>
  <si>
    <t>March
Omit Qty</t>
  </si>
  <si>
    <t>Omits only included for March since February omits were part of Jan-Feb FTS penalty.</t>
  </si>
  <si>
    <t>Feb-Mar 2023 Total</t>
  </si>
  <si>
    <t>April</t>
  </si>
  <si>
    <t>April
Omit Qty</t>
  </si>
  <si>
    <t>February 2023
Order Quantity</t>
  </si>
  <si>
    <t>Mar-Apr 2023 Total</t>
  </si>
  <si>
    <t>May</t>
  </si>
  <si>
    <t>March 2023
Order Quantity</t>
  </si>
  <si>
    <t>May
Omit Qty</t>
  </si>
  <si>
    <t>Omits only included for May since April omits were part of Apr-Mar FTS penalty.</t>
  </si>
  <si>
    <t>Apr-May 2023 Total</t>
  </si>
  <si>
    <t>April 2023 Order Quantity</t>
  </si>
  <si>
    <t>June</t>
  </si>
  <si>
    <t>June
Omit Qty</t>
  </si>
  <si>
    <t>May-June 2023 Total</t>
  </si>
  <si>
    <t>May 2023 Order Quantity</t>
  </si>
  <si>
    <t>July
Omit Qty</t>
  </si>
  <si>
    <t>June-July 2023 Total</t>
  </si>
  <si>
    <t>Omits only included for August since July omits were part of June-July FTS penalty.</t>
  </si>
  <si>
    <t>FTS for June-July?</t>
  </si>
  <si>
    <t>August
Omit Qty</t>
  </si>
  <si>
    <t>June 2023 Order Quantity</t>
  </si>
  <si>
    <t>July-August 2023 Total</t>
  </si>
  <si>
    <t>as of 10.12.23</t>
  </si>
  <si>
    <t>July 2023 Order Quantity</t>
  </si>
  <si>
    <t>Omits only included for September since August omits were part of July-August FTS penalty.</t>
  </si>
  <si>
    <t>August-September 2023 Total</t>
  </si>
  <si>
    <t>Sept
Omit Qty</t>
  </si>
  <si>
    <t>Aug
Omit Qty</t>
  </si>
  <si>
    <t>August 2023 Order Quantity</t>
  </si>
  <si>
    <t>October
Omit Qty</t>
  </si>
  <si>
    <t>September 2023 Order Quantity</t>
  </si>
  <si>
    <t>3403953</t>
  </si>
  <si>
    <t>2075844</t>
  </si>
  <si>
    <t>2317543</t>
  </si>
  <si>
    <t>1464700</t>
  </si>
  <si>
    <t>2134344</t>
  </si>
  <si>
    <t>2373066</t>
  </si>
  <si>
    <t>3952983</t>
  </si>
  <si>
    <t>3949245</t>
  </si>
  <si>
    <t>3952975</t>
  </si>
  <si>
    <t>2801231</t>
  </si>
  <si>
    <t>2801272</t>
  </si>
  <si>
    <t>October 2023 Order Quantity</t>
  </si>
  <si>
    <t>FTS for Oct to Nov 23?</t>
  </si>
  <si>
    <t>Dec
Omit Qty</t>
  </si>
  <si>
    <t>Nov
Omit Qty</t>
  </si>
  <si>
    <t>y</t>
  </si>
  <si>
    <t>Calendar Year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</si>
</sst>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#,##0.00%"/>
    <numFmt numFmtId="166" formatCode="0;\(0\)"/>
    <numFmt numFmtId="167" formatCode="00000"/>
    <numFmt numFmtId="168" formatCode="yyyy\-mm\-dd;@"/>
    <numFmt numFmtId="169" formatCode="0.00;\(0.00\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FF0000"/>
      <name val="Arial"/>
      <family val="2"/>
    </font>
    <font>
      <b/>
      <sz val="8"/>
      <color rgb="FF333333"/>
      <name val="Arial"/>
      <family val="2"/>
    </font>
    <font>
      <sz val="9"/>
      <name val="Arial"/>
      <family val="2"/>
    </font>
    <font>
      <b/>
      <sz val="9"/>
      <color theme="5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theme="1"/>
      <name val="Calibri"/>
      <family val="2"/>
      <scheme val="minor"/>
    </font>
    <font>
      <b/>
      <sz val="14"/>
      <color rgb="FF333333"/>
      <name val="Arial"/>
      <family val="2"/>
    </font>
    <font>
      <b/>
      <sz val="14"/>
      <color rgb="FF000000"/>
      <name val="Calibri"/>
      <family val="2"/>
      <scheme val="minor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333333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E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24142"/>
      </left>
      <right style="thin">
        <color rgb="FF424142"/>
      </right>
      <top style="thin">
        <color rgb="FF424142"/>
      </top>
      <bottom style="thin">
        <color rgb="FF424142"/>
      </bottom>
      <diagonal/>
    </border>
    <border>
      <left style="thin">
        <color rgb="FF424142"/>
      </left>
      <right/>
      <top style="thin">
        <color rgb="FF424142"/>
      </top>
      <bottom style="thin">
        <color rgb="FF42414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424142"/>
      </left>
      <right style="thin">
        <color rgb="FF424142"/>
      </right>
      <top style="thin">
        <color rgb="FF424142"/>
      </top>
      <bottom/>
      <diagonal/>
    </border>
  </borders>
  <cellStyleXfs count="5">
    <xf numFmtId="0" fontId="0" fillId="0" borderId="0"/>
    <xf numFmtId="0" fontId="2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/>
  </cellStyleXfs>
  <cellXfs count="2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5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49" fontId="6" fillId="4" borderId="2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9" fontId="5" fillId="3" borderId="0" xfId="0" applyNumberFormat="1" applyFont="1" applyFill="1" applyAlignment="1">
      <alignment horizontal="center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left" vertical="center" wrapText="1"/>
    </xf>
    <xf numFmtId="49" fontId="6" fillId="4" borderId="3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49" fontId="5" fillId="3" borderId="4" xfId="0" applyNumberFormat="1" applyFont="1" applyFill="1" applyBorder="1" applyAlignment="1">
      <alignment horizontal="left"/>
    </xf>
    <xf numFmtId="0" fontId="5" fillId="3" borderId="4" xfId="0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/>
    </xf>
    <xf numFmtId="3" fontId="5" fillId="3" borderId="4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164" fontId="6" fillId="7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4" xfId="0" applyFont="1" applyBorder="1" applyAlignment="1">
      <alignment horizontal="right"/>
    </xf>
    <xf numFmtId="165" fontId="6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164" fontId="0" fillId="0" borderId="1" xfId="0" applyNumberForma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left"/>
    </xf>
    <xf numFmtId="0" fontId="5" fillId="0" borderId="4" xfId="0" applyFont="1" applyBorder="1" applyAlignment="1">
      <alignment horizontal="center"/>
    </xf>
    <xf numFmtId="3" fontId="5" fillId="8" borderId="1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3" fontId="5" fillId="0" borderId="4" xfId="0" applyNumberFormat="1" applyFont="1" applyFill="1" applyBorder="1" applyAlignment="1">
      <alignment horizontal="center"/>
    </xf>
    <xf numFmtId="49" fontId="6" fillId="4" borderId="3" xfId="0" applyNumberFormat="1" applyFont="1" applyFill="1" applyBorder="1" applyAlignment="1">
      <alignment horizontal="center" vertical="center" wrapText="1"/>
    </xf>
    <xf numFmtId="3" fontId="5" fillId="0" borderId="5" xfId="0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 wrapText="1"/>
    </xf>
    <xf numFmtId="164" fontId="6" fillId="7" borderId="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3" borderId="0" xfId="0" applyFont="1" applyFill="1"/>
    <xf numFmtId="49" fontId="5" fillId="3" borderId="4" xfId="0" applyNumberFormat="1" applyFont="1" applyFill="1" applyBorder="1"/>
    <xf numFmtId="3" fontId="0" fillId="0" borderId="1" xfId="0" applyNumberFormat="1" applyBorder="1" applyAlignment="1">
      <alignment horizontal="center"/>
    </xf>
    <xf numFmtId="0" fontId="11" fillId="3" borderId="0" xfId="0" applyFont="1" applyFill="1" applyAlignment="1">
      <alignment horizontal="center"/>
    </xf>
    <xf numFmtId="49" fontId="12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/>
    <xf numFmtId="164" fontId="6" fillId="5" borderId="6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wrapText="1"/>
    </xf>
    <xf numFmtId="164" fontId="11" fillId="9" borderId="1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/>
    </xf>
    <xf numFmtId="49" fontId="11" fillId="3" borderId="4" xfId="0" applyNumberFormat="1" applyFont="1" applyFill="1" applyBorder="1" applyAlignment="1">
      <alignment horizontal="left"/>
    </xf>
    <xf numFmtId="0" fontId="11" fillId="3" borderId="4" xfId="0" applyFont="1" applyFill="1" applyBorder="1" applyAlignment="1">
      <alignment horizontal="center"/>
    </xf>
    <xf numFmtId="165" fontId="12" fillId="3" borderId="4" xfId="0" applyNumberFormat="1" applyFont="1" applyFill="1" applyBorder="1" applyAlignment="1">
      <alignment horizontal="center"/>
    </xf>
    <xf numFmtId="3" fontId="11" fillId="3" borderId="4" xfId="0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49" fontId="11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5" fontId="12" fillId="0" borderId="4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6" fontId="5" fillId="3" borderId="4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3" fontId="13" fillId="8" borderId="1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0" fillId="8" borderId="0" xfId="0" applyFill="1"/>
    <xf numFmtId="0" fontId="8" fillId="5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3" fontId="14" fillId="3" borderId="1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3" fontId="14" fillId="6" borderId="1" xfId="0" applyNumberFormat="1" applyFont="1" applyFill="1" applyBorder="1" applyAlignment="1">
      <alignment horizontal="center"/>
    </xf>
    <xf numFmtId="0" fontId="15" fillId="0" borderId="0" xfId="0" applyFont="1"/>
    <xf numFmtId="0" fontId="8" fillId="9" borderId="6" xfId="0" applyFont="1" applyFill="1" applyBorder="1" applyAlignment="1">
      <alignment horizontal="center" wrapText="1"/>
    </xf>
    <xf numFmtId="164" fontId="8" fillId="9" borderId="6" xfId="0" applyNumberFormat="1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/>
    </xf>
    <xf numFmtId="3" fontId="0" fillId="0" borderId="0" xfId="0" applyNumberFormat="1"/>
    <xf numFmtId="49" fontId="6" fillId="4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left" vertical="center" wrapText="1"/>
    </xf>
    <xf numFmtId="166" fontId="5" fillId="3" borderId="1" xfId="0" applyNumberFormat="1" applyFont="1" applyFill="1" applyBorder="1" applyAlignment="1">
      <alignment horizontal="center"/>
    </xf>
    <xf numFmtId="10" fontId="0" fillId="0" borderId="1" xfId="0" applyNumberFormat="1" applyBorder="1"/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17" fillId="0" borderId="0" xfId="0" applyFont="1"/>
    <xf numFmtId="9" fontId="17" fillId="0" borderId="0" xfId="0" applyNumberFormat="1" applyFont="1" applyAlignment="1">
      <alignment horizontal="center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left" vertical="center" wrapText="1"/>
    </xf>
    <xf numFmtId="166" fontId="18" fillId="3" borderId="4" xfId="0" applyNumberFormat="1" applyFont="1" applyFill="1" applyBorder="1" applyAlignment="1">
      <alignment horizontal="center"/>
    </xf>
    <xf numFmtId="165" fontId="19" fillId="3" borderId="4" xfId="0" applyNumberFormat="1" applyFont="1" applyFill="1" applyBorder="1" applyAlignment="1">
      <alignment horizontal="center"/>
    </xf>
    <xf numFmtId="3" fontId="18" fillId="3" borderId="4" xfId="0" applyNumberFormat="1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9" fontId="21" fillId="0" borderId="0" xfId="0" applyNumberFormat="1" applyFont="1" applyAlignment="1">
      <alignment horizontal="center"/>
    </xf>
    <xf numFmtId="3" fontId="6" fillId="4" borderId="3" xfId="0" applyNumberFormat="1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3" fontId="20" fillId="8" borderId="1" xfId="0" applyNumberFormat="1" applyFont="1" applyFill="1" applyBorder="1" applyAlignment="1">
      <alignment horizontal="center"/>
    </xf>
    <xf numFmtId="164" fontId="8" fillId="9" borderId="6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3" fontId="22" fillId="0" borderId="0" xfId="0" applyNumberFormat="1" applyFont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25" fillId="0" borderId="0" xfId="0" applyFont="1"/>
    <xf numFmtId="10" fontId="24" fillId="0" borderId="0" xfId="0" applyNumberFormat="1" applyFont="1"/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1" fontId="24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vertical="center"/>
    </xf>
    <xf numFmtId="0" fontId="26" fillId="9" borderId="1" xfId="0" applyFont="1" applyFill="1" applyBorder="1" applyAlignment="1">
      <alignment horizontal="center" vertical="center" wrapText="1"/>
    </xf>
    <xf numFmtId="164" fontId="26" fillId="9" borderId="1" xfId="0" applyNumberFormat="1" applyFont="1" applyFill="1" applyBorder="1" applyAlignment="1">
      <alignment horizontal="center" vertical="center"/>
    </xf>
    <xf numFmtId="9" fontId="0" fillId="0" borderId="0" xfId="3" applyFont="1"/>
    <xf numFmtId="3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0" fontId="27" fillId="0" borderId="0" xfId="0" applyNumberFormat="1" applyFont="1" applyAlignment="1">
      <alignment horizontal="center"/>
    </xf>
    <xf numFmtId="49" fontId="6" fillId="4" borderId="1" xfId="0" applyNumberFormat="1" applyFont="1" applyFill="1" applyBorder="1" applyAlignment="1">
      <alignment horizontal="center" vertical="center" wrapText="1"/>
    </xf>
    <xf numFmtId="10" fontId="24" fillId="0" borderId="1" xfId="0" applyNumberFormat="1" applyFont="1" applyBorder="1"/>
    <xf numFmtId="3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0" fontId="24" fillId="8" borderId="1" xfId="0" applyFont="1" applyFill="1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3" fontId="24" fillId="8" borderId="1" xfId="0" applyNumberFormat="1" applyFont="1" applyFill="1" applyBorder="1" applyAlignment="1">
      <alignment horizontal="center"/>
    </xf>
    <xf numFmtId="0" fontId="26" fillId="9" borderId="6" xfId="0" applyFont="1" applyFill="1" applyBorder="1" applyAlignment="1">
      <alignment horizontal="center" vertical="center" wrapText="1"/>
    </xf>
    <xf numFmtId="164" fontId="26" fillId="9" borderId="6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 wrapText="1"/>
    </xf>
    <xf numFmtId="2" fontId="17" fillId="9" borderId="7" xfId="0" applyNumberFormat="1" applyFont="1" applyFill="1" applyBorder="1"/>
    <xf numFmtId="0" fontId="0" fillId="0" borderId="1" xfId="0" applyBorder="1"/>
    <xf numFmtId="49" fontId="6" fillId="0" borderId="8" xfId="0" applyNumberFormat="1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left" vertical="center" wrapText="1" indent="1"/>
    </xf>
    <xf numFmtId="10" fontId="0" fillId="0" borderId="1" xfId="3" applyNumberFormat="1" applyFont="1" applyBorder="1" applyAlignment="1">
      <alignment horizontal="center"/>
    </xf>
    <xf numFmtId="10" fontId="0" fillId="0" borderId="1" xfId="3" applyNumberFormat="1" applyFont="1" applyBorder="1"/>
    <xf numFmtId="4" fontId="6" fillId="0" borderId="8" xfId="0" applyNumberFormat="1" applyFont="1" applyBorder="1" applyAlignment="1">
      <alignment horizontal="center" vertical="center" wrapText="1"/>
    </xf>
    <xf numFmtId="0" fontId="23" fillId="0" borderId="1" xfId="0" applyFont="1" applyBorder="1"/>
    <xf numFmtId="164" fontId="6" fillId="0" borderId="8" xfId="0" applyNumberFormat="1" applyFont="1" applyBorder="1" applyAlignment="1">
      <alignment horizontal="center" vertical="center" wrapText="1"/>
    </xf>
    <xf numFmtId="166" fontId="7" fillId="3" borderId="1" xfId="0" applyNumberFormat="1" applyFont="1" applyFill="1" applyBorder="1" applyAlignment="1">
      <alignment horizontal="center"/>
    </xf>
    <xf numFmtId="10" fontId="23" fillId="0" borderId="1" xfId="0" applyNumberFormat="1" applyFont="1" applyBorder="1" applyAlignment="1">
      <alignment horizontal="center" wrapText="1"/>
    </xf>
    <xf numFmtId="3" fontId="23" fillId="0" borderId="1" xfId="0" applyNumberFormat="1" applyFont="1" applyBorder="1" applyAlignment="1">
      <alignment horizontal="center"/>
    </xf>
    <xf numFmtId="10" fontId="23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6" fillId="0" borderId="8" xfId="2" applyFont="1" applyFill="1" applyBorder="1" applyAlignment="1">
      <alignment horizontal="center" vertical="center" wrapText="1"/>
    </xf>
    <xf numFmtId="10" fontId="23" fillId="0" borderId="1" xfId="3" applyNumberFormat="1" applyFont="1" applyBorder="1" applyAlignment="1">
      <alignment horizontal="center"/>
    </xf>
    <xf numFmtId="164" fontId="0" fillId="0" borderId="1" xfId="2" applyNumberFormat="1" applyFont="1" applyBorder="1"/>
    <xf numFmtId="164" fontId="0" fillId="0" borderId="1" xfId="0" applyNumberFormat="1" applyBorder="1"/>
    <xf numFmtId="3" fontId="5" fillId="3" borderId="5" xfId="0" applyNumberFormat="1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164" fontId="8" fillId="5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49" fontId="19" fillId="4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3" fontId="19" fillId="4" borderId="1" xfId="0" applyNumberFormat="1" applyFont="1" applyFill="1" applyBorder="1" applyAlignment="1">
      <alignment horizontal="center" vertical="center" wrapText="1"/>
    </xf>
    <xf numFmtId="10" fontId="19" fillId="4" borderId="1" xfId="3" applyNumberFormat="1" applyFont="1" applyFill="1" applyBorder="1" applyAlignment="1">
      <alignment horizontal="center" vertical="center" wrapText="1"/>
    </xf>
    <xf numFmtId="166" fontId="18" fillId="3" borderId="1" xfId="0" applyNumberFormat="1" applyFont="1" applyFill="1" applyBorder="1" applyAlignment="1">
      <alignment horizontal="center"/>
    </xf>
    <xf numFmtId="10" fontId="19" fillId="3" borderId="1" xfId="0" applyNumberFormat="1" applyFont="1" applyFill="1" applyBorder="1" applyAlignment="1">
      <alignment horizontal="center"/>
    </xf>
    <xf numFmtId="3" fontId="18" fillId="3" borderId="1" xfId="0" applyNumberFormat="1" applyFont="1" applyFill="1" applyBorder="1" applyAlignment="1">
      <alignment horizontal="center"/>
    </xf>
    <xf numFmtId="3" fontId="29" fillId="0" borderId="1" xfId="0" applyNumberFormat="1" applyFont="1" applyBorder="1" applyAlignment="1">
      <alignment horizontal="center"/>
    </xf>
    <xf numFmtId="10" fontId="30" fillId="0" borderId="1" xfId="3" applyNumberFormat="1" applyFont="1" applyBorder="1"/>
    <xf numFmtId="3" fontId="29" fillId="0" borderId="1" xfId="0" applyNumberFormat="1" applyFont="1" applyBorder="1"/>
    <xf numFmtId="3" fontId="20" fillId="0" borderId="0" xfId="0" applyNumberFormat="1" applyFont="1" applyAlignment="1">
      <alignment horizontal="center"/>
    </xf>
    <xf numFmtId="10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10" fontId="31" fillId="0" borderId="0" xfId="3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9" fillId="0" borderId="1" xfId="0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8" borderId="1" xfId="0" applyFont="1" applyFill="1" applyBorder="1" applyAlignment="1">
      <alignment horizontal="center"/>
    </xf>
    <xf numFmtId="3" fontId="29" fillId="8" borderId="1" xfId="0" applyNumberFormat="1" applyFont="1" applyFill="1" applyBorder="1" applyAlignment="1">
      <alignment horizontal="center"/>
    </xf>
    <xf numFmtId="3" fontId="24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0" fontId="25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10" fontId="6" fillId="4" borderId="1" xfId="0" applyNumberFormat="1" applyFont="1" applyFill="1" applyBorder="1" applyAlignment="1">
      <alignment horizontal="center" vertical="center" wrapText="1"/>
    </xf>
    <xf numFmtId="10" fontId="6" fillId="4" borderId="1" xfId="3" applyNumberFormat="1" applyFont="1" applyFill="1" applyBorder="1" applyAlignment="1">
      <alignment horizontal="center" vertical="center" wrapText="1"/>
    </xf>
    <xf numFmtId="10" fontId="24" fillId="0" borderId="1" xfId="3" applyNumberFormat="1" applyFont="1" applyBorder="1"/>
    <xf numFmtId="3" fontId="32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10" fontId="33" fillId="0" borderId="0" xfId="0" applyNumberFormat="1" applyFont="1" applyAlignment="1">
      <alignment horizontal="center"/>
    </xf>
    <xf numFmtId="3" fontId="33" fillId="0" borderId="0" xfId="0" applyNumberFormat="1" applyFont="1" applyAlignment="1">
      <alignment horizontal="center"/>
    </xf>
    <xf numFmtId="44" fontId="0" fillId="0" borderId="0" xfId="2" applyFont="1"/>
    <xf numFmtId="169" fontId="0" fillId="0" borderId="0" xfId="0" applyNumberFormat="1"/>
    <xf numFmtId="10" fontId="24" fillId="0" borderId="1" xfId="3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4" fontId="34" fillId="0" borderId="1" xfId="0" applyNumberFormat="1" applyFont="1" applyBorder="1" applyAlignment="1">
      <alignment horizontal="center"/>
    </xf>
    <xf numFmtId="3" fontId="34" fillId="0" borderId="1" xfId="0" applyNumberFormat="1" applyFont="1" applyBorder="1" applyAlignment="1">
      <alignment horizontal="center"/>
    </xf>
    <xf numFmtId="164" fontId="34" fillId="0" borderId="1" xfId="0" applyNumberFormat="1" applyFont="1" applyBorder="1" applyAlignment="1">
      <alignment horizontal="center"/>
    </xf>
    <xf numFmtId="3" fontId="34" fillId="8" borderId="1" xfId="0" applyNumberFormat="1" applyFont="1" applyFill="1" applyBorder="1" applyAlignment="1">
      <alignment horizontal="center"/>
    </xf>
    <xf numFmtId="0" fontId="34" fillId="0" borderId="0" xfId="0" applyFont="1"/>
    <xf numFmtId="0" fontId="6" fillId="9" borderId="6" xfId="0" applyFont="1" applyFill="1" applyBorder="1" applyAlignment="1">
      <alignment horizontal="center" vertical="center" wrapText="1"/>
    </xf>
    <xf numFmtId="164" fontId="6" fillId="9" borderId="6" xfId="0" applyNumberFormat="1" applyFont="1" applyFill="1" applyBorder="1" applyAlignment="1">
      <alignment horizontal="center" vertical="center"/>
    </xf>
    <xf numFmtId="10" fontId="24" fillId="0" borderId="0" xfId="3" applyNumberFormat="1" applyFont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4" fontId="0" fillId="10" borderId="1" xfId="0" applyNumberForma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0" fillId="0" borderId="0" xfId="0" applyFont="1"/>
    <xf numFmtId="44" fontId="8" fillId="5" borderId="1" xfId="2" applyFont="1" applyFill="1" applyBorder="1" applyAlignment="1">
      <alignment horizontal="center" wrapText="1"/>
    </xf>
    <xf numFmtId="44" fontId="20" fillId="0" borderId="0" xfId="0" applyNumberFormat="1" applyFont="1"/>
    <xf numFmtId="10" fontId="20" fillId="0" borderId="0" xfId="3" applyNumberFormat="1" applyFont="1" applyAlignment="1">
      <alignment horizontal="center"/>
    </xf>
    <xf numFmtId="44" fontId="20" fillId="0" borderId="0" xfId="2" applyFont="1"/>
    <xf numFmtId="3" fontId="20" fillId="0" borderId="0" xfId="0" applyNumberFormat="1" applyFont="1"/>
  </cellXfs>
  <cellStyles count="5">
    <cellStyle name="Currency" xfId="2" builtinId="4"/>
    <cellStyle name="Normal" xfId="0" builtinId="0"/>
    <cellStyle name="Normal 2" xfId="1" xr:uid="{B2505B25-8DDE-412C-BD27-8B8C316985DC}"/>
    <cellStyle name="Normal 4" xfId="4" xr:uid="{BD13A376-C2F7-4474-9258-6B50955E1AE5}"/>
    <cellStyle name="Percent" xfId="3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B6EA-2020-42F6-B3A2-6EBAFC0C09D5}">
  <dimension ref="A1:L19"/>
  <sheetViews>
    <sheetView showGridLines="0" tabSelected="1" topLeftCell="A4" zoomScale="170" zoomScaleNormal="170" workbookViewId="0">
      <selection activeCell="B5" sqref="B5:L19"/>
    </sheetView>
  </sheetViews>
  <sheetFormatPr defaultRowHeight="15" x14ac:dyDescent="0.25"/>
  <cols>
    <col min="1" max="1" width="3" customWidth="1"/>
    <col min="2" max="2" width="17.85546875" style="1" customWidth="1"/>
    <col min="3" max="3" width="18.28515625" customWidth="1"/>
    <col min="4" max="4" width="2.85546875" customWidth="1"/>
    <col min="5" max="5" width="18" bestFit="1" customWidth="1"/>
    <col min="6" max="6" width="17" customWidth="1"/>
    <col min="7" max="7" width="3.140625" customWidth="1"/>
    <col min="8" max="8" width="11.5703125" customWidth="1"/>
    <col min="9" max="9" width="13.5703125" bestFit="1" customWidth="1"/>
    <col min="10" max="10" width="3.85546875" customWidth="1"/>
    <col min="11" max="11" width="10" customWidth="1"/>
    <col min="12" max="12" width="13.5703125" bestFit="1" customWidth="1"/>
  </cols>
  <sheetData>
    <row r="1" spans="1:12" x14ac:dyDescent="0.25">
      <c r="A1" s="2" t="s">
        <v>0</v>
      </c>
    </row>
    <row r="2" spans="1:12" x14ac:dyDescent="0.25">
      <c r="A2" s="2" t="s">
        <v>47</v>
      </c>
    </row>
    <row r="3" spans="1:12" x14ac:dyDescent="0.25">
      <c r="A3" s="3" t="s">
        <v>163</v>
      </c>
    </row>
    <row r="5" spans="1:12" x14ac:dyDescent="0.25">
      <c r="B5" s="62" t="s">
        <v>92</v>
      </c>
      <c r="E5" s="63" t="s">
        <v>93</v>
      </c>
      <c r="H5" s="63" t="s">
        <v>122</v>
      </c>
      <c r="K5" s="63" t="s">
        <v>188</v>
      </c>
    </row>
    <row r="6" spans="1:12" x14ac:dyDescent="0.25">
      <c r="B6" s="4" t="s">
        <v>1</v>
      </c>
      <c r="C6" s="4" t="s">
        <v>4</v>
      </c>
      <c r="E6" s="4" t="s">
        <v>1</v>
      </c>
      <c r="F6" s="4" t="s">
        <v>4</v>
      </c>
      <c r="H6" s="4" t="s">
        <v>1</v>
      </c>
      <c r="I6" s="4" t="s">
        <v>4</v>
      </c>
      <c r="K6" s="4" t="s">
        <v>1</v>
      </c>
      <c r="L6" s="4" t="s">
        <v>4</v>
      </c>
    </row>
    <row r="7" spans="1:12" x14ac:dyDescent="0.25">
      <c r="B7" s="5" t="s">
        <v>2</v>
      </c>
      <c r="C7" s="6">
        <v>12233.400500000002</v>
      </c>
      <c r="E7" s="5" t="s">
        <v>94</v>
      </c>
      <c r="F7" s="6">
        <v>770.04149999999993</v>
      </c>
      <c r="H7" s="5" t="s">
        <v>94</v>
      </c>
      <c r="I7" s="6">
        <v>9301.7560000000012</v>
      </c>
      <c r="K7" s="5" t="s">
        <v>94</v>
      </c>
      <c r="L7" s="6">
        <v>52626.378500000006</v>
      </c>
    </row>
    <row r="8" spans="1:12" x14ac:dyDescent="0.25">
      <c r="B8" s="5" t="s">
        <v>3</v>
      </c>
      <c r="C8" s="6">
        <v>43590.519500000002</v>
      </c>
      <c r="E8" s="5" t="s">
        <v>2</v>
      </c>
      <c r="F8" s="6">
        <v>522.77300000000002</v>
      </c>
      <c r="H8" s="5" t="s">
        <v>2</v>
      </c>
      <c r="I8" s="6">
        <v>65079.303000000014</v>
      </c>
      <c r="K8" s="5" t="s">
        <v>2</v>
      </c>
      <c r="L8" s="6"/>
    </row>
    <row r="9" spans="1:12" x14ac:dyDescent="0.25">
      <c r="B9" s="5" t="s">
        <v>5</v>
      </c>
      <c r="C9" s="7">
        <v>18498.113000000001</v>
      </c>
      <c r="E9" s="5" t="s">
        <v>3</v>
      </c>
      <c r="F9" s="6">
        <v>5216.5880000000006</v>
      </c>
      <c r="H9" s="5" t="s">
        <v>3</v>
      </c>
      <c r="I9" s="6">
        <v>161691.21850000002</v>
      </c>
      <c r="K9" s="5" t="s">
        <v>3</v>
      </c>
      <c r="L9" s="6"/>
    </row>
    <row r="10" spans="1:12" x14ac:dyDescent="0.25">
      <c r="B10" s="5" t="s">
        <v>6</v>
      </c>
      <c r="C10" s="7">
        <v>11071.651500000002</v>
      </c>
      <c r="E10" s="5" t="s">
        <v>5</v>
      </c>
      <c r="F10" s="7">
        <v>1870.89</v>
      </c>
      <c r="H10" s="5" t="s">
        <v>5</v>
      </c>
      <c r="I10" s="7">
        <v>153494.38500000004</v>
      </c>
      <c r="K10" s="5" t="s">
        <v>5</v>
      </c>
      <c r="L10" s="7"/>
    </row>
    <row r="11" spans="1:12" x14ac:dyDescent="0.25">
      <c r="B11" s="5" t="s">
        <v>7</v>
      </c>
      <c r="C11" s="7">
        <v>8613.7510000000002</v>
      </c>
      <c r="E11" s="5" t="s">
        <v>6</v>
      </c>
      <c r="F11" s="7">
        <v>1075.43</v>
      </c>
      <c r="H11" s="5" t="s">
        <v>6</v>
      </c>
      <c r="I11" s="7">
        <v>182730.55799999999</v>
      </c>
      <c r="K11" s="5" t="s">
        <v>6</v>
      </c>
      <c r="L11" s="7"/>
    </row>
    <row r="12" spans="1:12" x14ac:dyDescent="0.25">
      <c r="B12" s="5" t="s">
        <v>8</v>
      </c>
      <c r="C12" s="7">
        <v>2970.6230000000005</v>
      </c>
      <c r="E12" s="5" t="s">
        <v>7</v>
      </c>
      <c r="F12" s="7">
        <v>427.41</v>
      </c>
      <c r="H12" s="5" t="s">
        <v>7</v>
      </c>
      <c r="I12" s="7">
        <v>154588.09250000003</v>
      </c>
      <c r="K12" s="5" t="s">
        <v>7</v>
      </c>
      <c r="L12" s="7"/>
    </row>
    <row r="13" spans="1:12" x14ac:dyDescent="0.25">
      <c r="B13" s="5" t="s">
        <v>9</v>
      </c>
      <c r="C13" s="7">
        <v>3936.2115000000003</v>
      </c>
      <c r="E13" s="5" t="s">
        <v>8</v>
      </c>
      <c r="F13" s="7">
        <v>138.83000000000001</v>
      </c>
      <c r="H13" s="5" t="s">
        <v>8</v>
      </c>
      <c r="I13" s="7">
        <v>89100.856500000009</v>
      </c>
      <c r="K13" s="5" t="s">
        <v>8</v>
      </c>
      <c r="L13" s="7"/>
    </row>
    <row r="14" spans="1:12" x14ac:dyDescent="0.25">
      <c r="B14" s="5" t="s">
        <v>10</v>
      </c>
      <c r="C14" s="7">
        <v>2059.3510000000001</v>
      </c>
      <c r="E14" s="5" t="s">
        <v>9</v>
      </c>
      <c r="F14" s="7">
        <v>124.99</v>
      </c>
      <c r="H14" s="5" t="s">
        <v>9</v>
      </c>
      <c r="I14" s="7">
        <v>111090.52000000003</v>
      </c>
      <c r="K14" s="5" t="s">
        <v>9</v>
      </c>
      <c r="L14" s="7"/>
    </row>
    <row r="15" spans="1:12" x14ac:dyDescent="0.25">
      <c r="B15" s="5" t="s">
        <v>11</v>
      </c>
      <c r="C15" s="7">
        <v>383.08700000000005</v>
      </c>
      <c r="E15" s="5" t="s">
        <v>10</v>
      </c>
      <c r="F15" s="7">
        <v>1061.5640000000001</v>
      </c>
      <c r="H15" s="5" t="s">
        <v>10</v>
      </c>
      <c r="I15" s="7">
        <v>82287.792499999996</v>
      </c>
      <c r="K15" s="5" t="s">
        <v>10</v>
      </c>
      <c r="L15" s="7"/>
    </row>
    <row r="16" spans="1:12" x14ac:dyDescent="0.25">
      <c r="B16" s="5" t="s">
        <v>12</v>
      </c>
      <c r="C16" s="47">
        <v>1478.94</v>
      </c>
      <c r="E16" s="5" t="s">
        <v>11</v>
      </c>
      <c r="F16" s="7">
        <v>335.15050000000002</v>
      </c>
      <c r="H16" s="5" t="s">
        <v>11</v>
      </c>
      <c r="I16" s="247">
        <v>80633.539999999994</v>
      </c>
      <c r="K16" s="5" t="s">
        <v>11</v>
      </c>
      <c r="L16" s="247"/>
    </row>
    <row r="17" spans="2:12" x14ac:dyDescent="0.25">
      <c r="B17" s="5" t="s">
        <v>13</v>
      </c>
      <c r="C17" s="47">
        <v>316.55700000000002</v>
      </c>
      <c r="E17" s="5" t="s">
        <v>12</v>
      </c>
      <c r="F17" s="47">
        <v>2208.9985000000006</v>
      </c>
      <c r="H17" s="5" t="s">
        <v>12</v>
      </c>
      <c r="I17" s="247">
        <v>30401.68</v>
      </c>
      <c r="K17" s="5" t="s">
        <v>12</v>
      </c>
      <c r="L17" s="247"/>
    </row>
    <row r="18" spans="2:12" x14ac:dyDescent="0.25">
      <c r="B18" s="4" t="s">
        <v>14</v>
      </c>
      <c r="C18" s="8">
        <f>SUM(C7:C17)</f>
        <v>105152.20500000003</v>
      </c>
      <c r="E18" s="5" t="s">
        <v>13</v>
      </c>
      <c r="F18" s="47">
        <v>4817.3154999999997</v>
      </c>
      <c r="H18" s="5" t="s">
        <v>13</v>
      </c>
      <c r="I18" s="247">
        <v>32603.148999999998</v>
      </c>
      <c r="K18" s="5" t="s">
        <v>13</v>
      </c>
      <c r="L18" s="247"/>
    </row>
    <row r="19" spans="2:12" x14ac:dyDescent="0.25">
      <c r="E19" s="4" t="s">
        <v>14</v>
      </c>
      <c r="F19" s="8">
        <f>SUM(F7:F18)</f>
        <v>18569.981</v>
      </c>
      <c r="H19" s="4" t="s">
        <v>14</v>
      </c>
      <c r="I19" s="8">
        <f>SUM(I7:I18)</f>
        <v>1153002.851</v>
      </c>
      <c r="K19" s="4" t="s">
        <v>14</v>
      </c>
      <c r="L19" s="8">
        <f>SUM(L7:L18)</f>
        <v>52626.378500000006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FEC1-AFE3-4FA3-8DB4-594A73F34568}">
  <dimension ref="A1:AB31"/>
  <sheetViews>
    <sheetView topLeftCell="E2" workbookViewId="0">
      <selection activeCell="M30" sqref="M30"/>
    </sheetView>
  </sheetViews>
  <sheetFormatPr defaultColWidth="11.5703125" defaultRowHeight="15" x14ac:dyDescent="0.25"/>
  <cols>
    <col min="18" max="18" width="11.140625" customWidth="1"/>
    <col min="19" max="19" width="11.42578125" customWidth="1"/>
    <col min="20" max="20" width="12.42578125" customWidth="1"/>
    <col min="22" max="22" width="11.5703125" style="200"/>
    <col min="27" max="27" width="65.7109375" bestFit="1" customWidth="1"/>
  </cols>
  <sheetData>
    <row r="1" spans="1:28" ht="18.75" x14ac:dyDescent="0.3">
      <c r="A1" s="158"/>
      <c r="B1" s="159" t="s">
        <v>146</v>
      </c>
      <c r="C1" s="159"/>
      <c r="D1" s="159"/>
      <c r="E1" s="159"/>
      <c r="F1" s="159"/>
      <c r="G1" s="159"/>
      <c r="H1" s="159"/>
      <c r="I1" s="159"/>
      <c r="J1" s="159" t="s">
        <v>142</v>
      </c>
      <c r="K1" s="160"/>
      <c r="L1" s="159"/>
      <c r="M1" s="159"/>
      <c r="N1" s="159"/>
      <c r="O1" s="159"/>
      <c r="P1" s="159"/>
      <c r="Q1" s="159"/>
      <c r="R1" s="32" t="s">
        <v>62</v>
      </c>
      <c r="S1" s="159"/>
      <c r="T1" s="159"/>
      <c r="U1" s="159"/>
      <c r="V1" s="198"/>
      <c r="W1" s="159"/>
      <c r="X1" s="159"/>
      <c r="Y1" s="126">
        <v>0.05</v>
      </c>
      <c r="Z1" s="159"/>
      <c r="AA1" s="49" t="s">
        <v>149</v>
      </c>
    </row>
    <row r="2" spans="1:28" ht="24" x14ac:dyDescent="0.25">
      <c r="A2" s="16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17" t="s">
        <v>19</v>
      </c>
      <c r="K2" s="117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195" t="s">
        <v>31</v>
      </c>
      <c r="S2" s="196" t="s">
        <v>27</v>
      </c>
      <c r="T2" s="196" t="s">
        <v>147</v>
      </c>
      <c r="U2" s="196" t="s">
        <v>40</v>
      </c>
      <c r="V2" s="199" t="s">
        <v>48</v>
      </c>
      <c r="W2" s="196" t="s">
        <v>143</v>
      </c>
      <c r="X2" s="196" t="s">
        <v>148</v>
      </c>
      <c r="Y2" s="196" t="s">
        <v>121</v>
      </c>
      <c r="Z2" s="196" t="s">
        <v>28</v>
      </c>
    </row>
    <row r="3" spans="1:28" x14ac:dyDescent="0.25">
      <c r="A3" s="93">
        <v>22</v>
      </c>
      <c r="B3" s="22">
        <v>0.247933884297521</v>
      </c>
      <c r="C3" s="22">
        <v>0.93801652892562004</v>
      </c>
      <c r="D3" s="33">
        <v>242</v>
      </c>
      <c r="E3" s="33">
        <v>60</v>
      </c>
      <c r="F3" s="33">
        <v>182</v>
      </c>
      <c r="G3" s="33">
        <v>0</v>
      </c>
      <c r="H3" s="33">
        <v>61</v>
      </c>
      <c r="I3" s="33">
        <v>106</v>
      </c>
      <c r="J3" s="22">
        <v>9.3167701863354005E-3</v>
      </c>
      <c r="K3" s="22">
        <v>0.93788819875776397</v>
      </c>
      <c r="L3" s="33">
        <v>322</v>
      </c>
      <c r="M3" s="33">
        <v>3</v>
      </c>
      <c r="N3" s="33">
        <v>319</v>
      </c>
      <c r="O3" s="33">
        <v>0</v>
      </c>
      <c r="P3" s="194">
        <v>106</v>
      </c>
      <c r="Q3" s="194">
        <v>193</v>
      </c>
      <c r="R3" s="35">
        <v>2196913</v>
      </c>
      <c r="S3" s="197" t="s">
        <v>32</v>
      </c>
      <c r="T3" s="163">
        <v>471</v>
      </c>
      <c r="U3" s="86" t="s">
        <v>29</v>
      </c>
      <c r="V3" s="7">
        <v>32.68</v>
      </c>
      <c r="W3" s="87">
        <v>0</v>
      </c>
      <c r="X3" s="66">
        <f>F3-G3-H3-I3</f>
        <v>15</v>
      </c>
      <c r="Y3" s="7">
        <f>$Y$1*V3</f>
        <v>1.6340000000000001</v>
      </c>
      <c r="Z3" s="7">
        <f>(W3+X3)*Y3</f>
        <v>24.51</v>
      </c>
      <c r="AA3" s="1"/>
      <c r="AB3" s="201"/>
    </row>
    <row r="4" spans="1:28" x14ac:dyDescent="0.25">
      <c r="A4" s="93">
        <v>64</v>
      </c>
      <c r="B4" s="22">
        <v>0.74381443298969097</v>
      </c>
      <c r="C4" s="22">
        <v>0.92731958762886602</v>
      </c>
      <c r="D4" s="33">
        <v>1940</v>
      </c>
      <c r="E4" s="33">
        <v>1443</v>
      </c>
      <c r="F4" s="33">
        <v>497</v>
      </c>
      <c r="G4" s="33">
        <v>0</v>
      </c>
      <c r="H4" s="33">
        <v>109</v>
      </c>
      <c r="I4" s="33">
        <v>247</v>
      </c>
      <c r="J4" s="22">
        <v>0.104541062801932</v>
      </c>
      <c r="K4" s="22">
        <v>0.89584541062801903</v>
      </c>
      <c r="L4" s="33">
        <v>5175</v>
      </c>
      <c r="M4" s="33">
        <v>541</v>
      </c>
      <c r="N4" s="33">
        <v>4634</v>
      </c>
      <c r="O4" s="33">
        <v>0</v>
      </c>
      <c r="P4" s="194">
        <v>631</v>
      </c>
      <c r="Q4" s="194">
        <v>3464</v>
      </c>
      <c r="R4" s="35">
        <v>1327592</v>
      </c>
      <c r="S4" s="197" t="s">
        <v>32</v>
      </c>
      <c r="T4" s="163">
        <v>11175</v>
      </c>
      <c r="U4" s="5" t="s">
        <v>32</v>
      </c>
      <c r="V4" s="7">
        <v>24.9</v>
      </c>
      <c r="W4" s="66">
        <f>N4-O4-P4-Q4</f>
        <v>539</v>
      </c>
      <c r="X4" s="66">
        <f t="shared" ref="X4:X30" si="0">F4-G4-H4-I4</f>
        <v>141</v>
      </c>
      <c r="Y4" s="7">
        <f t="shared" ref="Y4:Y30" si="1">$Y$1*V4</f>
        <v>1.2450000000000001</v>
      </c>
      <c r="Z4" s="7">
        <f t="shared" ref="Z4:Z30" si="2">(W4+X4)*Y4</f>
        <v>846.6</v>
      </c>
      <c r="AA4" s="1"/>
      <c r="AB4" s="201"/>
    </row>
    <row r="5" spans="1:28" x14ac:dyDescent="0.25">
      <c r="A5" s="93">
        <v>371</v>
      </c>
      <c r="B5" s="22">
        <v>0.17795946768722301</v>
      </c>
      <c r="C5" s="22">
        <v>0.92163173001652599</v>
      </c>
      <c r="D5" s="33">
        <v>11497</v>
      </c>
      <c r="E5" s="33">
        <v>2046</v>
      </c>
      <c r="F5" s="33">
        <v>9451</v>
      </c>
      <c r="G5" s="33">
        <v>0</v>
      </c>
      <c r="H5" s="33">
        <v>1669</v>
      </c>
      <c r="I5" s="33">
        <v>6881</v>
      </c>
      <c r="J5" s="22">
        <v>0.207383177570093</v>
      </c>
      <c r="K5" s="22">
        <v>0.92813084112149502</v>
      </c>
      <c r="L5" s="33">
        <v>10700</v>
      </c>
      <c r="M5" s="33">
        <v>2219</v>
      </c>
      <c r="N5" s="33">
        <v>8481</v>
      </c>
      <c r="O5" s="33">
        <v>0</v>
      </c>
      <c r="P5" s="194">
        <v>1668</v>
      </c>
      <c r="Q5" s="194">
        <v>6044</v>
      </c>
      <c r="R5" s="35">
        <v>1906288</v>
      </c>
      <c r="S5" s="197" t="s">
        <v>32</v>
      </c>
      <c r="T5" s="163">
        <v>13443</v>
      </c>
      <c r="U5" s="5" t="s">
        <v>32</v>
      </c>
      <c r="V5" s="7">
        <v>8.61</v>
      </c>
      <c r="W5" s="66">
        <f t="shared" ref="W5:W30" si="3">N5-O5-P5-Q5</f>
        <v>769</v>
      </c>
      <c r="X5" s="66">
        <f>F5-G5-H5-I5</f>
        <v>901</v>
      </c>
      <c r="Y5" s="7">
        <f t="shared" si="1"/>
        <v>0.43049999999999999</v>
      </c>
      <c r="Z5" s="7">
        <f t="shared" si="2"/>
        <v>718.93499999999995</v>
      </c>
      <c r="AA5" s="1"/>
      <c r="AB5" s="201"/>
    </row>
    <row r="6" spans="1:28" x14ac:dyDescent="0.25">
      <c r="A6" s="93">
        <v>689</v>
      </c>
      <c r="B6" s="22">
        <v>0.80980467253925703</v>
      </c>
      <c r="C6" s="22">
        <v>0.92661815396399905</v>
      </c>
      <c r="D6" s="33">
        <v>13055</v>
      </c>
      <c r="E6" s="33">
        <v>10572</v>
      </c>
      <c r="F6" s="33">
        <v>2483</v>
      </c>
      <c r="G6" s="33">
        <v>0</v>
      </c>
      <c r="H6" s="33">
        <v>351</v>
      </c>
      <c r="I6" s="33">
        <v>1174</v>
      </c>
      <c r="J6" s="22">
        <v>0.79642527481748804</v>
      </c>
      <c r="K6" s="22">
        <v>0.936225560124192</v>
      </c>
      <c r="L6" s="33">
        <v>11917</v>
      </c>
      <c r="M6" s="33">
        <v>9491</v>
      </c>
      <c r="N6" s="33">
        <v>2426</v>
      </c>
      <c r="O6" s="33">
        <v>0</v>
      </c>
      <c r="P6" s="194">
        <v>414</v>
      </c>
      <c r="Q6" s="194">
        <v>1252</v>
      </c>
      <c r="R6" s="35">
        <v>1367374</v>
      </c>
      <c r="S6" s="197" t="s">
        <v>32</v>
      </c>
      <c r="T6" s="163">
        <v>15816</v>
      </c>
      <c r="U6" s="86" t="s">
        <v>29</v>
      </c>
      <c r="V6" s="7">
        <v>7.94</v>
      </c>
      <c r="W6" s="87">
        <v>0</v>
      </c>
      <c r="X6" s="66">
        <f t="shared" si="0"/>
        <v>958</v>
      </c>
      <c r="Y6" s="7">
        <f t="shared" si="1"/>
        <v>0.39700000000000002</v>
      </c>
      <c r="Z6" s="7">
        <f t="shared" si="2"/>
        <v>380.32600000000002</v>
      </c>
      <c r="AA6" s="1"/>
      <c r="AB6" s="201"/>
    </row>
    <row r="7" spans="1:28" x14ac:dyDescent="0.25">
      <c r="A7" s="93">
        <v>1866</v>
      </c>
      <c r="B7" s="22">
        <v>0.25262308313155801</v>
      </c>
      <c r="C7" s="22">
        <v>0.94700026903416701</v>
      </c>
      <c r="D7" s="33">
        <v>3717</v>
      </c>
      <c r="E7" s="33">
        <v>939</v>
      </c>
      <c r="F7" s="33">
        <v>2778</v>
      </c>
      <c r="G7" s="33">
        <v>78</v>
      </c>
      <c r="H7" s="33">
        <v>767</v>
      </c>
      <c r="I7" s="33">
        <v>1736</v>
      </c>
      <c r="J7" s="22">
        <v>0.24323348971490399</v>
      </c>
      <c r="K7" s="22">
        <v>0.93648502345723605</v>
      </c>
      <c r="L7" s="33">
        <v>2771</v>
      </c>
      <c r="M7" s="33">
        <v>674</v>
      </c>
      <c r="N7" s="33">
        <v>2097</v>
      </c>
      <c r="O7" s="33">
        <v>28</v>
      </c>
      <c r="P7" s="194">
        <v>611</v>
      </c>
      <c r="Q7" s="194">
        <v>1282</v>
      </c>
      <c r="R7" s="35">
        <v>1571876</v>
      </c>
      <c r="S7" s="197" t="s">
        <v>32</v>
      </c>
      <c r="T7" s="163">
        <v>4178</v>
      </c>
      <c r="U7" s="5" t="s">
        <v>32</v>
      </c>
      <c r="V7" s="7">
        <v>79</v>
      </c>
      <c r="W7" s="66">
        <f t="shared" si="3"/>
        <v>176</v>
      </c>
      <c r="X7" s="66">
        <f t="shared" si="0"/>
        <v>197</v>
      </c>
      <c r="Y7" s="7">
        <f t="shared" si="1"/>
        <v>3.95</v>
      </c>
      <c r="Z7" s="7">
        <f t="shared" si="2"/>
        <v>1473.3500000000001</v>
      </c>
      <c r="AA7" s="1"/>
      <c r="AB7" s="201"/>
    </row>
    <row r="8" spans="1:28" x14ac:dyDescent="0.25">
      <c r="A8" s="93">
        <v>1876</v>
      </c>
      <c r="B8" s="22">
        <v>8.7883103866645607E-2</v>
      </c>
      <c r="C8" s="22">
        <v>0.88589966766893502</v>
      </c>
      <c r="D8" s="33">
        <v>18957</v>
      </c>
      <c r="E8" s="33">
        <v>1666</v>
      </c>
      <c r="F8" s="33">
        <v>17291</v>
      </c>
      <c r="G8" s="33">
        <v>198</v>
      </c>
      <c r="H8" s="33">
        <v>3236</v>
      </c>
      <c r="I8" s="33">
        <v>11694</v>
      </c>
      <c r="J8" s="22">
        <v>4.5053533190578199E-2</v>
      </c>
      <c r="K8" s="22">
        <v>0.86603854389721602</v>
      </c>
      <c r="L8" s="33">
        <v>23350</v>
      </c>
      <c r="M8" s="33">
        <v>1052</v>
      </c>
      <c r="N8" s="33">
        <v>22298</v>
      </c>
      <c r="O8" s="33">
        <v>334</v>
      </c>
      <c r="P8" s="194">
        <v>4181</v>
      </c>
      <c r="Q8" s="194">
        <v>14655</v>
      </c>
      <c r="R8" s="35">
        <v>3789096</v>
      </c>
      <c r="S8" s="197" t="s">
        <v>32</v>
      </c>
      <c r="T8" s="163">
        <v>27852</v>
      </c>
      <c r="U8" s="86" t="s">
        <v>29</v>
      </c>
      <c r="V8" s="7">
        <v>77.209999999999994</v>
      </c>
      <c r="W8" s="87">
        <v>0</v>
      </c>
      <c r="X8" s="66">
        <f t="shared" si="0"/>
        <v>2163</v>
      </c>
      <c r="Y8" s="7">
        <f t="shared" si="1"/>
        <v>3.8605</v>
      </c>
      <c r="Z8" s="7">
        <f t="shared" si="2"/>
        <v>8350.2615000000005</v>
      </c>
      <c r="AA8" s="1"/>
      <c r="AB8" s="201"/>
    </row>
    <row r="9" spans="1:28" x14ac:dyDescent="0.25">
      <c r="A9" s="93">
        <v>1878</v>
      </c>
      <c r="B9" s="22">
        <v>0.39169593803476499</v>
      </c>
      <c r="C9" s="22">
        <v>0.889759524452851</v>
      </c>
      <c r="D9" s="33">
        <v>11103</v>
      </c>
      <c r="E9" s="33">
        <v>4349</v>
      </c>
      <c r="F9" s="33">
        <v>6754</v>
      </c>
      <c r="G9" s="33">
        <v>216</v>
      </c>
      <c r="H9" s="33">
        <v>1019</v>
      </c>
      <c r="I9" s="33">
        <v>4295</v>
      </c>
      <c r="J9" s="22">
        <v>0.37853062519835001</v>
      </c>
      <c r="K9" s="22">
        <v>0.92319898444938098</v>
      </c>
      <c r="L9" s="33">
        <v>12604</v>
      </c>
      <c r="M9" s="33">
        <v>4771</v>
      </c>
      <c r="N9" s="33">
        <v>7833</v>
      </c>
      <c r="O9" s="33">
        <v>165</v>
      </c>
      <c r="P9" s="194">
        <v>1349</v>
      </c>
      <c r="Q9" s="194">
        <v>5351</v>
      </c>
      <c r="R9" s="35">
        <v>1465681</v>
      </c>
      <c r="S9" s="197" t="s">
        <v>32</v>
      </c>
      <c r="T9" s="163">
        <v>26423</v>
      </c>
      <c r="U9" s="5" t="s">
        <v>32</v>
      </c>
      <c r="V9" s="7">
        <v>116.61</v>
      </c>
      <c r="W9" s="66">
        <f t="shared" si="3"/>
        <v>968</v>
      </c>
      <c r="X9" s="66">
        <f t="shared" si="0"/>
        <v>1224</v>
      </c>
      <c r="Y9" s="7">
        <f t="shared" si="1"/>
        <v>5.8305000000000007</v>
      </c>
      <c r="Z9" s="7">
        <f t="shared" si="2"/>
        <v>12780.456000000002</v>
      </c>
      <c r="AA9" s="1"/>
      <c r="AB9" s="201"/>
    </row>
    <row r="10" spans="1:28" x14ac:dyDescent="0.25">
      <c r="A10" s="93">
        <v>1879</v>
      </c>
      <c r="B10" s="22">
        <v>0.19693268186753499</v>
      </c>
      <c r="C10" s="22">
        <v>0.93444625407166104</v>
      </c>
      <c r="D10" s="33">
        <v>7368</v>
      </c>
      <c r="E10" s="33">
        <v>1451</v>
      </c>
      <c r="F10" s="33">
        <v>5917</v>
      </c>
      <c r="G10" s="33">
        <v>75</v>
      </c>
      <c r="H10" s="33">
        <v>1691</v>
      </c>
      <c r="I10" s="33">
        <v>3668</v>
      </c>
      <c r="J10" s="22">
        <v>0.18207988485066601</v>
      </c>
      <c r="K10" s="22">
        <v>0.93882691615689096</v>
      </c>
      <c r="L10" s="33">
        <v>5558</v>
      </c>
      <c r="M10" s="33">
        <v>1012</v>
      </c>
      <c r="N10" s="33">
        <v>4546</v>
      </c>
      <c r="O10" s="33">
        <v>95</v>
      </c>
      <c r="P10" s="194">
        <v>1318</v>
      </c>
      <c r="Q10" s="194">
        <v>2793</v>
      </c>
      <c r="R10" s="35">
        <v>1464866</v>
      </c>
      <c r="S10" s="197" t="s">
        <v>32</v>
      </c>
      <c r="T10" s="163">
        <v>6363</v>
      </c>
      <c r="U10" s="5" t="s">
        <v>32</v>
      </c>
      <c r="V10" s="7">
        <v>116.61</v>
      </c>
      <c r="W10" s="66">
        <f t="shared" si="3"/>
        <v>340</v>
      </c>
      <c r="X10" s="66">
        <f t="shared" si="0"/>
        <v>483</v>
      </c>
      <c r="Y10" s="7">
        <f t="shared" si="1"/>
        <v>5.8305000000000007</v>
      </c>
      <c r="Z10" s="7">
        <f t="shared" si="2"/>
        <v>4798.5015000000003</v>
      </c>
      <c r="AA10" s="1"/>
      <c r="AB10" s="201"/>
    </row>
    <row r="11" spans="1:28" x14ac:dyDescent="0.25">
      <c r="A11" s="93">
        <v>1984</v>
      </c>
      <c r="B11" s="22">
        <v>0.44556451612903197</v>
      </c>
      <c r="C11" s="22">
        <v>0.948252688172043</v>
      </c>
      <c r="D11" s="33">
        <v>4464</v>
      </c>
      <c r="E11" s="33">
        <v>1989</v>
      </c>
      <c r="F11" s="33">
        <v>2475</v>
      </c>
      <c r="G11" s="33">
        <v>0</v>
      </c>
      <c r="H11" s="33">
        <v>821</v>
      </c>
      <c r="I11" s="33">
        <v>1423</v>
      </c>
      <c r="J11" s="22">
        <v>0.67975937721160695</v>
      </c>
      <c r="K11" s="22">
        <v>0.93595187544232095</v>
      </c>
      <c r="L11" s="33">
        <v>2826</v>
      </c>
      <c r="M11" s="33">
        <v>1921</v>
      </c>
      <c r="N11" s="33">
        <v>905</v>
      </c>
      <c r="O11" s="33">
        <v>0</v>
      </c>
      <c r="P11" s="194">
        <v>272</v>
      </c>
      <c r="Q11" s="194">
        <v>452</v>
      </c>
      <c r="R11" s="35">
        <v>1150903</v>
      </c>
      <c r="S11" s="197" t="s">
        <v>32</v>
      </c>
      <c r="T11" s="163">
        <v>1199</v>
      </c>
      <c r="U11" s="86" t="s">
        <v>29</v>
      </c>
      <c r="V11" s="7">
        <v>10.25</v>
      </c>
      <c r="W11" s="87">
        <v>0</v>
      </c>
      <c r="X11" s="66">
        <f t="shared" si="0"/>
        <v>231</v>
      </c>
      <c r="Y11" s="7">
        <f t="shared" si="1"/>
        <v>0.51250000000000007</v>
      </c>
      <c r="Z11" s="7">
        <f t="shared" si="2"/>
        <v>118.38750000000002</v>
      </c>
      <c r="AA11" s="1"/>
      <c r="AB11" s="201"/>
    </row>
    <row r="12" spans="1:28" x14ac:dyDescent="0.25">
      <c r="A12" s="93">
        <v>2192</v>
      </c>
      <c r="B12" s="22">
        <v>0.20720720720720701</v>
      </c>
      <c r="C12" s="22">
        <v>0.94557057057057103</v>
      </c>
      <c r="D12" s="33">
        <v>2664</v>
      </c>
      <c r="E12" s="33">
        <v>552</v>
      </c>
      <c r="F12" s="33">
        <v>2112</v>
      </c>
      <c r="G12" s="33">
        <v>0</v>
      </c>
      <c r="H12" s="33">
        <v>462</v>
      </c>
      <c r="I12" s="33">
        <v>1505</v>
      </c>
      <c r="J12" s="22">
        <v>0.32388663967611298</v>
      </c>
      <c r="K12" s="22">
        <v>0.905725853094274</v>
      </c>
      <c r="L12" s="33">
        <v>1729</v>
      </c>
      <c r="M12" s="33">
        <v>560</v>
      </c>
      <c r="N12" s="33">
        <v>1169</v>
      </c>
      <c r="O12" s="33">
        <v>3</v>
      </c>
      <c r="P12" s="194">
        <v>223</v>
      </c>
      <c r="Q12" s="194">
        <v>780</v>
      </c>
      <c r="R12" s="35">
        <v>1534551</v>
      </c>
      <c r="S12" s="197" t="s">
        <v>32</v>
      </c>
      <c r="T12" s="163">
        <v>8338</v>
      </c>
      <c r="U12" s="5" t="s">
        <v>32</v>
      </c>
      <c r="V12" s="7">
        <v>6.2</v>
      </c>
      <c r="W12" s="66">
        <f t="shared" si="3"/>
        <v>163</v>
      </c>
      <c r="X12" s="66">
        <f t="shared" si="0"/>
        <v>145</v>
      </c>
      <c r="Y12" s="7">
        <f t="shared" si="1"/>
        <v>0.31000000000000005</v>
      </c>
      <c r="Z12" s="7">
        <f t="shared" si="2"/>
        <v>95.480000000000018</v>
      </c>
      <c r="AA12" s="1"/>
      <c r="AB12" s="201"/>
    </row>
    <row r="13" spans="1:28" x14ac:dyDescent="0.25">
      <c r="A13" s="93">
        <v>2530</v>
      </c>
      <c r="B13" s="22">
        <v>0.66040972852961999</v>
      </c>
      <c r="C13" s="22">
        <v>0.89090725602987197</v>
      </c>
      <c r="D13" s="33">
        <v>9909</v>
      </c>
      <c r="E13" s="33">
        <v>6544</v>
      </c>
      <c r="F13" s="33">
        <v>3365</v>
      </c>
      <c r="G13" s="33">
        <v>0</v>
      </c>
      <c r="H13" s="33">
        <v>238</v>
      </c>
      <c r="I13" s="33">
        <v>2046</v>
      </c>
      <c r="J13" s="22">
        <v>0.36493445692883902</v>
      </c>
      <c r="K13" s="22">
        <v>0.86548064918851397</v>
      </c>
      <c r="L13" s="33">
        <v>12816</v>
      </c>
      <c r="M13" s="33">
        <v>4677</v>
      </c>
      <c r="N13" s="33">
        <v>8139</v>
      </c>
      <c r="O13" s="33">
        <v>0</v>
      </c>
      <c r="P13" s="194">
        <v>494</v>
      </c>
      <c r="Q13" s="194">
        <v>5921</v>
      </c>
      <c r="R13" s="35">
        <v>1124304</v>
      </c>
      <c r="S13" s="197" t="s">
        <v>32</v>
      </c>
      <c r="T13" s="163">
        <v>38248</v>
      </c>
      <c r="U13" s="5" t="s">
        <v>32</v>
      </c>
      <c r="V13" s="7">
        <v>10.35</v>
      </c>
      <c r="W13" s="66">
        <f t="shared" si="3"/>
        <v>1724</v>
      </c>
      <c r="X13" s="66">
        <f t="shared" si="0"/>
        <v>1081</v>
      </c>
      <c r="Y13" s="7">
        <f t="shared" si="1"/>
        <v>0.51749999999999996</v>
      </c>
      <c r="Z13" s="7">
        <f t="shared" si="2"/>
        <v>1451.5874999999999</v>
      </c>
      <c r="AA13" s="1"/>
      <c r="AB13" s="201"/>
    </row>
    <row r="14" spans="1:28" x14ac:dyDescent="0.25">
      <c r="A14" s="93">
        <v>3194</v>
      </c>
      <c r="B14" s="22">
        <v>0.26698450536352802</v>
      </c>
      <c r="C14" s="22">
        <v>0.94636471990464899</v>
      </c>
      <c r="D14" s="33">
        <v>839</v>
      </c>
      <c r="E14" s="33">
        <v>224</v>
      </c>
      <c r="F14" s="33">
        <v>615</v>
      </c>
      <c r="G14" s="33">
        <v>0</v>
      </c>
      <c r="H14" s="33">
        <v>173</v>
      </c>
      <c r="I14" s="33">
        <v>397</v>
      </c>
      <c r="J14" s="22">
        <v>0.22141119221411201</v>
      </c>
      <c r="K14" s="22">
        <v>0.94160583941605802</v>
      </c>
      <c r="L14" s="33">
        <v>822</v>
      </c>
      <c r="M14" s="33">
        <v>182</v>
      </c>
      <c r="N14" s="33">
        <v>640</v>
      </c>
      <c r="O14" s="33">
        <v>0</v>
      </c>
      <c r="P14" s="194">
        <v>180</v>
      </c>
      <c r="Q14" s="194">
        <v>412</v>
      </c>
      <c r="R14" s="35">
        <v>1503507</v>
      </c>
      <c r="S14" s="197" t="s">
        <v>32</v>
      </c>
      <c r="T14" s="163">
        <v>1017</v>
      </c>
      <c r="U14" s="86" t="s">
        <v>29</v>
      </c>
      <c r="V14" s="7">
        <v>4.12</v>
      </c>
      <c r="W14" s="87">
        <v>0</v>
      </c>
      <c r="X14" s="66">
        <f t="shared" si="0"/>
        <v>45</v>
      </c>
      <c r="Y14" s="7">
        <f t="shared" si="1"/>
        <v>0.20600000000000002</v>
      </c>
      <c r="Z14" s="7">
        <f t="shared" si="2"/>
        <v>9.2700000000000014</v>
      </c>
      <c r="AA14" s="1"/>
      <c r="AB14" s="201"/>
    </row>
    <row r="15" spans="1:28" x14ac:dyDescent="0.25">
      <c r="A15" s="93">
        <v>3197</v>
      </c>
      <c r="B15" s="22">
        <v>0.32018638708603803</v>
      </c>
      <c r="C15" s="22">
        <v>0.92411382925611596</v>
      </c>
      <c r="D15" s="33">
        <v>6009</v>
      </c>
      <c r="E15" s="33">
        <v>1924</v>
      </c>
      <c r="F15" s="33">
        <v>4085</v>
      </c>
      <c r="G15" s="33">
        <v>65</v>
      </c>
      <c r="H15" s="33">
        <v>1044</v>
      </c>
      <c r="I15" s="33">
        <v>2520</v>
      </c>
      <c r="J15" s="22">
        <v>0.70091407678244999</v>
      </c>
      <c r="K15" s="22">
        <v>0.876416819012797</v>
      </c>
      <c r="L15" s="33">
        <v>2735</v>
      </c>
      <c r="M15" s="33">
        <v>1917</v>
      </c>
      <c r="N15" s="33">
        <v>818</v>
      </c>
      <c r="O15" s="33">
        <v>21</v>
      </c>
      <c r="P15" s="194">
        <v>210</v>
      </c>
      <c r="Q15" s="194">
        <v>249</v>
      </c>
      <c r="R15" s="35">
        <v>3245529</v>
      </c>
      <c r="S15" s="197" t="s">
        <v>32</v>
      </c>
      <c r="T15" s="163">
        <v>12081</v>
      </c>
      <c r="U15" s="5" t="s">
        <v>32</v>
      </c>
      <c r="V15" s="7">
        <v>22.64</v>
      </c>
      <c r="W15" s="66">
        <f t="shared" si="3"/>
        <v>338</v>
      </c>
      <c r="X15" s="66">
        <f t="shared" si="0"/>
        <v>456</v>
      </c>
      <c r="Y15" s="7">
        <f t="shared" si="1"/>
        <v>1.1320000000000001</v>
      </c>
      <c r="Z15" s="7">
        <f t="shared" si="2"/>
        <v>898.80800000000011</v>
      </c>
      <c r="AA15" s="1"/>
      <c r="AB15" s="201"/>
    </row>
    <row r="16" spans="1:28" x14ac:dyDescent="0.25">
      <c r="A16" s="93">
        <v>3209</v>
      </c>
      <c r="B16" s="22">
        <v>0.24405148875308799</v>
      </c>
      <c r="C16" s="22">
        <v>0.92432713561305402</v>
      </c>
      <c r="D16" s="33">
        <v>7691</v>
      </c>
      <c r="E16" s="33">
        <v>1877</v>
      </c>
      <c r="F16" s="33">
        <v>5814</v>
      </c>
      <c r="G16" s="33">
        <v>0</v>
      </c>
      <c r="H16" s="33">
        <v>1135</v>
      </c>
      <c r="I16" s="33">
        <v>4097</v>
      </c>
      <c r="J16" s="22">
        <v>0.21117591211175901</v>
      </c>
      <c r="K16" s="22">
        <v>0.94886748948867505</v>
      </c>
      <c r="L16" s="33">
        <v>7373</v>
      </c>
      <c r="M16" s="33">
        <v>1557</v>
      </c>
      <c r="N16" s="33">
        <v>5816</v>
      </c>
      <c r="O16" s="33">
        <v>0</v>
      </c>
      <c r="P16" s="194">
        <v>1274</v>
      </c>
      <c r="Q16" s="194">
        <v>4165</v>
      </c>
      <c r="R16" s="35">
        <v>1567437</v>
      </c>
      <c r="S16" s="197" t="s">
        <v>32</v>
      </c>
      <c r="T16" s="163">
        <v>9493</v>
      </c>
      <c r="U16" s="5" t="s">
        <v>32</v>
      </c>
      <c r="V16" s="7">
        <v>514.14</v>
      </c>
      <c r="W16" s="66">
        <f t="shared" si="3"/>
        <v>377</v>
      </c>
      <c r="X16" s="66">
        <f t="shared" si="0"/>
        <v>582</v>
      </c>
      <c r="Y16" s="7">
        <f t="shared" si="1"/>
        <v>25.707000000000001</v>
      </c>
      <c r="Z16" s="7">
        <f t="shared" si="2"/>
        <v>24653.012999999999</v>
      </c>
      <c r="AA16" s="1"/>
      <c r="AB16" s="201"/>
    </row>
    <row r="17" spans="1:28" x14ac:dyDescent="0.25">
      <c r="A17" s="93">
        <v>4821</v>
      </c>
      <c r="B17" s="22">
        <v>0.44475703324808202</v>
      </c>
      <c r="C17" s="22">
        <v>0.86419437340153504</v>
      </c>
      <c r="D17" s="33">
        <v>3910</v>
      </c>
      <c r="E17" s="33">
        <v>1739</v>
      </c>
      <c r="F17" s="33">
        <v>2171</v>
      </c>
      <c r="G17" s="33">
        <v>0</v>
      </c>
      <c r="H17" s="33">
        <v>164</v>
      </c>
      <c r="I17" s="33">
        <v>1476</v>
      </c>
      <c r="J17" s="22">
        <v>9.9364069952305293E-5</v>
      </c>
      <c r="K17" s="22">
        <v>0.92855723370429299</v>
      </c>
      <c r="L17" s="33">
        <v>10064</v>
      </c>
      <c r="M17" s="33">
        <v>1</v>
      </c>
      <c r="N17" s="33">
        <v>10063</v>
      </c>
      <c r="O17" s="33">
        <v>0</v>
      </c>
      <c r="P17" s="194">
        <v>1222</v>
      </c>
      <c r="Q17" s="194">
        <v>8122</v>
      </c>
      <c r="R17" s="35">
        <v>3590957</v>
      </c>
      <c r="S17" s="197" t="s">
        <v>32</v>
      </c>
      <c r="T17" s="163">
        <v>12695</v>
      </c>
      <c r="U17" s="86" t="s">
        <v>29</v>
      </c>
      <c r="V17" s="7">
        <v>70</v>
      </c>
      <c r="W17" s="87">
        <v>0</v>
      </c>
      <c r="X17" s="66">
        <f t="shared" si="0"/>
        <v>531</v>
      </c>
      <c r="Y17" s="7">
        <f t="shared" si="1"/>
        <v>3.5</v>
      </c>
      <c r="Z17" s="7">
        <f t="shared" si="2"/>
        <v>1858.5</v>
      </c>
      <c r="AA17" s="1"/>
      <c r="AB17" s="201"/>
    </row>
    <row r="18" spans="1:28" x14ac:dyDescent="0.25">
      <c r="A18" s="93">
        <v>5665</v>
      </c>
      <c r="B18" s="22">
        <v>0</v>
      </c>
      <c r="C18" s="22">
        <v>0.76923076923076905</v>
      </c>
      <c r="D18" s="33">
        <v>78</v>
      </c>
      <c r="E18" s="33">
        <v>0</v>
      </c>
      <c r="F18" s="33">
        <v>78</v>
      </c>
      <c r="G18" s="33">
        <v>0</v>
      </c>
      <c r="H18" s="33">
        <v>11</v>
      </c>
      <c r="I18" s="33">
        <v>49</v>
      </c>
      <c r="J18" s="22">
        <v>0</v>
      </c>
      <c r="K18" s="22">
        <v>0.82312925170067996</v>
      </c>
      <c r="L18" s="33">
        <v>147</v>
      </c>
      <c r="M18" s="33">
        <v>0</v>
      </c>
      <c r="N18" s="33">
        <v>147</v>
      </c>
      <c r="O18" s="33">
        <v>0</v>
      </c>
      <c r="P18" s="194">
        <v>34</v>
      </c>
      <c r="Q18" s="194">
        <v>87</v>
      </c>
      <c r="R18" s="35">
        <v>3455151</v>
      </c>
      <c r="S18" s="197" t="s">
        <v>32</v>
      </c>
      <c r="T18" s="163">
        <v>193</v>
      </c>
      <c r="U18" s="86" t="s">
        <v>29</v>
      </c>
      <c r="V18" s="7">
        <v>1615.52</v>
      </c>
      <c r="W18" s="87">
        <v>0</v>
      </c>
      <c r="X18" s="66">
        <f t="shared" si="0"/>
        <v>18</v>
      </c>
      <c r="Y18" s="7">
        <f t="shared" si="1"/>
        <v>80.77600000000001</v>
      </c>
      <c r="Z18" s="7">
        <f t="shared" si="2"/>
        <v>1453.9680000000003</v>
      </c>
      <c r="AA18" s="1"/>
      <c r="AB18" s="201"/>
    </row>
    <row r="19" spans="1:28" x14ac:dyDescent="0.25">
      <c r="A19" s="93">
        <v>5667</v>
      </c>
      <c r="B19" s="22">
        <v>0.124059846340477</v>
      </c>
      <c r="C19" s="22">
        <v>0.92462596037201805</v>
      </c>
      <c r="D19" s="33">
        <v>12365</v>
      </c>
      <c r="E19" s="33">
        <v>1534</v>
      </c>
      <c r="F19" s="33">
        <v>10831</v>
      </c>
      <c r="G19" s="33">
        <v>85</v>
      </c>
      <c r="H19" s="33">
        <v>2534</v>
      </c>
      <c r="I19" s="33">
        <v>7280</v>
      </c>
      <c r="J19" s="22">
        <v>0.15164718384697101</v>
      </c>
      <c r="K19" s="22">
        <v>0.935706695005313</v>
      </c>
      <c r="L19" s="33">
        <v>9410</v>
      </c>
      <c r="M19" s="33">
        <v>1427</v>
      </c>
      <c r="N19" s="33">
        <v>7983</v>
      </c>
      <c r="O19" s="33">
        <v>98</v>
      </c>
      <c r="P19" s="194">
        <v>2052</v>
      </c>
      <c r="Q19" s="194">
        <v>5228</v>
      </c>
      <c r="R19" s="35">
        <v>1464833</v>
      </c>
      <c r="S19" s="197" t="s">
        <v>32</v>
      </c>
      <c r="T19" s="163">
        <v>11252</v>
      </c>
      <c r="U19" s="5" t="s">
        <v>32</v>
      </c>
      <c r="V19" s="7">
        <v>116.61</v>
      </c>
      <c r="W19" s="66">
        <f t="shared" si="3"/>
        <v>605</v>
      </c>
      <c r="X19" s="66">
        <f t="shared" si="0"/>
        <v>932</v>
      </c>
      <c r="Y19" s="7">
        <f t="shared" si="1"/>
        <v>5.8305000000000007</v>
      </c>
      <c r="Z19" s="7">
        <f t="shared" si="2"/>
        <v>8961.4785000000011</v>
      </c>
      <c r="AA19" s="1"/>
      <c r="AB19" s="201"/>
    </row>
    <row r="20" spans="1:28" x14ac:dyDescent="0.25">
      <c r="A20" s="93">
        <v>5668</v>
      </c>
      <c r="B20" s="22">
        <v>9.9777384553912898E-2</v>
      </c>
      <c r="C20" s="22">
        <v>0.88606655631029196</v>
      </c>
      <c r="D20" s="33">
        <v>17519</v>
      </c>
      <c r="E20" s="33">
        <v>1748</v>
      </c>
      <c r="F20" s="33">
        <v>15771</v>
      </c>
      <c r="G20" s="33">
        <v>195</v>
      </c>
      <c r="H20" s="33">
        <v>2729</v>
      </c>
      <c r="I20" s="33">
        <v>10851</v>
      </c>
      <c r="J20" s="22">
        <v>0.229792867154649</v>
      </c>
      <c r="K20" s="22">
        <v>0.88257280797383597</v>
      </c>
      <c r="L20" s="33">
        <v>12842</v>
      </c>
      <c r="M20" s="33">
        <v>2951</v>
      </c>
      <c r="N20" s="33">
        <v>9891</v>
      </c>
      <c r="O20" s="33">
        <v>205</v>
      </c>
      <c r="P20" s="194">
        <v>1579</v>
      </c>
      <c r="Q20" s="194">
        <v>6599</v>
      </c>
      <c r="R20" s="35">
        <v>1465004</v>
      </c>
      <c r="S20" s="197" t="s">
        <v>32</v>
      </c>
      <c r="T20" s="163">
        <v>22723</v>
      </c>
      <c r="U20" s="5" t="s">
        <v>32</v>
      </c>
      <c r="V20" s="7">
        <v>116.61</v>
      </c>
      <c r="W20" s="66">
        <f t="shared" si="3"/>
        <v>1508</v>
      </c>
      <c r="X20" s="66">
        <f t="shared" si="0"/>
        <v>1996</v>
      </c>
      <c r="Y20" s="7">
        <f t="shared" si="1"/>
        <v>5.8305000000000007</v>
      </c>
      <c r="Z20" s="7">
        <f t="shared" si="2"/>
        <v>20430.072000000004</v>
      </c>
      <c r="AA20" s="1"/>
      <c r="AB20" s="201"/>
    </row>
    <row r="21" spans="1:28" x14ac:dyDescent="0.25">
      <c r="A21" s="93">
        <v>6505</v>
      </c>
      <c r="B21" s="22">
        <v>2.32558139534884E-2</v>
      </c>
      <c r="C21" s="22">
        <v>0.92248062015503896</v>
      </c>
      <c r="D21" s="33">
        <v>129</v>
      </c>
      <c r="E21" s="33">
        <v>3</v>
      </c>
      <c r="F21" s="33">
        <v>126</v>
      </c>
      <c r="G21" s="33">
        <v>0</v>
      </c>
      <c r="H21" s="33">
        <v>29</v>
      </c>
      <c r="I21" s="33">
        <v>87</v>
      </c>
      <c r="J21" s="22">
        <v>6.0975609756097601E-2</v>
      </c>
      <c r="K21" s="22">
        <v>0.93902439024390205</v>
      </c>
      <c r="L21" s="33">
        <v>82</v>
      </c>
      <c r="M21" s="33">
        <v>5</v>
      </c>
      <c r="N21" s="33">
        <v>77</v>
      </c>
      <c r="O21" s="33">
        <v>0</v>
      </c>
      <c r="P21" s="194">
        <v>24</v>
      </c>
      <c r="Q21" s="194">
        <v>48</v>
      </c>
      <c r="R21" s="35">
        <v>3630092</v>
      </c>
      <c r="S21" s="197" t="s">
        <v>32</v>
      </c>
      <c r="T21" s="163">
        <v>145</v>
      </c>
      <c r="U21" s="5" t="s">
        <v>32</v>
      </c>
      <c r="V21" s="7">
        <v>12.99</v>
      </c>
      <c r="W21" s="66">
        <f t="shared" si="3"/>
        <v>5</v>
      </c>
      <c r="X21" s="66">
        <f t="shared" si="0"/>
        <v>10</v>
      </c>
      <c r="Y21" s="7">
        <f t="shared" si="1"/>
        <v>0.64950000000000008</v>
      </c>
      <c r="Z21" s="7">
        <f t="shared" si="2"/>
        <v>9.7425000000000015</v>
      </c>
      <c r="AA21" s="1"/>
      <c r="AB21" s="201"/>
    </row>
    <row r="22" spans="1:28" x14ac:dyDescent="0.25">
      <c r="A22" s="93">
        <v>8871</v>
      </c>
      <c r="B22" s="22">
        <v>0.28465063001145502</v>
      </c>
      <c r="C22" s="22">
        <v>0.82531500572737704</v>
      </c>
      <c r="D22" s="33">
        <v>1746</v>
      </c>
      <c r="E22" s="33">
        <v>497</v>
      </c>
      <c r="F22" s="33">
        <v>1249</v>
      </c>
      <c r="G22" s="33">
        <v>9</v>
      </c>
      <c r="H22" s="33">
        <v>258</v>
      </c>
      <c r="I22" s="33">
        <v>677</v>
      </c>
      <c r="J22" s="22">
        <v>0.30926724137931</v>
      </c>
      <c r="K22" s="22">
        <v>0.82004310344827602</v>
      </c>
      <c r="L22" s="33">
        <v>1856</v>
      </c>
      <c r="M22" s="33">
        <v>574</v>
      </c>
      <c r="N22" s="33">
        <v>1282</v>
      </c>
      <c r="O22" s="33">
        <v>31</v>
      </c>
      <c r="P22" s="194">
        <v>259</v>
      </c>
      <c r="Q22" s="194">
        <v>658</v>
      </c>
      <c r="R22" s="35">
        <v>3952983</v>
      </c>
      <c r="S22" s="197" t="s">
        <v>32</v>
      </c>
      <c r="T22" s="163">
        <v>5586</v>
      </c>
      <c r="U22" s="86" t="s">
        <v>29</v>
      </c>
      <c r="V22" s="7">
        <v>895.59</v>
      </c>
      <c r="W22" s="87">
        <v>0</v>
      </c>
      <c r="X22" s="66">
        <f t="shared" si="0"/>
        <v>305</v>
      </c>
      <c r="Y22" s="7">
        <f t="shared" si="1"/>
        <v>44.779500000000006</v>
      </c>
      <c r="Z22" s="7">
        <f t="shared" si="2"/>
        <v>13657.747500000001</v>
      </c>
      <c r="AA22" s="1"/>
      <c r="AB22" s="201"/>
    </row>
    <row r="23" spans="1:28" x14ac:dyDescent="0.25">
      <c r="A23" s="93">
        <v>8872</v>
      </c>
      <c r="B23" s="22">
        <v>0.16209773539928499</v>
      </c>
      <c r="C23" s="22">
        <v>0.83591577274533202</v>
      </c>
      <c r="D23" s="33">
        <v>5034</v>
      </c>
      <c r="E23" s="33">
        <v>816</v>
      </c>
      <c r="F23" s="33">
        <v>4218</v>
      </c>
      <c r="G23" s="33">
        <v>19</v>
      </c>
      <c r="H23" s="33">
        <v>805</v>
      </c>
      <c r="I23" s="33">
        <v>2568</v>
      </c>
      <c r="J23" s="22">
        <v>0.18828557063851201</v>
      </c>
      <c r="K23" s="22">
        <v>0.78632478632478597</v>
      </c>
      <c r="L23" s="33">
        <v>3978</v>
      </c>
      <c r="M23" s="33">
        <v>749</v>
      </c>
      <c r="N23" s="33">
        <v>3229</v>
      </c>
      <c r="O23" s="33">
        <v>28</v>
      </c>
      <c r="P23" s="194">
        <v>482</v>
      </c>
      <c r="Q23" s="194">
        <v>1869</v>
      </c>
      <c r="R23" s="35">
        <v>3949245</v>
      </c>
      <c r="S23" s="197" t="s">
        <v>32</v>
      </c>
      <c r="T23" s="163">
        <v>8762</v>
      </c>
      <c r="U23" s="86" t="s">
        <v>29</v>
      </c>
      <c r="V23" s="7">
        <v>823.08</v>
      </c>
      <c r="W23" s="87">
        <v>0</v>
      </c>
      <c r="X23" s="66">
        <f t="shared" si="0"/>
        <v>826</v>
      </c>
      <c r="Y23" s="7">
        <f t="shared" si="1"/>
        <v>41.154000000000003</v>
      </c>
      <c r="Z23" s="7">
        <f t="shared" si="2"/>
        <v>33993.204000000005</v>
      </c>
      <c r="AA23" s="1"/>
      <c r="AB23" s="201"/>
    </row>
    <row r="24" spans="1:28" x14ac:dyDescent="0.25">
      <c r="A24" s="93">
        <v>8874</v>
      </c>
      <c r="B24" s="22">
        <v>0.20019404915912001</v>
      </c>
      <c r="C24" s="22">
        <v>0.85058214747736105</v>
      </c>
      <c r="D24" s="33">
        <v>3092</v>
      </c>
      <c r="E24" s="33">
        <v>619</v>
      </c>
      <c r="F24" s="33">
        <v>2473</v>
      </c>
      <c r="G24" s="33">
        <v>8</v>
      </c>
      <c r="H24" s="33">
        <v>549</v>
      </c>
      <c r="I24" s="33">
        <v>1454</v>
      </c>
      <c r="J24" s="22">
        <v>0.223168654173765</v>
      </c>
      <c r="K24" s="22">
        <v>0.80340715502555404</v>
      </c>
      <c r="L24" s="33">
        <v>2935</v>
      </c>
      <c r="M24" s="33">
        <v>655</v>
      </c>
      <c r="N24" s="33">
        <v>2280</v>
      </c>
      <c r="O24" s="33">
        <v>27</v>
      </c>
      <c r="P24" s="194">
        <v>410</v>
      </c>
      <c r="Q24" s="194">
        <v>1266</v>
      </c>
      <c r="R24" s="35">
        <v>3967221</v>
      </c>
      <c r="S24" s="197" t="s">
        <v>32</v>
      </c>
      <c r="T24" s="163">
        <v>7032</v>
      </c>
      <c r="U24" s="86" t="s">
        <v>29</v>
      </c>
      <c r="V24" s="7">
        <v>778.45</v>
      </c>
      <c r="W24" s="87">
        <v>0</v>
      </c>
      <c r="X24" s="66">
        <f t="shared" si="0"/>
        <v>462</v>
      </c>
      <c r="Y24" s="7">
        <f t="shared" si="1"/>
        <v>38.922500000000007</v>
      </c>
      <c r="Z24" s="7">
        <f t="shared" si="2"/>
        <v>17982.195000000003</v>
      </c>
      <c r="AA24" s="1"/>
      <c r="AB24" s="201"/>
    </row>
    <row r="25" spans="1:28" x14ac:dyDescent="0.25">
      <c r="A25" s="93">
        <v>8875</v>
      </c>
      <c r="B25" s="22">
        <v>9.90934667083464E-2</v>
      </c>
      <c r="C25" s="22">
        <v>0.85245389184120002</v>
      </c>
      <c r="D25" s="33">
        <v>3199</v>
      </c>
      <c r="E25" s="33">
        <v>317</v>
      </c>
      <c r="F25" s="33">
        <v>2882</v>
      </c>
      <c r="G25" s="33">
        <v>22</v>
      </c>
      <c r="H25" s="33">
        <v>642</v>
      </c>
      <c r="I25" s="33">
        <v>1746</v>
      </c>
      <c r="J25" s="22">
        <v>0.23820430600091599</v>
      </c>
      <c r="K25" s="22">
        <v>0.794777828676134</v>
      </c>
      <c r="L25" s="33">
        <v>2183</v>
      </c>
      <c r="M25" s="33">
        <v>520</v>
      </c>
      <c r="N25" s="33">
        <v>1663</v>
      </c>
      <c r="O25" s="33">
        <v>20</v>
      </c>
      <c r="P25" s="194">
        <v>281</v>
      </c>
      <c r="Q25" s="194">
        <v>914</v>
      </c>
      <c r="R25" s="35">
        <v>3952975</v>
      </c>
      <c r="S25" s="197" t="s">
        <v>32</v>
      </c>
      <c r="T25" s="163">
        <v>6018</v>
      </c>
      <c r="U25" s="86" t="s">
        <v>29</v>
      </c>
      <c r="V25" s="7">
        <v>797.95</v>
      </c>
      <c r="W25" s="87">
        <v>0</v>
      </c>
      <c r="X25" s="66">
        <f t="shared" si="0"/>
        <v>472</v>
      </c>
      <c r="Y25" s="7">
        <f t="shared" si="1"/>
        <v>39.897500000000008</v>
      </c>
      <c r="Z25" s="7">
        <f t="shared" si="2"/>
        <v>18831.620000000003</v>
      </c>
      <c r="AA25" s="1"/>
      <c r="AB25" s="201"/>
    </row>
    <row r="26" spans="1:28" x14ac:dyDescent="0.25">
      <c r="A26" s="93">
        <v>12372</v>
      </c>
      <c r="B26" s="22">
        <v>0.591772151898734</v>
      </c>
      <c r="C26" s="22">
        <v>0.92510548523206804</v>
      </c>
      <c r="D26" s="33">
        <v>948</v>
      </c>
      <c r="E26" s="33">
        <v>561</v>
      </c>
      <c r="F26" s="33">
        <v>387</v>
      </c>
      <c r="G26" s="33">
        <v>2</v>
      </c>
      <c r="H26" s="33">
        <v>125</v>
      </c>
      <c r="I26" s="33">
        <v>189</v>
      </c>
      <c r="J26" s="22">
        <v>0.41084010840108398</v>
      </c>
      <c r="K26" s="22">
        <v>0.90243902439024404</v>
      </c>
      <c r="L26" s="33">
        <v>1845</v>
      </c>
      <c r="M26" s="33">
        <v>758</v>
      </c>
      <c r="N26" s="33">
        <v>1087</v>
      </c>
      <c r="O26" s="33">
        <v>11</v>
      </c>
      <c r="P26" s="194">
        <v>238</v>
      </c>
      <c r="Q26" s="194">
        <v>658</v>
      </c>
      <c r="R26" s="35">
        <v>3903671</v>
      </c>
      <c r="S26" s="197" t="s">
        <v>32</v>
      </c>
      <c r="T26" s="163">
        <v>103977</v>
      </c>
      <c r="U26" s="5" t="s">
        <v>32</v>
      </c>
      <c r="V26" s="7">
        <v>105.75</v>
      </c>
      <c r="W26" s="66">
        <f t="shared" si="3"/>
        <v>180</v>
      </c>
      <c r="X26" s="66">
        <f t="shared" si="0"/>
        <v>71</v>
      </c>
      <c r="Y26" s="7">
        <f t="shared" si="1"/>
        <v>5.2875000000000005</v>
      </c>
      <c r="Z26" s="7">
        <f t="shared" si="2"/>
        <v>1327.1625000000001</v>
      </c>
      <c r="AA26" s="1"/>
      <c r="AB26" s="201"/>
    </row>
    <row r="27" spans="1:28" x14ac:dyDescent="0.25">
      <c r="A27" s="93">
        <v>12851</v>
      </c>
      <c r="B27" s="22">
        <v>9.8870056497175202E-3</v>
      </c>
      <c r="C27" s="22">
        <v>0.93644067796610198</v>
      </c>
      <c r="D27" s="33">
        <v>708</v>
      </c>
      <c r="E27" s="33">
        <v>7</v>
      </c>
      <c r="F27" s="33">
        <v>701</v>
      </c>
      <c r="G27" s="33">
        <v>0</v>
      </c>
      <c r="H27" s="33">
        <v>272</v>
      </c>
      <c r="I27" s="33">
        <v>384</v>
      </c>
      <c r="J27" s="22">
        <v>0.20319634703196299</v>
      </c>
      <c r="K27" s="22">
        <v>0.94520547945205502</v>
      </c>
      <c r="L27" s="33">
        <v>438</v>
      </c>
      <c r="M27" s="33">
        <v>89</v>
      </c>
      <c r="N27" s="33">
        <v>349</v>
      </c>
      <c r="O27" s="33">
        <v>0</v>
      </c>
      <c r="P27" s="194">
        <v>145</v>
      </c>
      <c r="Q27" s="194">
        <v>180</v>
      </c>
      <c r="R27" s="35">
        <v>2071728</v>
      </c>
      <c r="S27" s="197" t="s">
        <v>32</v>
      </c>
      <c r="T27" s="163">
        <v>942</v>
      </c>
      <c r="U27" s="5" t="s">
        <v>32</v>
      </c>
      <c r="V27" s="7">
        <v>518.49</v>
      </c>
      <c r="W27" s="66">
        <f t="shared" si="3"/>
        <v>24</v>
      </c>
      <c r="X27" s="66">
        <f t="shared" si="0"/>
        <v>45</v>
      </c>
      <c r="Y27" s="7">
        <f t="shared" si="1"/>
        <v>25.924500000000002</v>
      </c>
      <c r="Z27" s="7">
        <f t="shared" si="2"/>
        <v>1788.7905000000001</v>
      </c>
      <c r="AA27" s="1"/>
      <c r="AB27" s="201"/>
    </row>
    <row r="28" spans="1:28" x14ac:dyDescent="0.25">
      <c r="A28" s="93">
        <v>13892</v>
      </c>
      <c r="B28" s="22">
        <v>0.161060142711519</v>
      </c>
      <c r="C28" s="22">
        <v>0.94757536041939705</v>
      </c>
      <c r="D28" s="33">
        <v>6867</v>
      </c>
      <c r="E28" s="33">
        <v>1106</v>
      </c>
      <c r="F28" s="33">
        <v>5761</v>
      </c>
      <c r="G28" s="33">
        <v>0</v>
      </c>
      <c r="H28" s="33">
        <v>1225</v>
      </c>
      <c r="I28" s="33">
        <v>4176</v>
      </c>
      <c r="J28" s="22">
        <v>0.30935754189944098</v>
      </c>
      <c r="K28" s="22">
        <v>0.94180633147113602</v>
      </c>
      <c r="L28" s="33">
        <v>4296</v>
      </c>
      <c r="M28" s="33">
        <v>1329</v>
      </c>
      <c r="N28" s="33">
        <v>2967</v>
      </c>
      <c r="O28" s="33">
        <v>0</v>
      </c>
      <c r="P28" s="194">
        <v>673</v>
      </c>
      <c r="Q28" s="194">
        <v>2044</v>
      </c>
      <c r="R28" s="35">
        <v>3785615</v>
      </c>
      <c r="S28" s="197" t="s">
        <v>32</v>
      </c>
      <c r="T28" s="163">
        <v>5235</v>
      </c>
      <c r="U28" s="5" t="s">
        <v>32</v>
      </c>
      <c r="V28" s="7">
        <v>122.59</v>
      </c>
      <c r="W28" s="66">
        <f t="shared" si="3"/>
        <v>250</v>
      </c>
      <c r="X28" s="66">
        <f t="shared" si="0"/>
        <v>360</v>
      </c>
      <c r="Y28" s="7">
        <f t="shared" si="1"/>
        <v>6.1295000000000002</v>
      </c>
      <c r="Z28" s="7">
        <f t="shared" si="2"/>
        <v>3738.9949999999999</v>
      </c>
      <c r="AA28" s="1"/>
      <c r="AB28" s="201"/>
    </row>
    <row r="29" spans="1:28" x14ac:dyDescent="0.25">
      <c r="A29" s="93">
        <v>13893</v>
      </c>
      <c r="B29" s="22">
        <v>0.39309210526315802</v>
      </c>
      <c r="C29" s="22">
        <v>0.91557017543859698</v>
      </c>
      <c r="D29" s="33">
        <v>3648</v>
      </c>
      <c r="E29" s="33">
        <v>1434</v>
      </c>
      <c r="F29" s="33">
        <v>2214</v>
      </c>
      <c r="G29" s="33">
        <v>0</v>
      </c>
      <c r="H29" s="33">
        <v>507</v>
      </c>
      <c r="I29" s="33">
        <v>1399</v>
      </c>
      <c r="J29" s="22">
        <v>0.70590790616854904</v>
      </c>
      <c r="K29" s="22">
        <v>0.93397046046915699</v>
      </c>
      <c r="L29" s="33">
        <v>2302</v>
      </c>
      <c r="M29" s="33">
        <v>1625</v>
      </c>
      <c r="N29" s="33">
        <v>677</v>
      </c>
      <c r="O29" s="33">
        <v>0</v>
      </c>
      <c r="P29" s="194">
        <v>204</v>
      </c>
      <c r="Q29" s="194">
        <v>321</v>
      </c>
      <c r="R29" s="35">
        <v>3785623</v>
      </c>
      <c r="S29" s="197" t="s">
        <v>32</v>
      </c>
      <c r="T29" s="163">
        <v>4788</v>
      </c>
      <c r="U29" s="86" t="s">
        <v>29</v>
      </c>
      <c r="V29" s="7">
        <v>132.16</v>
      </c>
      <c r="W29" s="87">
        <v>0</v>
      </c>
      <c r="X29" s="66">
        <f t="shared" si="0"/>
        <v>308</v>
      </c>
      <c r="Y29" s="7">
        <f t="shared" si="1"/>
        <v>6.6080000000000005</v>
      </c>
      <c r="Z29" s="7">
        <f t="shared" si="2"/>
        <v>2035.2640000000001</v>
      </c>
      <c r="AA29" s="1"/>
      <c r="AB29" s="201"/>
    </row>
    <row r="30" spans="1:28" x14ac:dyDescent="0.25">
      <c r="A30" s="93">
        <v>17550</v>
      </c>
      <c r="B30" s="22">
        <v>0</v>
      </c>
      <c r="C30" s="22">
        <v>0.85714285714285698</v>
      </c>
      <c r="D30" s="33">
        <v>14</v>
      </c>
      <c r="E30" s="33">
        <v>0</v>
      </c>
      <c r="F30" s="33">
        <v>14</v>
      </c>
      <c r="G30" s="33">
        <v>0</v>
      </c>
      <c r="H30" s="33">
        <v>10</v>
      </c>
      <c r="I30" s="33">
        <v>2</v>
      </c>
      <c r="J30" s="22">
        <v>0</v>
      </c>
      <c r="K30" s="22">
        <v>0.875</v>
      </c>
      <c r="L30" s="33">
        <v>8</v>
      </c>
      <c r="M30" s="33">
        <v>0</v>
      </c>
      <c r="N30" s="33">
        <v>8</v>
      </c>
      <c r="O30" s="33">
        <v>0</v>
      </c>
      <c r="P30" s="194">
        <v>6</v>
      </c>
      <c r="Q30" s="194">
        <v>1</v>
      </c>
      <c r="R30" s="35">
        <v>2340990</v>
      </c>
      <c r="S30" s="197" t="s">
        <v>32</v>
      </c>
      <c r="T30" s="163">
        <v>15</v>
      </c>
      <c r="U30" s="5" t="s">
        <v>32</v>
      </c>
      <c r="V30" s="7">
        <v>415.55</v>
      </c>
      <c r="W30" s="66">
        <f t="shared" si="3"/>
        <v>1</v>
      </c>
      <c r="X30" s="66">
        <f t="shared" si="0"/>
        <v>2</v>
      </c>
      <c r="Y30" s="7">
        <f t="shared" si="1"/>
        <v>20.777500000000003</v>
      </c>
      <c r="Z30" s="7">
        <f t="shared" si="2"/>
        <v>62.33250000000001</v>
      </c>
      <c r="AA30" s="1"/>
      <c r="AB30" s="201"/>
    </row>
    <row r="31" spans="1:28" ht="25.5" x14ac:dyDescent="0.25">
      <c r="Y31" s="155" t="s">
        <v>150</v>
      </c>
      <c r="Z31" s="156">
        <f>SUM(Z3:Z30)</f>
        <v>182730.55799999999</v>
      </c>
    </row>
  </sheetData>
  <autoFilter ref="A2:AA31" xr:uid="{BE0AFEC1-AFE3-4FA3-8DB4-594A73F34568}"/>
  <conditionalFormatting sqref="A1:A30">
    <cfRule type="duplicateValues" dxfId="5" priority="6"/>
  </conditionalFormatting>
  <conditionalFormatting sqref="A1:A1048576">
    <cfRule type="duplicateValues" dxfId="4" priority="2"/>
  </conditionalFormatting>
  <conditionalFormatting sqref="D1:D1048576">
    <cfRule type="duplicateValues" dxfId="3" priority="13"/>
    <cfRule type="duplicateValues" dxfId="2" priority="1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DEE4-93FE-4FDD-87A2-E1747D05C51B}">
  <dimension ref="A1:AA24"/>
  <sheetViews>
    <sheetView workbookViewId="0">
      <selection activeCell="R3" sqref="R3:R23"/>
    </sheetView>
  </sheetViews>
  <sheetFormatPr defaultRowHeight="15" x14ac:dyDescent="0.25"/>
  <cols>
    <col min="1" max="1" width="16.28515625" customWidth="1"/>
    <col min="20" max="20" width="13.28515625" customWidth="1"/>
    <col min="25" max="25" width="11" customWidth="1"/>
    <col min="26" max="26" width="12.28515625" customWidth="1"/>
    <col min="27" max="27" width="69.28515625" bestFit="1" customWidth="1"/>
  </cols>
  <sheetData>
    <row r="1" spans="1:27" ht="18.75" x14ac:dyDescent="0.3">
      <c r="A1" s="158"/>
      <c r="B1" s="159" t="s">
        <v>142</v>
      </c>
      <c r="C1" s="159"/>
      <c r="D1" s="159"/>
      <c r="E1" s="159"/>
      <c r="F1" s="159"/>
      <c r="G1" s="159"/>
      <c r="H1" s="159"/>
      <c r="I1" s="159"/>
      <c r="J1" s="159" t="s">
        <v>136</v>
      </c>
      <c r="K1" s="160"/>
      <c r="L1" s="159"/>
      <c r="M1" s="159"/>
      <c r="N1" s="159"/>
      <c r="O1" s="159"/>
      <c r="P1" s="159"/>
      <c r="Q1" s="159"/>
      <c r="R1" s="32" t="s">
        <v>62</v>
      </c>
      <c r="S1" s="159"/>
      <c r="T1" s="159"/>
      <c r="U1" s="159"/>
      <c r="V1" s="159"/>
      <c r="W1" s="159"/>
      <c r="X1" s="159"/>
      <c r="Y1" s="126">
        <v>0.05</v>
      </c>
      <c r="Z1" s="159"/>
      <c r="AA1" s="49" t="s">
        <v>104</v>
      </c>
    </row>
    <row r="2" spans="1:27" ht="24" x14ac:dyDescent="0.25">
      <c r="A2" s="16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17" t="s">
        <v>19</v>
      </c>
      <c r="K2" s="117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95" t="s">
        <v>31</v>
      </c>
      <c r="S2" s="94" t="s">
        <v>27</v>
      </c>
      <c r="T2" s="94" t="s">
        <v>144</v>
      </c>
      <c r="U2" s="94" t="s">
        <v>37</v>
      </c>
      <c r="V2" s="94" t="s">
        <v>48</v>
      </c>
      <c r="W2" s="94" t="s">
        <v>139</v>
      </c>
      <c r="X2" s="94" t="s">
        <v>143</v>
      </c>
      <c r="Y2" s="94" t="s">
        <v>121</v>
      </c>
      <c r="Z2" s="94" t="s">
        <v>28</v>
      </c>
    </row>
    <row r="3" spans="1:27" x14ac:dyDescent="0.25">
      <c r="A3" s="119">
        <v>22</v>
      </c>
      <c r="B3" s="162">
        <v>9.3167701863354005E-3</v>
      </c>
      <c r="C3" s="162">
        <v>0.93788819875776397</v>
      </c>
      <c r="D3" s="163">
        <v>322</v>
      </c>
      <c r="E3" s="163">
        <v>3</v>
      </c>
      <c r="F3" s="163">
        <v>319</v>
      </c>
      <c r="G3" s="163">
        <v>0</v>
      </c>
      <c r="H3" s="163">
        <v>106</v>
      </c>
      <c r="I3" s="163">
        <v>193</v>
      </c>
      <c r="J3" s="162">
        <v>2.1231422505307899E-3</v>
      </c>
      <c r="K3" s="162">
        <v>0.94479830148620003</v>
      </c>
      <c r="L3" s="163">
        <v>471</v>
      </c>
      <c r="M3" s="163">
        <v>1</v>
      </c>
      <c r="N3" s="163">
        <v>470</v>
      </c>
      <c r="O3" s="163">
        <v>0</v>
      </c>
      <c r="P3" s="163">
        <v>127</v>
      </c>
      <c r="Q3" s="163">
        <v>317</v>
      </c>
      <c r="R3" s="164">
        <v>2196913</v>
      </c>
      <c r="S3" s="165" t="s">
        <v>32</v>
      </c>
      <c r="T3" s="163">
        <v>559</v>
      </c>
      <c r="U3" s="166" t="s">
        <v>29</v>
      </c>
      <c r="V3" s="167">
        <v>32.68</v>
      </c>
      <c r="W3" s="168"/>
      <c r="X3" s="163">
        <f>F3-G3-H3-I3</f>
        <v>20</v>
      </c>
      <c r="Y3" s="167">
        <f>$Y$1*V3</f>
        <v>1.6340000000000001</v>
      </c>
      <c r="Z3" s="167">
        <f>(W3+X3)*Y3</f>
        <v>32.68</v>
      </c>
    </row>
    <row r="4" spans="1:27" x14ac:dyDescent="0.25">
      <c r="A4" s="119">
        <v>689</v>
      </c>
      <c r="B4" s="162">
        <v>0.79642527481748804</v>
      </c>
      <c r="C4" s="162">
        <v>0.936225560124192</v>
      </c>
      <c r="D4" s="163">
        <v>11917</v>
      </c>
      <c r="E4" s="163">
        <v>9491</v>
      </c>
      <c r="F4" s="163">
        <v>2426</v>
      </c>
      <c r="G4" s="163">
        <v>0</v>
      </c>
      <c r="H4" s="163">
        <v>414</v>
      </c>
      <c r="I4" s="163">
        <v>1252</v>
      </c>
      <c r="J4" s="162">
        <v>0.32754981425194202</v>
      </c>
      <c r="K4" s="162">
        <v>0.94482438365417099</v>
      </c>
      <c r="L4" s="163">
        <v>23688</v>
      </c>
      <c r="M4" s="163">
        <v>7759</v>
      </c>
      <c r="N4" s="163">
        <v>15929</v>
      </c>
      <c r="O4" s="163">
        <v>0</v>
      </c>
      <c r="P4" s="163">
        <v>3007</v>
      </c>
      <c r="Q4" s="163">
        <v>11615</v>
      </c>
      <c r="R4" s="164">
        <v>1367374</v>
      </c>
      <c r="S4" s="165" t="s">
        <v>32</v>
      </c>
      <c r="T4" s="163">
        <v>12959</v>
      </c>
      <c r="U4" s="166" t="s">
        <v>29</v>
      </c>
      <c r="V4" s="167">
        <v>7.94</v>
      </c>
      <c r="W4" s="168"/>
      <c r="X4" s="163">
        <f t="shared" ref="X4:X23" si="0">F4-G4-H4-I4</f>
        <v>760</v>
      </c>
      <c r="Y4" s="167">
        <f t="shared" ref="Y4:Y23" si="1">$Y$1*V4</f>
        <v>0.39700000000000002</v>
      </c>
      <c r="Z4" s="167">
        <f t="shared" ref="Z4:Z23" si="2">(W4+X4)*Y4</f>
        <v>301.72000000000003</v>
      </c>
    </row>
    <row r="5" spans="1:27" x14ac:dyDescent="0.25">
      <c r="A5" s="119">
        <v>1271</v>
      </c>
      <c r="B5" s="162">
        <v>0.25618095739084701</v>
      </c>
      <c r="C5" s="162">
        <v>0.93354374890408598</v>
      </c>
      <c r="D5" s="163">
        <v>5703</v>
      </c>
      <c r="E5" s="163">
        <v>1461</v>
      </c>
      <c r="F5" s="163">
        <v>4242</v>
      </c>
      <c r="G5" s="163">
        <v>0</v>
      </c>
      <c r="H5" s="163">
        <v>1159</v>
      </c>
      <c r="I5" s="163">
        <v>2704</v>
      </c>
      <c r="J5" s="162">
        <v>2.78670953912111E-2</v>
      </c>
      <c r="K5" s="162">
        <v>0.93762057877813498</v>
      </c>
      <c r="L5" s="163">
        <v>4665</v>
      </c>
      <c r="M5" s="163">
        <v>130</v>
      </c>
      <c r="N5" s="163">
        <v>4535</v>
      </c>
      <c r="O5" s="163">
        <v>0</v>
      </c>
      <c r="P5" s="163">
        <v>1048</v>
      </c>
      <c r="Q5" s="163">
        <v>3196</v>
      </c>
      <c r="R5" s="164">
        <v>3225307</v>
      </c>
      <c r="S5" s="165" t="s">
        <v>32</v>
      </c>
      <c r="T5" s="163">
        <v>4271</v>
      </c>
      <c r="U5" s="164" t="s">
        <v>32</v>
      </c>
      <c r="V5" s="167">
        <v>9</v>
      </c>
      <c r="W5" s="163">
        <f>N5-O5-P5-Q5</f>
        <v>291</v>
      </c>
      <c r="X5" s="163">
        <f t="shared" si="0"/>
        <v>379</v>
      </c>
      <c r="Y5" s="167">
        <f t="shared" si="1"/>
        <v>0.45</v>
      </c>
      <c r="Z5" s="167">
        <f t="shared" si="2"/>
        <v>301.5</v>
      </c>
    </row>
    <row r="6" spans="1:27" x14ac:dyDescent="0.25">
      <c r="A6" s="119">
        <v>1875</v>
      </c>
      <c r="B6" s="162">
        <v>0.71942397403826697</v>
      </c>
      <c r="C6" s="162">
        <v>0.93022784125481695</v>
      </c>
      <c r="D6" s="163">
        <v>14791</v>
      </c>
      <c r="E6" s="163">
        <v>10641</v>
      </c>
      <c r="F6" s="163">
        <v>4150</v>
      </c>
      <c r="G6" s="163">
        <v>380</v>
      </c>
      <c r="H6" s="163">
        <v>332</v>
      </c>
      <c r="I6" s="163">
        <v>2406</v>
      </c>
      <c r="J6" s="162">
        <v>0.45833887043189397</v>
      </c>
      <c r="K6" s="162">
        <v>0.94471760797342197</v>
      </c>
      <c r="L6" s="163">
        <v>30100</v>
      </c>
      <c r="M6" s="163">
        <v>13796</v>
      </c>
      <c r="N6" s="163">
        <v>16304</v>
      </c>
      <c r="O6" s="163">
        <v>889</v>
      </c>
      <c r="P6" s="163">
        <v>3028</v>
      </c>
      <c r="Q6" s="163">
        <v>10723</v>
      </c>
      <c r="R6" s="164">
        <v>2354694</v>
      </c>
      <c r="S6" s="165" t="s">
        <v>32</v>
      </c>
      <c r="T6" s="163">
        <v>23092</v>
      </c>
      <c r="U6" s="166" t="s">
        <v>29</v>
      </c>
      <c r="V6" s="167">
        <v>36.28</v>
      </c>
      <c r="W6" s="168"/>
      <c r="X6" s="163">
        <f t="shared" si="0"/>
        <v>1032</v>
      </c>
      <c r="Y6" s="167">
        <f t="shared" si="1"/>
        <v>1.8140000000000001</v>
      </c>
      <c r="Z6" s="167">
        <f t="shared" si="2"/>
        <v>1872.048</v>
      </c>
    </row>
    <row r="7" spans="1:27" x14ac:dyDescent="0.25">
      <c r="A7" s="119">
        <v>1876</v>
      </c>
      <c r="B7" s="162">
        <v>4.5053533190578199E-2</v>
      </c>
      <c r="C7" s="162">
        <v>0.86603854389721602</v>
      </c>
      <c r="D7" s="163">
        <v>23350</v>
      </c>
      <c r="E7" s="163">
        <v>1052</v>
      </c>
      <c r="F7" s="163">
        <v>22298</v>
      </c>
      <c r="G7" s="163">
        <v>334</v>
      </c>
      <c r="H7" s="163">
        <v>4181</v>
      </c>
      <c r="I7" s="163">
        <v>14655</v>
      </c>
      <c r="J7" s="162">
        <v>4.4512971777167003E-2</v>
      </c>
      <c r="K7" s="162">
        <v>0.89830394851511697</v>
      </c>
      <c r="L7" s="163">
        <v>29834</v>
      </c>
      <c r="M7" s="163">
        <v>1328</v>
      </c>
      <c r="N7" s="163">
        <v>28506</v>
      </c>
      <c r="O7" s="163">
        <v>914</v>
      </c>
      <c r="P7" s="163">
        <v>4721</v>
      </c>
      <c r="Q7" s="163">
        <v>19837</v>
      </c>
      <c r="R7" s="164">
        <v>3789096</v>
      </c>
      <c r="S7" s="165" t="s">
        <v>32</v>
      </c>
      <c r="T7" s="163">
        <v>13407</v>
      </c>
      <c r="U7" s="166" t="s">
        <v>29</v>
      </c>
      <c r="V7" s="167">
        <v>77.209999999999994</v>
      </c>
      <c r="W7" s="168"/>
      <c r="X7" s="163">
        <f t="shared" si="0"/>
        <v>3128</v>
      </c>
      <c r="Y7" s="167">
        <f t="shared" si="1"/>
        <v>3.8605</v>
      </c>
      <c r="Z7" s="167">
        <f t="shared" si="2"/>
        <v>12075.644</v>
      </c>
    </row>
    <row r="8" spans="1:27" x14ac:dyDescent="0.25">
      <c r="A8" s="119">
        <v>1984</v>
      </c>
      <c r="B8" s="162">
        <v>0.67975937721160695</v>
      </c>
      <c r="C8" s="162">
        <v>0.93595187544232095</v>
      </c>
      <c r="D8" s="163">
        <v>2826</v>
      </c>
      <c r="E8" s="163">
        <v>1921</v>
      </c>
      <c r="F8" s="163">
        <v>905</v>
      </c>
      <c r="G8" s="163">
        <v>0</v>
      </c>
      <c r="H8" s="163">
        <v>272</v>
      </c>
      <c r="I8" s="163">
        <v>452</v>
      </c>
      <c r="J8" s="162">
        <v>0.67630057803468202</v>
      </c>
      <c r="K8" s="162">
        <v>0.93591354611711497</v>
      </c>
      <c r="L8" s="163">
        <v>3979</v>
      </c>
      <c r="M8" s="163">
        <v>2691</v>
      </c>
      <c r="N8" s="163">
        <v>1288</v>
      </c>
      <c r="O8" s="163">
        <v>15</v>
      </c>
      <c r="P8" s="163">
        <v>425</v>
      </c>
      <c r="Q8" s="163">
        <v>593</v>
      </c>
      <c r="R8" s="164">
        <v>1150903</v>
      </c>
      <c r="S8" s="165" t="s">
        <v>32</v>
      </c>
      <c r="T8" s="163">
        <v>3983</v>
      </c>
      <c r="U8" s="164" t="s">
        <v>32</v>
      </c>
      <c r="V8" s="167">
        <v>10.25</v>
      </c>
      <c r="W8" s="163">
        <f>N8-O8-P8-Q8</f>
        <v>255</v>
      </c>
      <c r="X8" s="163">
        <f t="shared" si="0"/>
        <v>181</v>
      </c>
      <c r="Y8" s="167">
        <f t="shared" si="1"/>
        <v>0.51250000000000007</v>
      </c>
      <c r="Z8" s="167">
        <f t="shared" si="2"/>
        <v>223.45000000000002</v>
      </c>
    </row>
    <row r="9" spans="1:27" x14ac:dyDescent="0.25">
      <c r="A9" s="119">
        <v>2011</v>
      </c>
      <c r="B9" s="162">
        <v>0.49472803347280297</v>
      </c>
      <c r="C9" s="162">
        <v>0.91732217573221797</v>
      </c>
      <c r="D9" s="163">
        <v>5975</v>
      </c>
      <c r="E9" s="163">
        <v>2956</v>
      </c>
      <c r="F9" s="163">
        <v>3019</v>
      </c>
      <c r="G9" s="163">
        <v>285</v>
      </c>
      <c r="H9" s="163">
        <v>499</v>
      </c>
      <c r="I9" s="163">
        <v>1741</v>
      </c>
      <c r="J9" s="162">
        <v>0.210799859055673</v>
      </c>
      <c r="K9" s="162">
        <v>0.94608879492600395</v>
      </c>
      <c r="L9" s="163">
        <v>11352</v>
      </c>
      <c r="M9" s="163">
        <v>2393</v>
      </c>
      <c r="N9" s="163">
        <v>8959</v>
      </c>
      <c r="O9" s="163">
        <v>24</v>
      </c>
      <c r="P9" s="163">
        <v>1837</v>
      </c>
      <c r="Q9" s="163">
        <v>6486</v>
      </c>
      <c r="R9" s="164">
        <v>3629995</v>
      </c>
      <c r="S9" s="165" t="s">
        <v>32</v>
      </c>
      <c r="T9" s="163">
        <v>8836</v>
      </c>
      <c r="U9" s="164" t="s">
        <v>32</v>
      </c>
      <c r="V9" s="167">
        <v>16</v>
      </c>
      <c r="W9" s="163">
        <f>N9-O9-P9-Q9</f>
        <v>612</v>
      </c>
      <c r="X9" s="163">
        <f t="shared" si="0"/>
        <v>494</v>
      </c>
      <c r="Y9" s="167">
        <f t="shared" si="1"/>
        <v>0.8</v>
      </c>
      <c r="Z9" s="167">
        <f t="shared" si="2"/>
        <v>884.80000000000007</v>
      </c>
    </row>
    <row r="10" spans="1:27" x14ac:dyDescent="0.25">
      <c r="A10" s="119">
        <v>3194</v>
      </c>
      <c r="B10" s="162">
        <v>0.22141119221411201</v>
      </c>
      <c r="C10" s="162">
        <v>0.94160583941605802</v>
      </c>
      <c r="D10" s="163">
        <v>822</v>
      </c>
      <c r="E10" s="163">
        <v>182</v>
      </c>
      <c r="F10" s="163">
        <v>640</v>
      </c>
      <c r="G10" s="163">
        <v>0</v>
      </c>
      <c r="H10" s="163">
        <v>180</v>
      </c>
      <c r="I10" s="163">
        <v>412</v>
      </c>
      <c r="J10" s="162">
        <v>0.17207472959685399</v>
      </c>
      <c r="K10" s="162">
        <v>0.946902654867257</v>
      </c>
      <c r="L10" s="163">
        <v>1017</v>
      </c>
      <c r="M10" s="163">
        <v>175</v>
      </c>
      <c r="N10" s="163">
        <v>842</v>
      </c>
      <c r="O10" s="163">
        <v>0</v>
      </c>
      <c r="P10" s="163">
        <v>176</v>
      </c>
      <c r="Q10" s="163">
        <v>612</v>
      </c>
      <c r="R10" s="164">
        <v>1503507</v>
      </c>
      <c r="S10" s="165" t="s">
        <v>32</v>
      </c>
      <c r="T10" s="163">
        <v>1340</v>
      </c>
      <c r="U10" s="166" t="s">
        <v>29</v>
      </c>
      <c r="V10" s="167">
        <v>4.12</v>
      </c>
      <c r="W10" s="168"/>
      <c r="X10" s="163">
        <f t="shared" si="0"/>
        <v>48</v>
      </c>
      <c r="Y10" s="167">
        <f t="shared" si="1"/>
        <v>0.20600000000000002</v>
      </c>
      <c r="Z10" s="167">
        <f t="shared" si="2"/>
        <v>9.8880000000000017</v>
      </c>
    </row>
    <row r="11" spans="1:27" x14ac:dyDescent="0.25">
      <c r="A11" s="119">
        <v>4673</v>
      </c>
      <c r="B11" s="162">
        <v>0.40526315789473699</v>
      </c>
      <c r="C11" s="162">
        <v>0.85789473684210504</v>
      </c>
      <c r="D11" s="163">
        <v>190</v>
      </c>
      <c r="E11" s="163">
        <v>77</v>
      </c>
      <c r="F11" s="163">
        <v>113</v>
      </c>
      <c r="G11" s="163">
        <v>0</v>
      </c>
      <c r="H11" s="163">
        <v>11</v>
      </c>
      <c r="I11" s="163">
        <v>75</v>
      </c>
      <c r="J11" s="162">
        <v>0.113289760348584</v>
      </c>
      <c r="K11" s="162">
        <v>0.93681917211329002</v>
      </c>
      <c r="L11" s="163">
        <v>459</v>
      </c>
      <c r="M11" s="163">
        <v>52</v>
      </c>
      <c r="N11" s="163">
        <v>407</v>
      </c>
      <c r="O11" s="163">
        <v>0</v>
      </c>
      <c r="P11" s="163">
        <v>75</v>
      </c>
      <c r="Q11" s="163">
        <v>303</v>
      </c>
      <c r="R11" s="164">
        <v>3585817</v>
      </c>
      <c r="S11" s="165" t="s">
        <v>32</v>
      </c>
      <c r="T11" s="163">
        <v>437</v>
      </c>
      <c r="U11" s="164" t="s">
        <v>32</v>
      </c>
      <c r="V11" s="167">
        <v>138.75</v>
      </c>
      <c r="W11" s="163">
        <f>N11-O11-P11-Q11</f>
        <v>29</v>
      </c>
      <c r="X11" s="163">
        <f t="shared" si="0"/>
        <v>27</v>
      </c>
      <c r="Y11" s="167">
        <f t="shared" si="1"/>
        <v>6.9375</v>
      </c>
      <c r="Z11" s="167">
        <f t="shared" si="2"/>
        <v>388.5</v>
      </c>
    </row>
    <row r="12" spans="1:27" x14ac:dyDescent="0.25">
      <c r="A12" s="119">
        <v>4821</v>
      </c>
      <c r="B12" s="162">
        <v>9.9364069952305293E-5</v>
      </c>
      <c r="C12" s="162">
        <v>0.92855723370429299</v>
      </c>
      <c r="D12" s="163">
        <v>10064</v>
      </c>
      <c r="E12" s="163">
        <v>1</v>
      </c>
      <c r="F12" s="163">
        <v>10063</v>
      </c>
      <c r="G12" s="163">
        <v>0</v>
      </c>
      <c r="H12" s="163">
        <v>1222</v>
      </c>
      <c r="I12" s="163">
        <v>8122</v>
      </c>
      <c r="J12" s="162">
        <v>1.2592475995592599E-3</v>
      </c>
      <c r="K12" s="162">
        <v>0.94986620494254703</v>
      </c>
      <c r="L12" s="163">
        <v>12706</v>
      </c>
      <c r="M12" s="163">
        <v>16</v>
      </c>
      <c r="N12" s="163">
        <v>12690</v>
      </c>
      <c r="O12" s="163">
        <v>0</v>
      </c>
      <c r="P12" s="163">
        <v>1874</v>
      </c>
      <c r="Q12" s="163">
        <v>10179</v>
      </c>
      <c r="R12" s="164">
        <v>3590957</v>
      </c>
      <c r="S12" s="165" t="s">
        <v>32</v>
      </c>
      <c r="T12" s="163">
        <v>7257</v>
      </c>
      <c r="U12" s="166" t="s">
        <v>29</v>
      </c>
      <c r="V12" s="167">
        <v>70</v>
      </c>
      <c r="W12" s="168"/>
      <c r="X12" s="163">
        <f t="shared" si="0"/>
        <v>719</v>
      </c>
      <c r="Y12" s="167">
        <f t="shared" si="1"/>
        <v>3.5</v>
      </c>
      <c r="Z12" s="167">
        <f t="shared" si="2"/>
        <v>2516.5</v>
      </c>
    </row>
    <row r="13" spans="1:27" x14ac:dyDescent="0.25">
      <c r="A13" s="119">
        <v>5665</v>
      </c>
      <c r="B13" s="162">
        <v>0</v>
      </c>
      <c r="C13" s="162">
        <v>0.82312925170067996</v>
      </c>
      <c r="D13" s="163">
        <v>147</v>
      </c>
      <c r="E13" s="163">
        <v>0</v>
      </c>
      <c r="F13" s="163">
        <v>147</v>
      </c>
      <c r="G13" s="163">
        <v>0</v>
      </c>
      <c r="H13" s="163">
        <v>34</v>
      </c>
      <c r="I13" s="163">
        <v>87</v>
      </c>
      <c r="J13" s="162">
        <v>0</v>
      </c>
      <c r="K13" s="162">
        <v>0.92746113989637302</v>
      </c>
      <c r="L13" s="163">
        <v>193</v>
      </c>
      <c r="M13" s="163">
        <v>0</v>
      </c>
      <c r="N13" s="163">
        <v>193</v>
      </c>
      <c r="O13" s="163">
        <v>0</v>
      </c>
      <c r="P13" s="163">
        <v>59</v>
      </c>
      <c r="Q13" s="163">
        <v>120</v>
      </c>
      <c r="R13" s="164">
        <v>3455151</v>
      </c>
      <c r="S13" s="165" t="s">
        <v>32</v>
      </c>
      <c r="T13" s="163">
        <v>155</v>
      </c>
      <c r="U13" s="164" t="s">
        <v>32</v>
      </c>
      <c r="V13" s="167">
        <v>1615.52</v>
      </c>
      <c r="W13" s="163">
        <f>N13-O13-P13-Q13</f>
        <v>14</v>
      </c>
      <c r="X13" s="163">
        <f t="shared" si="0"/>
        <v>26</v>
      </c>
      <c r="Y13" s="167">
        <f t="shared" si="1"/>
        <v>80.77600000000001</v>
      </c>
      <c r="Z13" s="167">
        <f t="shared" si="2"/>
        <v>3231.0400000000004</v>
      </c>
    </row>
    <row r="14" spans="1:27" x14ac:dyDescent="0.25">
      <c r="A14" s="119">
        <v>5730</v>
      </c>
      <c r="B14" s="162">
        <v>5.9142434696895004E-3</v>
      </c>
      <c r="C14" s="162">
        <v>0.89748644652538201</v>
      </c>
      <c r="D14" s="163">
        <v>2029</v>
      </c>
      <c r="E14" s="163">
        <v>12</v>
      </c>
      <c r="F14" s="163">
        <v>2017</v>
      </c>
      <c r="G14" s="163">
        <v>0</v>
      </c>
      <c r="H14" s="163">
        <v>362</v>
      </c>
      <c r="I14" s="163">
        <v>1447</v>
      </c>
      <c r="J14" s="162">
        <v>8.8222320247022495E-4</v>
      </c>
      <c r="K14" s="162">
        <v>0.94265549183943498</v>
      </c>
      <c r="L14" s="163">
        <v>2267</v>
      </c>
      <c r="M14" s="163">
        <v>2</v>
      </c>
      <c r="N14" s="163">
        <v>2265</v>
      </c>
      <c r="O14" s="163">
        <v>0</v>
      </c>
      <c r="P14" s="163">
        <v>489</v>
      </c>
      <c r="Q14" s="163">
        <v>1646</v>
      </c>
      <c r="R14" s="164">
        <v>2328854</v>
      </c>
      <c r="S14" s="165" t="s">
        <v>32</v>
      </c>
      <c r="T14" s="163">
        <v>2301</v>
      </c>
      <c r="U14" s="166" t="s">
        <v>29</v>
      </c>
      <c r="V14" s="167">
        <v>3.39</v>
      </c>
      <c r="W14" s="168"/>
      <c r="X14" s="163">
        <f t="shared" si="0"/>
        <v>208</v>
      </c>
      <c r="Y14" s="167">
        <f t="shared" si="1"/>
        <v>0.16950000000000001</v>
      </c>
      <c r="Z14" s="167">
        <f t="shared" si="2"/>
        <v>35.256</v>
      </c>
    </row>
    <row r="15" spans="1:27" x14ac:dyDescent="0.25">
      <c r="A15" s="119">
        <v>8871</v>
      </c>
      <c r="B15" s="162">
        <v>0.30926724137931</v>
      </c>
      <c r="C15" s="162">
        <v>0.82004310344827602</v>
      </c>
      <c r="D15" s="163">
        <v>1856</v>
      </c>
      <c r="E15" s="163">
        <v>574</v>
      </c>
      <c r="F15" s="163">
        <v>1282</v>
      </c>
      <c r="G15" s="163">
        <v>31</v>
      </c>
      <c r="H15" s="163">
        <v>259</v>
      </c>
      <c r="I15" s="163">
        <v>658</v>
      </c>
      <c r="J15" s="162">
        <v>0.101035344519814</v>
      </c>
      <c r="K15" s="162">
        <v>0.91003213138164896</v>
      </c>
      <c r="L15" s="163">
        <v>5602</v>
      </c>
      <c r="M15" s="163">
        <v>566</v>
      </c>
      <c r="N15" s="163">
        <v>5036</v>
      </c>
      <c r="O15" s="163">
        <v>52</v>
      </c>
      <c r="P15" s="163">
        <v>1152</v>
      </c>
      <c r="Q15" s="163">
        <v>3328</v>
      </c>
      <c r="R15" s="164">
        <v>3952983</v>
      </c>
      <c r="S15" s="165" t="s">
        <v>32</v>
      </c>
      <c r="T15" s="163">
        <v>5840</v>
      </c>
      <c r="U15" s="166" t="s">
        <v>29</v>
      </c>
      <c r="V15" s="167">
        <v>895.59</v>
      </c>
      <c r="W15" s="168"/>
      <c r="X15" s="163">
        <f t="shared" si="0"/>
        <v>334</v>
      </c>
      <c r="Y15" s="167">
        <f t="shared" si="1"/>
        <v>44.779500000000006</v>
      </c>
      <c r="Z15" s="167">
        <f t="shared" si="2"/>
        <v>14956.353000000003</v>
      </c>
    </row>
    <row r="16" spans="1:27" x14ac:dyDescent="0.25">
      <c r="A16" s="119">
        <v>8872</v>
      </c>
      <c r="B16" s="162">
        <v>0.18828557063851201</v>
      </c>
      <c r="C16" s="162">
        <v>0.78632478632478597</v>
      </c>
      <c r="D16" s="163">
        <v>3978</v>
      </c>
      <c r="E16" s="163">
        <v>749</v>
      </c>
      <c r="F16" s="163">
        <v>3229</v>
      </c>
      <c r="G16" s="163">
        <v>28</v>
      </c>
      <c r="H16" s="163">
        <v>482</v>
      </c>
      <c r="I16" s="163">
        <v>1869</v>
      </c>
      <c r="J16" s="162">
        <v>8.9303904923599298E-2</v>
      </c>
      <c r="K16" s="162">
        <v>0.89801924165251801</v>
      </c>
      <c r="L16" s="163">
        <v>8835</v>
      </c>
      <c r="M16" s="163">
        <v>789</v>
      </c>
      <c r="N16" s="163">
        <v>8046</v>
      </c>
      <c r="O16" s="163">
        <v>48</v>
      </c>
      <c r="P16" s="163">
        <v>1723</v>
      </c>
      <c r="Q16" s="163">
        <v>5374</v>
      </c>
      <c r="R16" s="164">
        <v>3949245</v>
      </c>
      <c r="S16" s="165" t="s">
        <v>32</v>
      </c>
      <c r="T16" s="163">
        <v>9722</v>
      </c>
      <c r="U16" s="164" t="s">
        <v>32</v>
      </c>
      <c r="V16" s="167">
        <v>823.08</v>
      </c>
      <c r="W16" s="163">
        <f>N16-O16-P16-Q16</f>
        <v>901</v>
      </c>
      <c r="X16" s="163">
        <f t="shared" si="0"/>
        <v>850</v>
      </c>
      <c r="Y16" s="167">
        <f t="shared" si="1"/>
        <v>41.154000000000003</v>
      </c>
      <c r="Z16" s="167">
        <f t="shared" si="2"/>
        <v>72060.65400000001</v>
      </c>
    </row>
    <row r="17" spans="1:26" x14ac:dyDescent="0.25">
      <c r="A17" s="119">
        <v>8874</v>
      </c>
      <c r="B17" s="162">
        <v>0.223168654173765</v>
      </c>
      <c r="C17" s="162">
        <v>0.80340715502555404</v>
      </c>
      <c r="D17" s="163">
        <v>2935</v>
      </c>
      <c r="E17" s="163">
        <v>655</v>
      </c>
      <c r="F17" s="163">
        <v>2280</v>
      </c>
      <c r="G17" s="163">
        <v>27</v>
      </c>
      <c r="H17" s="163">
        <v>410</v>
      </c>
      <c r="I17" s="163">
        <v>1266</v>
      </c>
      <c r="J17" s="162">
        <v>7.7097505668934196E-2</v>
      </c>
      <c r="K17" s="162">
        <v>0.91964285714285698</v>
      </c>
      <c r="L17" s="163">
        <v>7056</v>
      </c>
      <c r="M17" s="163">
        <v>544</v>
      </c>
      <c r="N17" s="163">
        <v>6512</v>
      </c>
      <c r="O17" s="163">
        <v>50</v>
      </c>
      <c r="P17" s="163">
        <v>1491</v>
      </c>
      <c r="Q17" s="163">
        <v>4404</v>
      </c>
      <c r="R17" s="164">
        <v>3967221</v>
      </c>
      <c r="S17" s="165" t="s">
        <v>32</v>
      </c>
      <c r="T17" s="163">
        <v>6880</v>
      </c>
      <c r="U17" s="166" t="s">
        <v>29</v>
      </c>
      <c r="V17" s="167">
        <v>778.45</v>
      </c>
      <c r="W17" s="168"/>
      <c r="X17" s="163">
        <f t="shared" si="0"/>
        <v>577</v>
      </c>
      <c r="Y17" s="167">
        <f t="shared" si="1"/>
        <v>38.922500000000007</v>
      </c>
      <c r="Z17" s="167">
        <f t="shared" si="2"/>
        <v>22458.282500000005</v>
      </c>
    </row>
    <row r="18" spans="1:26" x14ac:dyDescent="0.25">
      <c r="A18" s="119">
        <v>8875</v>
      </c>
      <c r="B18" s="162">
        <v>0.23820430600091599</v>
      </c>
      <c r="C18" s="162">
        <v>0.794777828676134</v>
      </c>
      <c r="D18" s="163">
        <v>2183</v>
      </c>
      <c r="E18" s="163">
        <v>520</v>
      </c>
      <c r="F18" s="163">
        <v>1663</v>
      </c>
      <c r="G18" s="163">
        <v>20</v>
      </c>
      <c r="H18" s="163">
        <v>281</v>
      </c>
      <c r="I18" s="163">
        <v>914</v>
      </c>
      <c r="J18" s="162">
        <v>5.7603686635944701E-2</v>
      </c>
      <c r="K18" s="162">
        <v>0.89351547070441095</v>
      </c>
      <c r="L18" s="163">
        <v>6076</v>
      </c>
      <c r="M18" s="163">
        <v>350</v>
      </c>
      <c r="N18" s="163">
        <v>5726</v>
      </c>
      <c r="O18" s="163">
        <v>34</v>
      </c>
      <c r="P18" s="163">
        <v>1214</v>
      </c>
      <c r="Q18" s="163">
        <v>3831</v>
      </c>
      <c r="R18" s="164">
        <v>3952975</v>
      </c>
      <c r="S18" s="165" t="s">
        <v>32</v>
      </c>
      <c r="T18" s="163">
        <v>6140</v>
      </c>
      <c r="U18" s="166" t="s">
        <v>29</v>
      </c>
      <c r="V18" s="167">
        <v>797.95</v>
      </c>
      <c r="W18" s="168"/>
      <c r="X18" s="163">
        <f t="shared" si="0"/>
        <v>448</v>
      </c>
      <c r="Y18" s="167">
        <f t="shared" si="1"/>
        <v>39.897500000000008</v>
      </c>
      <c r="Z18" s="167">
        <f t="shared" si="2"/>
        <v>17874.080000000002</v>
      </c>
    </row>
    <row r="19" spans="1:26" x14ac:dyDescent="0.25">
      <c r="A19" s="119">
        <v>10966</v>
      </c>
      <c r="B19" s="162">
        <v>4.6296296296296301E-2</v>
      </c>
      <c r="C19" s="162">
        <v>0.93518518518518501</v>
      </c>
      <c r="D19" s="163">
        <v>108</v>
      </c>
      <c r="E19" s="163">
        <v>5</v>
      </c>
      <c r="F19" s="163">
        <v>103</v>
      </c>
      <c r="G19" s="163">
        <v>0</v>
      </c>
      <c r="H19" s="163">
        <v>70</v>
      </c>
      <c r="I19" s="163">
        <v>26</v>
      </c>
      <c r="J19" s="162">
        <v>0.13605442176870799</v>
      </c>
      <c r="K19" s="162">
        <v>0.891156462585034</v>
      </c>
      <c r="L19" s="163">
        <v>147</v>
      </c>
      <c r="M19" s="163">
        <v>20</v>
      </c>
      <c r="N19" s="163">
        <v>127</v>
      </c>
      <c r="O19" s="163">
        <v>0</v>
      </c>
      <c r="P19" s="163">
        <v>88</v>
      </c>
      <c r="Q19" s="163">
        <v>23</v>
      </c>
      <c r="R19" s="164">
        <v>3590940</v>
      </c>
      <c r="S19" s="165" t="s">
        <v>32</v>
      </c>
      <c r="T19" s="163">
        <v>384</v>
      </c>
      <c r="U19" s="164" t="s">
        <v>32</v>
      </c>
      <c r="V19" s="167">
        <v>18</v>
      </c>
      <c r="W19" s="163">
        <f>N19-O19-P19-Q19</f>
        <v>16</v>
      </c>
      <c r="X19" s="163">
        <f t="shared" si="0"/>
        <v>7</v>
      </c>
      <c r="Y19" s="167">
        <f t="shared" si="1"/>
        <v>0.9</v>
      </c>
      <c r="Z19" s="167">
        <f t="shared" si="2"/>
        <v>20.7</v>
      </c>
    </row>
    <row r="20" spans="1:26" x14ac:dyDescent="0.25">
      <c r="A20" s="119">
        <v>12627</v>
      </c>
      <c r="B20" s="162">
        <v>0.60522696011004096</v>
      </c>
      <c r="C20" s="162">
        <v>0.88445667125171901</v>
      </c>
      <c r="D20" s="163">
        <v>727</v>
      </c>
      <c r="E20" s="163">
        <v>440</v>
      </c>
      <c r="F20" s="163">
        <v>287</v>
      </c>
      <c r="G20" s="163">
        <v>0</v>
      </c>
      <c r="H20" s="163">
        <v>51</v>
      </c>
      <c r="I20" s="163">
        <v>152</v>
      </c>
      <c r="J20" s="162">
        <v>0.21283979178716</v>
      </c>
      <c r="K20" s="162">
        <v>0.905725853094274</v>
      </c>
      <c r="L20" s="163">
        <v>1729</v>
      </c>
      <c r="M20" s="163">
        <v>368</v>
      </c>
      <c r="N20" s="163">
        <v>1361</v>
      </c>
      <c r="O20" s="163">
        <v>0</v>
      </c>
      <c r="P20" s="163">
        <v>207</v>
      </c>
      <c r="Q20" s="163">
        <v>991</v>
      </c>
      <c r="R20" s="164">
        <v>1402536</v>
      </c>
      <c r="S20" s="165" t="s">
        <v>32</v>
      </c>
      <c r="T20" s="163">
        <v>2033</v>
      </c>
      <c r="U20" s="166" t="s">
        <v>29</v>
      </c>
      <c r="V20" s="167">
        <v>8.01</v>
      </c>
      <c r="W20" s="168"/>
      <c r="X20" s="163">
        <f t="shared" si="0"/>
        <v>84</v>
      </c>
      <c r="Y20" s="167">
        <f t="shared" si="1"/>
        <v>0.40050000000000002</v>
      </c>
      <c r="Z20" s="167">
        <f t="shared" si="2"/>
        <v>33.642000000000003</v>
      </c>
    </row>
    <row r="21" spans="1:26" x14ac:dyDescent="0.25">
      <c r="A21" s="119">
        <v>13283</v>
      </c>
      <c r="B21" s="162">
        <v>0.5</v>
      </c>
      <c r="C21" s="162">
        <v>0.5</v>
      </c>
      <c r="D21" s="163">
        <v>4</v>
      </c>
      <c r="E21" s="163">
        <v>2</v>
      </c>
      <c r="F21" s="163">
        <v>2</v>
      </c>
      <c r="G21" s="163">
        <v>0</v>
      </c>
      <c r="H21" s="163">
        <v>0</v>
      </c>
      <c r="I21" s="163">
        <v>0</v>
      </c>
      <c r="J21" s="162">
        <v>0.5</v>
      </c>
      <c r="K21" s="162">
        <v>0.5</v>
      </c>
      <c r="L21" s="163">
        <v>2</v>
      </c>
      <c r="M21" s="163">
        <v>1</v>
      </c>
      <c r="N21" s="163">
        <v>1</v>
      </c>
      <c r="O21" s="163">
        <v>0</v>
      </c>
      <c r="P21" s="163">
        <v>0</v>
      </c>
      <c r="Q21" s="163">
        <v>0</v>
      </c>
      <c r="R21" s="164">
        <v>3611670</v>
      </c>
      <c r="S21" s="165" t="s">
        <v>32</v>
      </c>
      <c r="T21" s="163">
        <v>5</v>
      </c>
      <c r="U21" s="164" t="s">
        <v>32</v>
      </c>
      <c r="V21" s="167">
        <v>74.61</v>
      </c>
      <c r="W21" s="163">
        <f>N21-O21-P21-Q21</f>
        <v>1</v>
      </c>
      <c r="X21" s="163">
        <f t="shared" si="0"/>
        <v>2</v>
      </c>
      <c r="Y21" s="167">
        <f t="shared" si="1"/>
        <v>3.7305000000000001</v>
      </c>
      <c r="Z21" s="167">
        <f t="shared" si="2"/>
        <v>11.191500000000001</v>
      </c>
    </row>
    <row r="22" spans="1:26" x14ac:dyDescent="0.25">
      <c r="A22" s="119">
        <v>13893</v>
      </c>
      <c r="B22" s="162">
        <v>0.70590790616854904</v>
      </c>
      <c r="C22" s="162">
        <v>0.93397046046915699</v>
      </c>
      <c r="D22" s="163">
        <v>2302</v>
      </c>
      <c r="E22" s="163">
        <v>1625</v>
      </c>
      <c r="F22" s="163">
        <v>677</v>
      </c>
      <c r="G22" s="163">
        <v>0</v>
      </c>
      <c r="H22" s="163">
        <v>204</v>
      </c>
      <c r="I22" s="163">
        <v>321</v>
      </c>
      <c r="J22" s="162">
        <v>0.24900884415980501</v>
      </c>
      <c r="K22" s="162">
        <v>0.92924672156145205</v>
      </c>
      <c r="L22" s="163">
        <v>6558</v>
      </c>
      <c r="M22" s="163">
        <v>1633</v>
      </c>
      <c r="N22" s="163">
        <v>4925</v>
      </c>
      <c r="O22" s="163">
        <v>0</v>
      </c>
      <c r="P22" s="163">
        <v>884</v>
      </c>
      <c r="Q22" s="163">
        <v>3577</v>
      </c>
      <c r="R22" s="164">
        <v>3785623</v>
      </c>
      <c r="S22" s="165" t="s">
        <v>32</v>
      </c>
      <c r="T22" s="163">
        <v>7676</v>
      </c>
      <c r="U22" s="164" t="s">
        <v>32</v>
      </c>
      <c r="V22" s="167">
        <v>132.16</v>
      </c>
      <c r="W22" s="163">
        <f>N22-O22-P22-Q22</f>
        <v>464</v>
      </c>
      <c r="X22" s="163">
        <f t="shared" si="0"/>
        <v>152</v>
      </c>
      <c r="Y22" s="167">
        <f>$Y$1*V22</f>
        <v>6.6080000000000005</v>
      </c>
      <c r="Z22" s="167">
        <f>(W22+X22)*Y22</f>
        <v>4070.5280000000002</v>
      </c>
    </row>
    <row r="23" spans="1:26" x14ac:dyDescent="0.25">
      <c r="A23" s="119">
        <v>14573</v>
      </c>
      <c r="B23" s="162">
        <v>0</v>
      </c>
      <c r="C23" s="162">
        <v>0</v>
      </c>
      <c r="D23" s="163">
        <v>2</v>
      </c>
      <c r="E23" s="163">
        <v>0</v>
      </c>
      <c r="F23" s="163">
        <v>2</v>
      </c>
      <c r="G23" s="163">
        <v>0</v>
      </c>
      <c r="H23" s="163">
        <v>0</v>
      </c>
      <c r="I23" s="163">
        <v>0</v>
      </c>
      <c r="J23" s="162">
        <v>0.33333333333333298</v>
      </c>
      <c r="K23" s="162">
        <v>0.66666666666666696</v>
      </c>
      <c r="L23" s="163">
        <v>6</v>
      </c>
      <c r="M23" s="163">
        <v>2</v>
      </c>
      <c r="N23" s="163">
        <v>4</v>
      </c>
      <c r="O23" s="163">
        <v>0</v>
      </c>
      <c r="P23" s="163">
        <v>2</v>
      </c>
      <c r="Q23" s="163">
        <v>0</v>
      </c>
      <c r="R23" s="164">
        <v>2030393</v>
      </c>
      <c r="S23" s="165" t="s">
        <v>32</v>
      </c>
      <c r="T23" s="163">
        <v>4</v>
      </c>
      <c r="U23" s="164" t="s">
        <v>32</v>
      </c>
      <c r="V23" s="167">
        <v>679.64</v>
      </c>
      <c r="W23" s="163">
        <f>N23-O23-P23-Q23</f>
        <v>2</v>
      </c>
      <c r="X23" s="163">
        <f t="shared" si="0"/>
        <v>2</v>
      </c>
      <c r="Y23" s="167">
        <f t="shared" si="1"/>
        <v>33.981999999999999</v>
      </c>
      <c r="Z23" s="167">
        <f t="shared" si="2"/>
        <v>135.928</v>
      </c>
    </row>
    <row r="24" spans="1:26" ht="25.5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48"/>
      <c r="K24" s="148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5" t="s">
        <v>145</v>
      </c>
      <c r="Z24" s="156">
        <f>SUM(Z3:Z23)</f>
        <v>153494.38500000004</v>
      </c>
    </row>
  </sheetData>
  <conditionalFormatting sqref="A1:A24">
    <cfRule type="duplicateValues" dxfId="1" priority="1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1C4D-64C5-410D-A093-35157C2A8208}">
  <dimension ref="A1:AA29"/>
  <sheetViews>
    <sheetView workbookViewId="0">
      <selection activeCell="R1" sqref="R1"/>
    </sheetView>
  </sheetViews>
  <sheetFormatPr defaultRowHeight="15" x14ac:dyDescent="0.25"/>
  <cols>
    <col min="1" max="1" width="9.140625" style="153"/>
    <col min="19" max="19" width="9.7109375" customWidth="1"/>
    <col min="20" max="20" width="11.28515625" customWidth="1"/>
    <col min="25" max="25" width="11.28515625" customWidth="1"/>
    <col min="26" max="26" width="11.85546875" customWidth="1"/>
    <col min="27" max="27" width="70.85546875" bestFit="1" customWidth="1"/>
  </cols>
  <sheetData>
    <row r="1" spans="1:27" ht="18.75" x14ac:dyDescent="0.3">
      <c r="A1" s="152"/>
      <c r="B1" s="147" t="s">
        <v>136</v>
      </c>
      <c r="C1" s="147"/>
      <c r="D1" s="147"/>
      <c r="E1" s="147"/>
      <c r="F1" s="147"/>
      <c r="G1" s="147"/>
      <c r="H1" s="147"/>
      <c r="I1" s="147"/>
      <c r="J1" s="147" t="s">
        <v>118</v>
      </c>
      <c r="K1" s="148"/>
      <c r="L1" s="147"/>
      <c r="M1" s="147"/>
      <c r="N1" s="147"/>
      <c r="O1" s="147"/>
      <c r="P1" s="147"/>
      <c r="Q1" s="147"/>
      <c r="R1" s="32" t="s">
        <v>62</v>
      </c>
      <c r="S1" s="125"/>
      <c r="T1" s="125"/>
      <c r="U1" s="149"/>
      <c r="V1" s="149"/>
      <c r="W1" s="149"/>
      <c r="X1" s="149"/>
      <c r="Y1" s="126">
        <v>0.05</v>
      </c>
      <c r="Z1" s="126"/>
      <c r="AA1" s="49" t="s">
        <v>140</v>
      </c>
    </row>
    <row r="2" spans="1:27" s="154" customFormat="1" ht="33.75" x14ac:dyDescent="0.25">
      <c r="A2" s="17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17" t="s">
        <v>19</v>
      </c>
      <c r="K2" s="117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95" t="s">
        <v>31</v>
      </c>
      <c r="S2" s="94" t="s">
        <v>27</v>
      </c>
      <c r="T2" s="94" t="s">
        <v>137</v>
      </c>
      <c r="U2" s="94" t="s">
        <v>34</v>
      </c>
      <c r="V2" s="94" t="s">
        <v>48</v>
      </c>
      <c r="W2" s="94" t="s">
        <v>138</v>
      </c>
      <c r="X2" s="94" t="s">
        <v>139</v>
      </c>
      <c r="Y2" s="94" t="s">
        <v>121</v>
      </c>
      <c r="Z2" s="94" t="s">
        <v>28</v>
      </c>
    </row>
    <row r="3" spans="1:27" x14ac:dyDescent="0.25">
      <c r="A3" s="172">
        <v>22</v>
      </c>
      <c r="B3" s="162">
        <v>2.1231422505307899E-3</v>
      </c>
      <c r="C3" s="162">
        <v>0.94479830148620003</v>
      </c>
      <c r="D3" s="163">
        <v>471</v>
      </c>
      <c r="E3" s="163">
        <v>1</v>
      </c>
      <c r="F3" s="163">
        <v>470</v>
      </c>
      <c r="G3" s="163">
        <v>0</v>
      </c>
      <c r="H3" s="163">
        <v>127</v>
      </c>
      <c r="I3" s="163">
        <v>317</v>
      </c>
      <c r="J3" s="162">
        <v>1.78890876565295E-3</v>
      </c>
      <c r="K3" s="162">
        <v>0.94275491949910595</v>
      </c>
      <c r="L3" s="163">
        <v>559</v>
      </c>
      <c r="M3" s="163">
        <v>1</v>
      </c>
      <c r="N3" s="163">
        <v>558</v>
      </c>
      <c r="O3" s="163">
        <v>0</v>
      </c>
      <c r="P3" s="163">
        <v>137</v>
      </c>
      <c r="Q3" s="163">
        <v>389</v>
      </c>
      <c r="R3" s="164">
        <v>2196913</v>
      </c>
      <c r="S3" s="165" t="s">
        <v>32</v>
      </c>
      <c r="T3" s="163">
        <v>723</v>
      </c>
      <c r="U3" s="164" t="s">
        <v>32</v>
      </c>
      <c r="V3" s="167">
        <v>32.68</v>
      </c>
      <c r="W3" s="163">
        <f>N3-O3-P3-Q3</f>
        <v>32</v>
      </c>
      <c r="X3" s="163">
        <f>F3-G3-H3-I3</f>
        <v>26</v>
      </c>
      <c r="Y3" s="167">
        <f>V3*$Y$1</f>
        <v>1.6340000000000001</v>
      </c>
      <c r="Z3" s="167">
        <f>(W3+X3)*Y3</f>
        <v>94.772000000000006</v>
      </c>
    </row>
    <row r="4" spans="1:27" x14ac:dyDescent="0.25">
      <c r="A4" s="172">
        <v>52</v>
      </c>
      <c r="B4" s="162">
        <v>0.84567603884085896</v>
      </c>
      <c r="C4" s="162">
        <v>0.94919250564105195</v>
      </c>
      <c r="D4" s="163">
        <v>39443</v>
      </c>
      <c r="E4" s="163">
        <v>33356</v>
      </c>
      <c r="F4" s="163">
        <v>6087</v>
      </c>
      <c r="G4" s="163">
        <v>0</v>
      </c>
      <c r="H4" s="163">
        <v>875</v>
      </c>
      <c r="I4" s="163">
        <v>3208</v>
      </c>
      <c r="J4" s="162">
        <v>0.25521009177127801</v>
      </c>
      <c r="K4" s="162">
        <v>0.92626070409134198</v>
      </c>
      <c r="L4" s="163">
        <v>65162</v>
      </c>
      <c r="M4" s="163">
        <v>16630</v>
      </c>
      <c r="N4" s="163">
        <v>48532</v>
      </c>
      <c r="O4" s="163">
        <v>0</v>
      </c>
      <c r="P4" s="163">
        <v>6656</v>
      </c>
      <c r="Q4" s="163">
        <v>37071</v>
      </c>
      <c r="R4" s="164">
        <v>1536291</v>
      </c>
      <c r="S4" s="165" t="s">
        <v>32</v>
      </c>
      <c r="T4" s="163">
        <v>79615</v>
      </c>
      <c r="U4" s="164" t="s">
        <v>32</v>
      </c>
      <c r="V4" s="167">
        <v>18.13</v>
      </c>
      <c r="W4" s="163">
        <f t="shared" ref="W4:W27" si="0">N4-O4-P4-Q4</f>
        <v>4805</v>
      </c>
      <c r="X4" s="163">
        <f t="shared" ref="X4:X28" si="1">F4-G4-H4-I4</f>
        <v>2004</v>
      </c>
      <c r="Y4" s="167">
        <f t="shared" ref="Y4:Y28" si="2">V4*$Y$1</f>
        <v>0.90649999999999997</v>
      </c>
      <c r="Z4" s="167">
        <f t="shared" ref="Z4:Z28" si="3">(W4+X4)*Y4</f>
        <v>6172.3584999999994</v>
      </c>
    </row>
    <row r="5" spans="1:27" x14ac:dyDescent="0.25">
      <c r="A5" s="172">
        <v>104</v>
      </c>
      <c r="B5" s="162">
        <v>0.427307206068268</v>
      </c>
      <c r="C5" s="162">
        <v>0.94310998735777496</v>
      </c>
      <c r="D5" s="163">
        <v>2373</v>
      </c>
      <c r="E5" s="163">
        <v>1014</v>
      </c>
      <c r="F5" s="163">
        <v>1359</v>
      </c>
      <c r="G5" s="163">
        <v>0</v>
      </c>
      <c r="H5" s="163">
        <v>263</v>
      </c>
      <c r="I5" s="163">
        <v>961</v>
      </c>
      <c r="J5" s="162">
        <v>0.230994152046784</v>
      </c>
      <c r="K5" s="162">
        <v>0.87218045112781994</v>
      </c>
      <c r="L5" s="163">
        <v>2394</v>
      </c>
      <c r="M5" s="163">
        <v>553</v>
      </c>
      <c r="N5" s="163">
        <v>1841</v>
      </c>
      <c r="O5" s="163">
        <v>0</v>
      </c>
      <c r="P5" s="163">
        <v>281</v>
      </c>
      <c r="Q5" s="163">
        <v>1254</v>
      </c>
      <c r="R5" s="164">
        <v>1811942</v>
      </c>
      <c r="S5" s="165" t="s">
        <v>32</v>
      </c>
      <c r="T5" s="163">
        <v>4104</v>
      </c>
      <c r="U5" s="166" t="s">
        <v>29</v>
      </c>
      <c r="V5" s="167">
        <v>20</v>
      </c>
      <c r="W5" s="168">
        <v>0</v>
      </c>
      <c r="X5" s="163">
        <f t="shared" si="1"/>
        <v>135</v>
      </c>
      <c r="Y5" s="167">
        <f t="shared" si="2"/>
        <v>1</v>
      </c>
      <c r="Z5" s="167">
        <f t="shared" si="3"/>
        <v>135</v>
      </c>
    </row>
    <row r="6" spans="1:27" x14ac:dyDescent="0.25">
      <c r="A6" s="172">
        <v>105</v>
      </c>
      <c r="B6" s="162">
        <v>0.44613821138211401</v>
      </c>
      <c r="C6" s="162">
        <v>0.92073170731707299</v>
      </c>
      <c r="D6" s="163">
        <v>1968</v>
      </c>
      <c r="E6" s="163">
        <v>878</v>
      </c>
      <c r="F6" s="163">
        <v>1090</v>
      </c>
      <c r="G6" s="163">
        <v>0</v>
      </c>
      <c r="H6" s="163">
        <v>201</v>
      </c>
      <c r="I6" s="163">
        <v>733</v>
      </c>
      <c r="J6" s="162">
        <v>0.21368243243243201</v>
      </c>
      <c r="K6" s="162">
        <v>0.91511824324324298</v>
      </c>
      <c r="L6" s="163">
        <v>2368</v>
      </c>
      <c r="M6" s="163">
        <v>506</v>
      </c>
      <c r="N6" s="163">
        <v>1862</v>
      </c>
      <c r="O6" s="163">
        <v>0</v>
      </c>
      <c r="P6" s="163">
        <v>376</v>
      </c>
      <c r="Q6" s="163">
        <v>1285</v>
      </c>
      <c r="R6" s="164">
        <v>1807189</v>
      </c>
      <c r="S6" s="165" t="s">
        <v>32</v>
      </c>
      <c r="T6" s="163">
        <v>2610</v>
      </c>
      <c r="U6" s="164" t="s">
        <v>32</v>
      </c>
      <c r="V6" s="167">
        <v>25</v>
      </c>
      <c r="W6" s="163">
        <f t="shared" si="0"/>
        <v>201</v>
      </c>
      <c r="X6" s="163">
        <f t="shared" si="1"/>
        <v>156</v>
      </c>
      <c r="Y6" s="167">
        <f t="shared" si="2"/>
        <v>1.25</v>
      </c>
      <c r="Z6" s="167">
        <f t="shared" si="3"/>
        <v>446.25</v>
      </c>
    </row>
    <row r="7" spans="1:27" x14ac:dyDescent="0.25">
      <c r="A7" s="172">
        <v>107</v>
      </c>
      <c r="B7" s="162">
        <v>0.54568106312292397</v>
      </c>
      <c r="C7" s="162">
        <v>0.859634551495017</v>
      </c>
      <c r="D7" s="163">
        <v>1204</v>
      </c>
      <c r="E7" s="163">
        <v>657</v>
      </c>
      <c r="F7" s="163">
        <v>547</v>
      </c>
      <c r="G7" s="163">
        <v>0</v>
      </c>
      <c r="H7" s="163">
        <v>87</v>
      </c>
      <c r="I7" s="163">
        <v>291</v>
      </c>
      <c r="J7" s="162">
        <v>0.21825962910128399</v>
      </c>
      <c r="K7" s="162">
        <v>0.86875891583452203</v>
      </c>
      <c r="L7" s="163">
        <v>2103</v>
      </c>
      <c r="M7" s="163">
        <v>459</v>
      </c>
      <c r="N7" s="163">
        <v>1644</v>
      </c>
      <c r="O7" s="163">
        <v>0</v>
      </c>
      <c r="P7" s="163">
        <v>294</v>
      </c>
      <c r="Q7" s="163">
        <v>1074</v>
      </c>
      <c r="R7" s="164">
        <v>1548791</v>
      </c>
      <c r="S7" s="165" t="s">
        <v>32</v>
      </c>
      <c r="T7" s="163">
        <v>2722</v>
      </c>
      <c r="U7" s="166" t="s">
        <v>29</v>
      </c>
      <c r="V7" s="167">
        <v>76.8</v>
      </c>
      <c r="W7" s="168">
        <v>0</v>
      </c>
      <c r="X7" s="163">
        <f t="shared" si="1"/>
        <v>169</v>
      </c>
      <c r="Y7" s="167">
        <f t="shared" si="2"/>
        <v>3.84</v>
      </c>
      <c r="Z7" s="167">
        <f t="shared" si="3"/>
        <v>648.95999999999992</v>
      </c>
    </row>
    <row r="8" spans="1:27" x14ac:dyDescent="0.25">
      <c r="A8" s="172">
        <v>689</v>
      </c>
      <c r="B8" s="162">
        <v>0.32754981425194202</v>
      </c>
      <c r="C8" s="162">
        <v>0.94482438365417099</v>
      </c>
      <c r="D8" s="163">
        <v>23688</v>
      </c>
      <c r="E8" s="163">
        <v>7759</v>
      </c>
      <c r="F8" s="163">
        <v>15929</v>
      </c>
      <c r="G8" s="163">
        <v>0</v>
      </c>
      <c r="H8" s="163">
        <v>3007</v>
      </c>
      <c r="I8" s="163">
        <v>11615</v>
      </c>
      <c r="J8" s="162">
        <v>0.41826744985976599</v>
      </c>
      <c r="K8" s="162">
        <v>0.93856167645657995</v>
      </c>
      <c r="L8" s="163">
        <v>18897</v>
      </c>
      <c r="M8" s="163">
        <v>7904</v>
      </c>
      <c r="N8" s="163">
        <v>10993</v>
      </c>
      <c r="O8" s="163">
        <v>0</v>
      </c>
      <c r="P8" s="163">
        <v>2008</v>
      </c>
      <c r="Q8" s="163">
        <v>7824</v>
      </c>
      <c r="R8" s="164">
        <v>1367374</v>
      </c>
      <c r="S8" s="165" t="s">
        <v>32</v>
      </c>
      <c r="T8" s="163">
        <v>12464</v>
      </c>
      <c r="U8" s="164" t="s">
        <v>32</v>
      </c>
      <c r="V8" s="167">
        <v>7.94</v>
      </c>
      <c r="W8" s="163">
        <f t="shared" si="0"/>
        <v>1161</v>
      </c>
      <c r="X8" s="163">
        <f t="shared" si="1"/>
        <v>1307</v>
      </c>
      <c r="Y8" s="167">
        <f t="shared" si="2"/>
        <v>0.39700000000000002</v>
      </c>
      <c r="Z8" s="167">
        <f t="shared" si="3"/>
        <v>979.79600000000005</v>
      </c>
    </row>
    <row r="9" spans="1:27" x14ac:dyDescent="0.25">
      <c r="A9" s="172">
        <v>1242</v>
      </c>
      <c r="B9" s="162">
        <v>0</v>
      </c>
      <c r="C9" s="162">
        <v>0.84912280701754395</v>
      </c>
      <c r="D9" s="163">
        <v>285</v>
      </c>
      <c r="E9" s="163">
        <v>0</v>
      </c>
      <c r="F9" s="163">
        <v>285</v>
      </c>
      <c r="G9" s="163">
        <v>0</v>
      </c>
      <c r="H9" s="163">
        <v>32</v>
      </c>
      <c r="I9" s="163">
        <v>210</v>
      </c>
      <c r="J9" s="162">
        <v>0</v>
      </c>
      <c r="K9" s="162">
        <v>0.86490455212922202</v>
      </c>
      <c r="L9" s="163">
        <v>681</v>
      </c>
      <c r="M9" s="163">
        <v>0</v>
      </c>
      <c r="N9" s="163">
        <v>681</v>
      </c>
      <c r="O9" s="163">
        <v>0</v>
      </c>
      <c r="P9" s="163">
        <v>84</v>
      </c>
      <c r="Q9" s="163">
        <v>505</v>
      </c>
      <c r="R9" s="164">
        <v>2082378</v>
      </c>
      <c r="S9" s="165" t="s">
        <v>32</v>
      </c>
      <c r="T9" s="163">
        <v>9018</v>
      </c>
      <c r="U9" s="164" t="s">
        <v>32</v>
      </c>
      <c r="V9" s="167">
        <v>35.700000000000003</v>
      </c>
      <c r="W9" s="163">
        <f t="shared" si="0"/>
        <v>92</v>
      </c>
      <c r="X9" s="163">
        <f t="shared" si="1"/>
        <v>43</v>
      </c>
      <c r="Y9" s="167">
        <f t="shared" si="2"/>
        <v>1.7850000000000001</v>
      </c>
      <c r="Z9" s="167">
        <f t="shared" si="3"/>
        <v>240.97500000000002</v>
      </c>
    </row>
    <row r="10" spans="1:27" x14ac:dyDescent="0.25">
      <c r="A10" s="172">
        <v>1394</v>
      </c>
      <c r="B10" s="162">
        <v>0.20043175024908699</v>
      </c>
      <c r="C10" s="162">
        <v>0.856692128860844</v>
      </c>
      <c r="D10" s="163">
        <v>12044</v>
      </c>
      <c r="E10" s="163">
        <v>2414</v>
      </c>
      <c r="F10" s="163">
        <v>9630</v>
      </c>
      <c r="G10" s="163">
        <v>0</v>
      </c>
      <c r="H10" s="163">
        <v>879</v>
      </c>
      <c r="I10" s="163">
        <v>7025</v>
      </c>
      <c r="J10" s="162">
        <v>0.11676783499771599</v>
      </c>
      <c r="K10" s="162">
        <v>0.85229423666862503</v>
      </c>
      <c r="L10" s="163">
        <v>15321</v>
      </c>
      <c r="M10" s="163">
        <v>1789</v>
      </c>
      <c r="N10" s="163">
        <v>13532</v>
      </c>
      <c r="O10" s="163">
        <v>0</v>
      </c>
      <c r="P10" s="163">
        <v>809</v>
      </c>
      <c r="Q10" s="163">
        <v>10460</v>
      </c>
      <c r="R10" s="164">
        <v>1246560</v>
      </c>
      <c r="S10" s="165" t="s">
        <v>32</v>
      </c>
      <c r="T10" s="163">
        <v>23406</v>
      </c>
      <c r="U10" s="166" t="s">
        <v>29</v>
      </c>
      <c r="V10" s="167">
        <v>29.35</v>
      </c>
      <c r="W10" s="168">
        <v>0</v>
      </c>
      <c r="X10" s="163">
        <f t="shared" si="1"/>
        <v>1726</v>
      </c>
      <c r="Y10" s="167">
        <f t="shared" si="2"/>
        <v>1.4675000000000002</v>
      </c>
      <c r="Z10" s="167">
        <f t="shared" si="3"/>
        <v>2532.9050000000007</v>
      </c>
    </row>
    <row r="11" spans="1:27" x14ac:dyDescent="0.25">
      <c r="A11" s="172">
        <v>1870</v>
      </c>
      <c r="B11" s="162">
        <v>0.83772415319902604</v>
      </c>
      <c r="C11" s="162">
        <v>0.94974540624308201</v>
      </c>
      <c r="D11" s="163">
        <v>4517</v>
      </c>
      <c r="E11" s="163">
        <v>3784</v>
      </c>
      <c r="F11" s="163">
        <v>733</v>
      </c>
      <c r="G11" s="163">
        <v>182</v>
      </c>
      <c r="H11" s="163">
        <v>69</v>
      </c>
      <c r="I11" s="163">
        <v>255</v>
      </c>
      <c r="J11" s="162">
        <v>0.410363657488091</v>
      </c>
      <c r="K11" s="162">
        <v>0.88184036249564302</v>
      </c>
      <c r="L11" s="163">
        <v>8607</v>
      </c>
      <c r="M11" s="163">
        <v>3532</v>
      </c>
      <c r="N11" s="163">
        <v>5075</v>
      </c>
      <c r="O11" s="163">
        <v>97</v>
      </c>
      <c r="P11" s="163">
        <v>817</v>
      </c>
      <c r="Q11" s="163">
        <v>3144</v>
      </c>
      <c r="R11" s="164">
        <v>3582095</v>
      </c>
      <c r="S11" s="165" t="s">
        <v>32</v>
      </c>
      <c r="T11" s="163">
        <v>18874</v>
      </c>
      <c r="U11" s="164" t="s">
        <v>32</v>
      </c>
      <c r="V11" s="167">
        <v>36.28</v>
      </c>
      <c r="W11" s="163">
        <f t="shared" si="0"/>
        <v>1017</v>
      </c>
      <c r="X11" s="163">
        <f t="shared" si="1"/>
        <v>227</v>
      </c>
      <c r="Y11" s="167">
        <f t="shared" si="2"/>
        <v>1.8140000000000001</v>
      </c>
      <c r="Z11" s="167">
        <f t="shared" si="3"/>
        <v>2256.616</v>
      </c>
    </row>
    <row r="12" spans="1:27" x14ac:dyDescent="0.25">
      <c r="A12" s="172">
        <v>1872</v>
      </c>
      <c r="B12" s="162">
        <v>0.39567369093231203</v>
      </c>
      <c r="C12" s="162">
        <v>0.91315453384418899</v>
      </c>
      <c r="D12" s="163">
        <v>25056</v>
      </c>
      <c r="E12" s="163">
        <v>9914</v>
      </c>
      <c r="F12" s="163">
        <v>15142</v>
      </c>
      <c r="G12" s="163">
        <v>611</v>
      </c>
      <c r="H12" s="163">
        <v>2019</v>
      </c>
      <c r="I12" s="163">
        <v>10336</v>
      </c>
      <c r="J12" s="162">
        <v>0.30393118539198699</v>
      </c>
      <c r="K12" s="162">
        <v>0.90654946049951002</v>
      </c>
      <c r="L12" s="163">
        <v>26506</v>
      </c>
      <c r="M12" s="163">
        <v>8056</v>
      </c>
      <c r="N12" s="163">
        <v>18450</v>
      </c>
      <c r="O12" s="163">
        <v>332</v>
      </c>
      <c r="P12" s="163">
        <v>3178</v>
      </c>
      <c r="Q12" s="163">
        <v>12463</v>
      </c>
      <c r="R12" s="164">
        <v>2397800</v>
      </c>
      <c r="S12" s="165" t="s">
        <v>32</v>
      </c>
      <c r="T12" s="163">
        <v>36073</v>
      </c>
      <c r="U12" s="164" t="s">
        <v>32</v>
      </c>
      <c r="V12" s="167">
        <v>36.28</v>
      </c>
      <c r="W12" s="163">
        <f t="shared" si="0"/>
        <v>2477</v>
      </c>
      <c r="X12" s="163">
        <f t="shared" si="1"/>
        <v>2176</v>
      </c>
      <c r="Y12" s="167">
        <f t="shared" si="2"/>
        <v>1.8140000000000001</v>
      </c>
      <c r="Z12" s="167">
        <f t="shared" si="3"/>
        <v>8440.5419999999995</v>
      </c>
    </row>
    <row r="13" spans="1:27" x14ac:dyDescent="0.25">
      <c r="A13" s="172">
        <v>1875</v>
      </c>
      <c r="B13" s="162">
        <v>0.45833887043189397</v>
      </c>
      <c r="C13" s="162">
        <v>0.94471760797342197</v>
      </c>
      <c r="D13" s="163">
        <v>30100</v>
      </c>
      <c r="E13" s="163">
        <v>13796</v>
      </c>
      <c r="F13" s="163">
        <v>16304</v>
      </c>
      <c r="G13" s="163">
        <v>889</v>
      </c>
      <c r="H13" s="163">
        <v>3028</v>
      </c>
      <c r="I13" s="163">
        <v>10723</v>
      </c>
      <c r="J13" s="162">
        <v>0.46114964147172899</v>
      </c>
      <c r="K13" s="162">
        <v>0.93432859213980601</v>
      </c>
      <c r="L13" s="163">
        <v>25521</v>
      </c>
      <c r="M13" s="163">
        <v>11769</v>
      </c>
      <c r="N13" s="163">
        <v>13752</v>
      </c>
      <c r="O13" s="163">
        <v>596</v>
      </c>
      <c r="P13" s="163">
        <v>2924</v>
      </c>
      <c r="Q13" s="163">
        <v>8556</v>
      </c>
      <c r="R13" s="164">
        <v>2354694</v>
      </c>
      <c r="S13" s="165" t="s">
        <v>32</v>
      </c>
      <c r="T13" s="163">
        <v>34506</v>
      </c>
      <c r="U13" s="164" t="s">
        <v>32</v>
      </c>
      <c r="V13" s="167">
        <v>36.28</v>
      </c>
      <c r="W13" s="163">
        <f t="shared" si="0"/>
        <v>1676</v>
      </c>
      <c r="X13" s="163">
        <f t="shared" si="1"/>
        <v>1664</v>
      </c>
      <c r="Y13" s="167">
        <f t="shared" si="2"/>
        <v>1.8140000000000001</v>
      </c>
      <c r="Z13" s="167">
        <f t="shared" si="3"/>
        <v>6058.76</v>
      </c>
    </row>
    <row r="14" spans="1:27" x14ac:dyDescent="0.25">
      <c r="A14" s="172">
        <v>1876</v>
      </c>
      <c r="B14" s="162">
        <v>4.4512971777167003E-2</v>
      </c>
      <c r="C14" s="162">
        <v>0.89830394851511697</v>
      </c>
      <c r="D14" s="163">
        <v>29834</v>
      </c>
      <c r="E14" s="163">
        <v>1328</v>
      </c>
      <c r="F14" s="163">
        <v>28506</v>
      </c>
      <c r="G14" s="163">
        <v>914</v>
      </c>
      <c r="H14" s="163">
        <v>4721</v>
      </c>
      <c r="I14" s="163">
        <v>19837</v>
      </c>
      <c r="J14" s="162">
        <v>0.225430196558428</v>
      </c>
      <c r="K14" s="162">
        <v>0.81510547915616705</v>
      </c>
      <c r="L14" s="163">
        <v>13889</v>
      </c>
      <c r="M14" s="163">
        <v>3131</v>
      </c>
      <c r="N14" s="163">
        <v>10758</v>
      </c>
      <c r="O14" s="163">
        <v>292</v>
      </c>
      <c r="P14" s="163">
        <v>1419</v>
      </c>
      <c r="Q14" s="163">
        <v>6479</v>
      </c>
      <c r="R14" s="164">
        <v>3789096</v>
      </c>
      <c r="S14" s="165" t="s">
        <v>32</v>
      </c>
      <c r="T14" s="163">
        <v>40890</v>
      </c>
      <c r="U14" s="164" t="s">
        <v>32</v>
      </c>
      <c r="V14" s="167">
        <v>77.209999999999994</v>
      </c>
      <c r="W14" s="163">
        <f t="shared" si="0"/>
        <v>2568</v>
      </c>
      <c r="X14" s="163">
        <f t="shared" si="1"/>
        <v>3034</v>
      </c>
      <c r="Y14" s="167">
        <f t="shared" si="2"/>
        <v>3.8605</v>
      </c>
      <c r="Z14" s="167">
        <f t="shared" si="3"/>
        <v>21626.521000000001</v>
      </c>
    </row>
    <row r="15" spans="1:27" x14ac:dyDescent="0.25">
      <c r="A15" s="172">
        <v>3194</v>
      </c>
      <c r="B15" s="162">
        <v>0.17207472959685399</v>
      </c>
      <c r="C15" s="162">
        <v>0.946902654867257</v>
      </c>
      <c r="D15" s="163">
        <v>1017</v>
      </c>
      <c r="E15" s="163">
        <v>175</v>
      </c>
      <c r="F15" s="163">
        <v>842</v>
      </c>
      <c r="G15" s="163">
        <v>0</v>
      </c>
      <c r="H15" s="163">
        <v>176</v>
      </c>
      <c r="I15" s="163">
        <v>612</v>
      </c>
      <c r="J15" s="162">
        <v>2.9850746268656699E-3</v>
      </c>
      <c r="K15" s="162">
        <v>0.94029850746268695</v>
      </c>
      <c r="L15" s="163">
        <v>1340</v>
      </c>
      <c r="M15" s="163">
        <v>4</v>
      </c>
      <c r="N15" s="163">
        <v>1336</v>
      </c>
      <c r="O15" s="163">
        <v>0</v>
      </c>
      <c r="P15" s="163">
        <v>258</v>
      </c>
      <c r="Q15" s="163">
        <v>998</v>
      </c>
      <c r="R15" s="164">
        <v>1503507</v>
      </c>
      <c r="S15" s="165" t="s">
        <v>32</v>
      </c>
      <c r="T15" s="163">
        <v>1609</v>
      </c>
      <c r="U15" s="164" t="s">
        <v>32</v>
      </c>
      <c r="V15" s="167">
        <v>4.12</v>
      </c>
      <c r="W15" s="163">
        <f t="shared" si="0"/>
        <v>80</v>
      </c>
      <c r="X15" s="163">
        <f t="shared" si="1"/>
        <v>54</v>
      </c>
      <c r="Y15" s="167">
        <f t="shared" si="2"/>
        <v>0.20600000000000002</v>
      </c>
      <c r="Z15" s="167">
        <f t="shared" si="3"/>
        <v>27.604000000000003</v>
      </c>
    </row>
    <row r="16" spans="1:27" x14ac:dyDescent="0.25">
      <c r="A16" s="172">
        <v>4821</v>
      </c>
      <c r="B16" s="162">
        <v>1.2592475995592599E-3</v>
      </c>
      <c r="C16" s="162">
        <v>0.94986620494254703</v>
      </c>
      <c r="D16" s="163">
        <v>12706</v>
      </c>
      <c r="E16" s="163">
        <v>16</v>
      </c>
      <c r="F16" s="163">
        <v>12690</v>
      </c>
      <c r="G16" s="163">
        <v>0</v>
      </c>
      <c r="H16" s="163">
        <v>1874</v>
      </c>
      <c r="I16" s="163">
        <v>10179</v>
      </c>
      <c r="J16" s="162">
        <v>4.7527207604353201E-2</v>
      </c>
      <c r="K16" s="162">
        <v>0.89750654360104698</v>
      </c>
      <c r="L16" s="163">
        <v>7259</v>
      </c>
      <c r="M16" s="163">
        <v>345</v>
      </c>
      <c r="N16" s="163">
        <v>6914</v>
      </c>
      <c r="O16" s="163">
        <v>0</v>
      </c>
      <c r="P16" s="163">
        <v>761</v>
      </c>
      <c r="Q16" s="163">
        <v>5409</v>
      </c>
      <c r="R16" s="164">
        <v>3590957</v>
      </c>
      <c r="S16" s="165" t="s">
        <v>32</v>
      </c>
      <c r="T16" s="163">
        <v>7535</v>
      </c>
      <c r="U16" s="166" t="s">
        <v>29</v>
      </c>
      <c r="V16" s="167">
        <v>70</v>
      </c>
      <c r="W16" s="168">
        <v>0</v>
      </c>
      <c r="X16" s="163">
        <f t="shared" si="1"/>
        <v>637</v>
      </c>
      <c r="Y16" s="167">
        <f t="shared" si="2"/>
        <v>3.5</v>
      </c>
      <c r="Z16" s="167">
        <f t="shared" si="3"/>
        <v>2229.5</v>
      </c>
    </row>
    <row r="17" spans="1:27" x14ac:dyDescent="0.25">
      <c r="A17" s="172">
        <v>5728</v>
      </c>
      <c r="B17" s="162">
        <v>0.35</v>
      </c>
      <c r="C17" s="162">
        <v>0.9</v>
      </c>
      <c r="D17" s="163">
        <v>20</v>
      </c>
      <c r="E17" s="163">
        <v>7</v>
      </c>
      <c r="F17" s="163">
        <v>13</v>
      </c>
      <c r="G17" s="163">
        <v>0</v>
      </c>
      <c r="H17" s="163">
        <v>1</v>
      </c>
      <c r="I17" s="163">
        <v>10</v>
      </c>
      <c r="J17" s="162">
        <v>0.34482758620689702</v>
      </c>
      <c r="K17" s="162">
        <v>0.89655172413793105</v>
      </c>
      <c r="L17" s="163">
        <v>29</v>
      </c>
      <c r="M17" s="163">
        <v>10</v>
      </c>
      <c r="N17" s="163">
        <v>19</v>
      </c>
      <c r="O17" s="163">
        <v>0</v>
      </c>
      <c r="P17" s="163">
        <v>3</v>
      </c>
      <c r="Q17" s="163">
        <v>13</v>
      </c>
      <c r="R17" s="164">
        <v>1793595</v>
      </c>
      <c r="S17" s="165" t="s">
        <v>32</v>
      </c>
      <c r="T17" s="163">
        <v>241</v>
      </c>
      <c r="U17" s="164" t="s">
        <v>32</v>
      </c>
      <c r="V17" s="167">
        <v>2.0099999999999998</v>
      </c>
      <c r="W17" s="163">
        <f t="shared" si="0"/>
        <v>3</v>
      </c>
      <c r="X17" s="163">
        <f t="shared" si="1"/>
        <v>2</v>
      </c>
      <c r="Y17" s="167">
        <f t="shared" si="2"/>
        <v>0.10049999999999999</v>
      </c>
      <c r="Z17" s="167">
        <f t="shared" si="3"/>
        <v>0.50249999999999995</v>
      </c>
    </row>
    <row r="18" spans="1:27" x14ac:dyDescent="0.25">
      <c r="A18" s="172">
        <v>5730</v>
      </c>
      <c r="B18" s="162">
        <v>8.8222320247022495E-4</v>
      </c>
      <c r="C18" s="162">
        <v>0.94265549183943498</v>
      </c>
      <c r="D18" s="163">
        <v>2267</v>
      </c>
      <c r="E18" s="163">
        <v>2</v>
      </c>
      <c r="F18" s="163">
        <v>2265</v>
      </c>
      <c r="G18" s="163">
        <v>0</v>
      </c>
      <c r="H18" s="163">
        <v>489</v>
      </c>
      <c r="I18" s="163">
        <v>1646</v>
      </c>
      <c r="J18" s="162">
        <v>1.3716245177882599E-2</v>
      </c>
      <c r="K18" s="162">
        <v>0.94856408058293995</v>
      </c>
      <c r="L18" s="163">
        <v>2333</v>
      </c>
      <c r="M18" s="163">
        <v>32</v>
      </c>
      <c r="N18" s="163">
        <v>2301</v>
      </c>
      <c r="O18" s="163">
        <v>0</v>
      </c>
      <c r="P18" s="163">
        <v>475</v>
      </c>
      <c r="Q18" s="163">
        <v>1706</v>
      </c>
      <c r="R18" s="164">
        <v>2328854</v>
      </c>
      <c r="S18" s="165" t="s">
        <v>32</v>
      </c>
      <c r="T18" s="163">
        <v>4006</v>
      </c>
      <c r="U18" s="164" t="s">
        <v>32</v>
      </c>
      <c r="V18" s="167">
        <v>3.39</v>
      </c>
      <c r="W18" s="163">
        <f t="shared" si="0"/>
        <v>120</v>
      </c>
      <c r="X18" s="163">
        <f t="shared" si="1"/>
        <v>130</v>
      </c>
      <c r="Y18" s="167">
        <f t="shared" si="2"/>
        <v>0.16950000000000001</v>
      </c>
      <c r="Z18" s="167">
        <f t="shared" si="3"/>
        <v>42.375</v>
      </c>
    </row>
    <row r="19" spans="1:27" x14ac:dyDescent="0.25">
      <c r="A19" s="172">
        <v>6928</v>
      </c>
      <c r="B19" s="162">
        <v>0</v>
      </c>
      <c r="C19" s="162">
        <v>0.85507246376811596</v>
      </c>
      <c r="D19" s="163">
        <v>69</v>
      </c>
      <c r="E19" s="163">
        <v>0</v>
      </c>
      <c r="F19" s="163">
        <v>69</v>
      </c>
      <c r="G19" s="163">
        <v>0</v>
      </c>
      <c r="H19" s="163">
        <v>51</v>
      </c>
      <c r="I19" s="163">
        <v>8</v>
      </c>
      <c r="J19" s="162">
        <v>0.145299145299145</v>
      </c>
      <c r="K19" s="162">
        <v>0.829059829059829</v>
      </c>
      <c r="L19" s="163">
        <v>117</v>
      </c>
      <c r="M19" s="163">
        <v>17</v>
      </c>
      <c r="N19" s="163">
        <v>100</v>
      </c>
      <c r="O19" s="163">
        <v>0</v>
      </c>
      <c r="P19" s="163">
        <v>26</v>
      </c>
      <c r="Q19" s="163">
        <v>54</v>
      </c>
      <c r="R19" s="164">
        <v>1820430</v>
      </c>
      <c r="S19" s="165" t="s">
        <v>32</v>
      </c>
      <c r="T19" s="163">
        <v>215</v>
      </c>
      <c r="U19" s="164" t="s">
        <v>32</v>
      </c>
      <c r="V19" s="167">
        <v>4.71</v>
      </c>
      <c r="W19" s="163">
        <f t="shared" si="0"/>
        <v>20</v>
      </c>
      <c r="X19" s="163">
        <f t="shared" si="1"/>
        <v>10</v>
      </c>
      <c r="Y19" s="167">
        <f t="shared" si="2"/>
        <v>0.23550000000000001</v>
      </c>
      <c r="Z19" s="167">
        <f t="shared" si="3"/>
        <v>7.0650000000000004</v>
      </c>
    </row>
    <row r="20" spans="1:27" x14ac:dyDescent="0.25">
      <c r="A20" s="172">
        <v>8871</v>
      </c>
      <c r="B20" s="162">
        <v>0.101035344519814</v>
      </c>
      <c r="C20" s="162">
        <v>0.91003213138164896</v>
      </c>
      <c r="D20" s="163">
        <v>5602</v>
      </c>
      <c r="E20" s="163">
        <v>566</v>
      </c>
      <c r="F20" s="163">
        <v>5036</v>
      </c>
      <c r="G20" s="163">
        <v>52</v>
      </c>
      <c r="H20" s="163">
        <v>1152</v>
      </c>
      <c r="I20" s="163">
        <v>3328</v>
      </c>
      <c r="J20" s="162">
        <v>1.1840324763193501E-2</v>
      </c>
      <c r="K20" s="162">
        <v>0.94096752368064995</v>
      </c>
      <c r="L20" s="163">
        <v>5912</v>
      </c>
      <c r="M20" s="163">
        <v>70</v>
      </c>
      <c r="N20" s="163">
        <v>5842</v>
      </c>
      <c r="O20" s="163">
        <v>8</v>
      </c>
      <c r="P20" s="163">
        <v>1475</v>
      </c>
      <c r="Q20" s="163">
        <v>4010</v>
      </c>
      <c r="R20" s="164">
        <v>3952983</v>
      </c>
      <c r="S20" s="165" t="s">
        <v>32</v>
      </c>
      <c r="T20" s="163">
        <v>5329</v>
      </c>
      <c r="U20" s="164" t="s">
        <v>32</v>
      </c>
      <c r="V20" s="167">
        <v>895.59</v>
      </c>
      <c r="W20" s="163">
        <f t="shared" si="0"/>
        <v>349</v>
      </c>
      <c r="X20" s="163">
        <f t="shared" si="1"/>
        <v>504</v>
      </c>
      <c r="Y20" s="167">
        <f t="shared" si="2"/>
        <v>44.779500000000006</v>
      </c>
      <c r="Z20" s="167">
        <f t="shared" si="3"/>
        <v>38196.913500000002</v>
      </c>
      <c r="AA20" s="146"/>
    </row>
    <row r="21" spans="1:27" x14ac:dyDescent="0.25">
      <c r="A21" s="172">
        <v>8874</v>
      </c>
      <c r="B21" s="162">
        <v>7.7097505668934196E-2</v>
      </c>
      <c r="C21" s="162">
        <v>0.91964285714285698</v>
      </c>
      <c r="D21" s="163">
        <v>7056</v>
      </c>
      <c r="E21" s="163">
        <v>544</v>
      </c>
      <c r="F21" s="163">
        <v>6512</v>
      </c>
      <c r="G21" s="163">
        <v>50</v>
      </c>
      <c r="H21" s="163">
        <v>1491</v>
      </c>
      <c r="I21" s="163">
        <v>4404</v>
      </c>
      <c r="J21" s="162">
        <v>3.7725303898281402E-2</v>
      </c>
      <c r="K21" s="162">
        <v>0.93572726002515005</v>
      </c>
      <c r="L21" s="163">
        <v>7157</v>
      </c>
      <c r="M21" s="163">
        <v>270</v>
      </c>
      <c r="N21" s="163">
        <v>6887</v>
      </c>
      <c r="O21" s="163">
        <v>11</v>
      </c>
      <c r="P21" s="163">
        <v>1668</v>
      </c>
      <c r="Q21" s="163">
        <v>4748</v>
      </c>
      <c r="R21" s="164">
        <v>3967221</v>
      </c>
      <c r="S21" s="165" t="s">
        <v>32</v>
      </c>
      <c r="T21" s="163">
        <v>6340</v>
      </c>
      <c r="U21" s="164" t="s">
        <v>32</v>
      </c>
      <c r="V21" s="167">
        <v>778.45</v>
      </c>
      <c r="W21" s="163">
        <f t="shared" si="0"/>
        <v>460</v>
      </c>
      <c r="X21" s="163">
        <f t="shared" si="1"/>
        <v>567</v>
      </c>
      <c r="Y21" s="167">
        <f t="shared" si="2"/>
        <v>38.922500000000007</v>
      </c>
      <c r="Z21" s="167">
        <f t="shared" si="3"/>
        <v>39973.407500000008</v>
      </c>
      <c r="AA21" s="157"/>
    </row>
    <row r="22" spans="1:27" x14ac:dyDescent="0.25">
      <c r="A22" s="172">
        <v>8875</v>
      </c>
      <c r="B22" s="162">
        <v>5.7603686635944701E-2</v>
      </c>
      <c r="C22" s="162">
        <v>0.89351547070441095</v>
      </c>
      <c r="D22" s="163">
        <v>6076</v>
      </c>
      <c r="E22" s="163">
        <v>350</v>
      </c>
      <c r="F22" s="163">
        <v>5726</v>
      </c>
      <c r="G22" s="163">
        <v>34</v>
      </c>
      <c r="H22" s="163">
        <v>1214</v>
      </c>
      <c r="I22" s="163">
        <v>3831</v>
      </c>
      <c r="J22" s="162">
        <v>6.6225165562913899E-3</v>
      </c>
      <c r="K22" s="162">
        <v>0.91471490873849104</v>
      </c>
      <c r="L22" s="163">
        <v>6191</v>
      </c>
      <c r="M22" s="163">
        <v>41</v>
      </c>
      <c r="N22" s="163">
        <v>6150</v>
      </c>
      <c r="O22" s="163">
        <v>13</v>
      </c>
      <c r="P22" s="163">
        <v>1384</v>
      </c>
      <c r="Q22" s="163">
        <v>4225</v>
      </c>
      <c r="R22" s="164">
        <v>3952975</v>
      </c>
      <c r="S22" s="165" t="s">
        <v>32</v>
      </c>
      <c r="T22" s="163">
        <v>6548</v>
      </c>
      <c r="U22" s="166" t="s">
        <v>29</v>
      </c>
      <c r="V22" s="167">
        <v>797.95</v>
      </c>
      <c r="W22" s="168">
        <v>0</v>
      </c>
      <c r="X22" s="163">
        <f t="shared" si="1"/>
        <v>647</v>
      </c>
      <c r="Y22" s="167">
        <f t="shared" si="2"/>
        <v>39.897500000000008</v>
      </c>
      <c r="Z22" s="167">
        <f t="shared" si="3"/>
        <v>25813.682500000006</v>
      </c>
    </row>
    <row r="23" spans="1:27" x14ac:dyDescent="0.25">
      <c r="A23" s="172">
        <v>9876</v>
      </c>
      <c r="B23" s="162">
        <v>0.13793103448275901</v>
      </c>
      <c r="C23" s="162">
        <v>0.91379310344827602</v>
      </c>
      <c r="D23" s="163">
        <v>58</v>
      </c>
      <c r="E23" s="163">
        <v>8</v>
      </c>
      <c r="F23" s="163">
        <v>50</v>
      </c>
      <c r="G23" s="163">
        <v>0</v>
      </c>
      <c r="H23" s="163">
        <v>8</v>
      </c>
      <c r="I23" s="163">
        <v>37</v>
      </c>
      <c r="J23" s="162">
        <v>8.6206896551724102E-2</v>
      </c>
      <c r="K23" s="162">
        <v>0.89655172413793105</v>
      </c>
      <c r="L23" s="163">
        <v>58</v>
      </c>
      <c r="M23" s="163">
        <v>5</v>
      </c>
      <c r="N23" s="163">
        <v>53</v>
      </c>
      <c r="O23" s="163">
        <v>0</v>
      </c>
      <c r="P23" s="163">
        <v>14</v>
      </c>
      <c r="Q23" s="163">
        <v>33</v>
      </c>
      <c r="R23" s="164">
        <v>2155968</v>
      </c>
      <c r="S23" s="165" t="s">
        <v>32</v>
      </c>
      <c r="T23" s="163">
        <v>121</v>
      </c>
      <c r="U23" s="164" t="s">
        <v>32</v>
      </c>
      <c r="V23" s="167">
        <v>97.51</v>
      </c>
      <c r="W23" s="163">
        <f t="shared" si="0"/>
        <v>6</v>
      </c>
      <c r="X23" s="163">
        <f t="shared" si="1"/>
        <v>5</v>
      </c>
      <c r="Y23" s="167">
        <f t="shared" si="2"/>
        <v>4.8755000000000006</v>
      </c>
      <c r="Z23" s="167">
        <f t="shared" si="3"/>
        <v>53.630500000000005</v>
      </c>
    </row>
    <row r="24" spans="1:27" x14ac:dyDescent="0.25">
      <c r="A24" s="172">
        <v>11497</v>
      </c>
      <c r="B24" s="162">
        <v>0.48609458655562199</v>
      </c>
      <c r="C24" s="162">
        <v>0.93612433075550305</v>
      </c>
      <c r="D24" s="163">
        <v>13448</v>
      </c>
      <c r="E24" s="163">
        <v>6537</v>
      </c>
      <c r="F24" s="163">
        <v>6911</v>
      </c>
      <c r="G24" s="163">
        <v>0</v>
      </c>
      <c r="H24" s="163">
        <v>1282</v>
      </c>
      <c r="I24" s="163">
        <v>4770</v>
      </c>
      <c r="J24" s="162">
        <v>0.79951014695591305</v>
      </c>
      <c r="K24" s="162">
        <v>0.92803825519010996</v>
      </c>
      <c r="L24" s="163">
        <v>8574</v>
      </c>
      <c r="M24" s="163">
        <v>6855</v>
      </c>
      <c r="N24" s="163">
        <v>1719</v>
      </c>
      <c r="O24" s="163">
        <v>0</v>
      </c>
      <c r="P24" s="163">
        <v>393</v>
      </c>
      <c r="Q24" s="163">
        <v>709</v>
      </c>
      <c r="R24" s="164">
        <v>1544600</v>
      </c>
      <c r="S24" s="165" t="s">
        <v>32</v>
      </c>
      <c r="T24" s="163">
        <v>20184</v>
      </c>
      <c r="U24" s="164" t="s">
        <v>32</v>
      </c>
      <c r="V24" s="167">
        <v>65</v>
      </c>
      <c r="W24" s="163">
        <f t="shared" si="0"/>
        <v>617</v>
      </c>
      <c r="X24" s="163">
        <f t="shared" si="1"/>
        <v>859</v>
      </c>
      <c r="Y24" s="167">
        <f t="shared" si="2"/>
        <v>3.25</v>
      </c>
      <c r="Z24" s="167">
        <f t="shared" si="3"/>
        <v>4797</v>
      </c>
    </row>
    <row r="25" spans="1:27" x14ac:dyDescent="0.25">
      <c r="A25" s="172">
        <v>12627</v>
      </c>
      <c r="B25" s="162">
        <v>0.21283979178716</v>
      </c>
      <c r="C25" s="162">
        <v>0.905725853094274</v>
      </c>
      <c r="D25" s="163">
        <v>1729</v>
      </c>
      <c r="E25" s="163">
        <v>368</v>
      </c>
      <c r="F25" s="163">
        <v>1361</v>
      </c>
      <c r="G25" s="163">
        <v>0</v>
      </c>
      <c r="H25" s="163">
        <v>207</v>
      </c>
      <c r="I25" s="163">
        <v>991</v>
      </c>
      <c r="J25" s="162">
        <v>0.44937917860554</v>
      </c>
      <c r="K25" s="162">
        <v>0.91786055396370603</v>
      </c>
      <c r="L25" s="163">
        <v>2094</v>
      </c>
      <c r="M25" s="163">
        <v>941</v>
      </c>
      <c r="N25" s="163">
        <v>1153</v>
      </c>
      <c r="O25" s="163">
        <v>0</v>
      </c>
      <c r="P25" s="163">
        <v>203</v>
      </c>
      <c r="Q25" s="163">
        <v>778</v>
      </c>
      <c r="R25" s="164">
        <v>1402536</v>
      </c>
      <c r="S25" s="165" t="s">
        <v>32</v>
      </c>
      <c r="T25" s="163">
        <v>7152</v>
      </c>
      <c r="U25" s="164" t="s">
        <v>32</v>
      </c>
      <c r="V25" s="167">
        <v>8.01</v>
      </c>
      <c r="W25" s="163">
        <f t="shared" si="0"/>
        <v>172</v>
      </c>
      <c r="X25" s="163">
        <f t="shared" si="1"/>
        <v>163</v>
      </c>
      <c r="Y25" s="167">
        <f t="shared" si="2"/>
        <v>0.40050000000000002</v>
      </c>
      <c r="Z25" s="167">
        <f t="shared" si="3"/>
        <v>134.16750000000002</v>
      </c>
    </row>
    <row r="26" spans="1:27" x14ac:dyDescent="0.25">
      <c r="A26" s="172">
        <v>12629</v>
      </c>
      <c r="B26" s="162">
        <v>0.55588816718441103</v>
      </c>
      <c r="C26" s="162">
        <v>0.91787630612821203</v>
      </c>
      <c r="D26" s="163">
        <v>17705</v>
      </c>
      <c r="E26" s="163">
        <v>9842</v>
      </c>
      <c r="F26" s="163">
        <v>7863</v>
      </c>
      <c r="G26" s="163">
        <v>0</v>
      </c>
      <c r="H26" s="163">
        <v>652</v>
      </c>
      <c r="I26" s="163">
        <v>5757</v>
      </c>
      <c r="J26" s="162">
        <v>0.41317392490226401</v>
      </c>
      <c r="K26" s="162">
        <v>0.90008182562051098</v>
      </c>
      <c r="L26" s="163">
        <v>21998</v>
      </c>
      <c r="M26" s="163">
        <v>9089</v>
      </c>
      <c r="N26" s="163">
        <v>12909</v>
      </c>
      <c r="O26" s="163">
        <v>0</v>
      </c>
      <c r="P26" s="163">
        <v>934</v>
      </c>
      <c r="Q26" s="163">
        <v>9777</v>
      </c>
      <c r="R26" s="164">
        <v>3465416</v>
      </c>
      <c r="S26" s="165" t="s">
        <v>32</v>
      </c>
      <c r="T26" s="163">
        <v>41377</v>
      </c>
      <c r="U26" s="166" t="s">
        <v>29</v>
      </c>
      <c r="V26" s="167">
        <v>9.6999999999999993</v>
      </c>
      <c r="W26" s="168">
        <v>0</v>
      </c>
      <c r="X26" s="163">
        <f t="shared" si="1"/>
        <v>1454</v>
      </c>
      <c r="Y26" s="167">
        <f t="shared" si="2"/>
        <v>0.48499999999999999</v>
      </c>
      <c r="Z26" s="167">
        <f t="shared" si="3"/>
        <v>705.18999999999994</v>
      </c>
    </row>
    <row r="27" spans="1:27" x14ac:dyDescent="0.25">
      <c r="A27" s="172">
        <v>14394</v>
      </c>
      <c r="B27" s="162">
        <v>0</v>
      </c>
      <c r="C27" s="162">
        <v>0.93333333333333302</v>
      </c>
      <c r="D27" s="163">
        <v>375</v>
      </c>
      <c r="E27" s="163">
        <v>0</v>
      </c>
      <c r="F27" s="163">
        <v>375</v>
      </c>
      <c r="G27" s="163">
        <v>0</v>
      </c>
      <c r="H27" s="163">
        <v>136</v>
      </c>
      <c r="I27" s="163">
        <v>214</v>
      </c>
      <c r="J27" s="162">
        <v>0.40697674418604701</v>
      </c>
      <c r="K27" s="162">
        <v>0.85465116279069797</v>
      </c>
      <c r="L27" s="163">
        <v>172</v>
      </c>
      <c r="M27" s="163">
        <v>70</v>
      </c>
      <c r="N27" s="163">
        <v>102</v>
      </c>
      <c r="O27" s="163">
        <v>1</v>
      </c>
      <c r="P27" s="163">
        <v>39</v>
      </c>
      <c r="Q27" s="163">
        <v>37</v>
      </c>
      <c r="R27" s="164">
        <v>3922531</v>
      </c>
      <c r="S27" s="165" t="s">
        <v>32</v>
      </c>
      <c r="T27" s="163">
        <v>185</v>
      </c>
      <c r="U27" s="164" t="s">
        <v>32</v>
      </c>
      <c r="V27" s="167">
        <v>20.73</v>
      </c>
      <c r="W27" s="163">
        <f t="shared" si="0"/>
        <v>25</v>
      </c>
      <c r="X27" s="163">
        <f t="shared" si="1"/>
        <v>25</v>
      </c>
      <c r="Y27" s="167">
        <f t="shared" si="2"/>
        <v>1.0365</v>
      </c>
      <c r="Z27" s="167">
        <f t="shared" si="3"/>
        <v>51.824999999999996</v>
      </c>
    </row>
    <row r="28" spans="1:27" x14ac:dyDescent="0.25">
      <c r="A28" s="172">
        <v>20705</v>
      </c>
      <c r="B28" s="162">
        <v>0</v>
      </c>
      <c r="C28" s="162">
        <v>0.70588235294117696</v>
      </c>
      <c r="D28" s="163">
        <v>51</v>
      </c>
      <c r="E28" s="163">
        <v>0</v>
      </c>
      <c r="F28" s="163">
        <v>51</v>
      </c>
      <c r="G28" s="163">
        <v>0</v>
      </c>
      <c r="H28" s="163">
        <v>14</v>
      </c>
      <c r="I28" s="163">
        <v>22</v>
      </c>
      <c r="J28" s="162">
        <v>0</v>
      </c>
      <c r="K28" s="162">
        <v>0.848314606741573</v>
      </c>
      <c r="L28" s="163">
        <v>178</v>
      </c>
      <c r="M28" s="163">
        <v>0</v>
      </c>
      <c r="N28" s="163">
        <v>178</v>
      </c>
      <c r="O28" s="163">
        <v>0</v>
      </c>
      <c r="P28" s="163">
        <v>22</v>
      </c>
      <c r="Q28" s="163">
        <v>129</v>
      </c>
      <c r="R28" s="164">
        <v>1427939</v>
      </c>
      <c r="S28" s="165" t="s">
        <v>32</v>
      </c>
      <c r="T28" s="163">
        <v>828</v>
      </c>
      <c r="U28" s="166" t="s">
        <v>29</v>
      </c>
      <c r="V28" s="167">
        <v>33.200000000000003</v>
      </c>
      <c r="W28" s="168">
        <v>0</v>
      </c>
      <c r="X28" s="163">
        <f t="shared" si="1"/>
        <v>15</v>
      </c>
      <c r="Y28" s="167">
        <f t="shared" si="2"/>
        <v>1.6600000000000001</v>
      </c>
      <c r="Z28" s="167">
        <f t="shared" si="3"/>
        <v>24.900000000000002</v>
      </c>
    </row>
    <row r="29" spans="1:27" ht="25.5" x14ac:dyDescent="0.25">
      <c r="B29" s="151"/>
      <c r="C29" s="151"/>
      <c r="D29" s="151"/>
      <c r="E29" s="151"/>
      <c r="F29" s="151"/>
      <c r="G29" s="151"/>
      <c r="H29" s="151"/>
      <c r="I29" s="151"/>
      <c r="J29" s="148"/>
      <c r="K29" s="148"/>
      <c r="L29" s="151"/>
      <c r="M29" s="151"/>
      <c r="N29" s="151"/>
      <c r="O29" s="151"/>
      <c r="P29" s="151"/>
      <c r="Q29" s="151"/>
      <c r="R29" s="150"/>
      <c r="S29" s="151"/>
      <c r="T29" s="151"/>
      <c r="U29" s="150"/>
      <c r="V29" s="150"/>
      <c r="W29" s="150"/>
      <c r="X29" s="150"/>
      <c r="Y29" s="169" t="s">
        <v>141</v>
      </c>
      <c r="Z29" s="170">
        <f>SUM(Z3:Z28)</f>
        <v>161691.21850000002</v>
      </c>
    </row>
  </sheetData>
  <conditionalFormatting sqref="A1:A28">
    <cfRule type="duplicateValues" dxfId="0" priority="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9CCD-191A-448F-AD49-2D6F777159D6}">
  <dimension ref="A1:AG18"/>
  <sheetViews>
    <sheetView zoomScale="110" zoomScaleNormal="110" workbookViewId="0">
      <selection activeCell="X18" sqref="X18"/>
    </sheetView>
  </sheetViews>
  <sheetFormatPr defaultRowHeight="15" x14ac:dyDescent="0.25"/>
  <cols>
    <col min="19" max="19" width="9.7109375" bestFit="1" customWidth="1"/>
    <col min="20" max="20" width="10" customWidth="1"/>
    <col min="25" max="25" width="10.140625" bestFit="1" customWidth="1"/>
  </cols>
  <sheetData>
    <row r="1" spans="1:33" ht="18.75" x14ac:dyDescent="0.3">
      <c r="A1" s="125"/>
      <c r="B1" s="125" t="s">
        <v>118</v>
      </c>
      <c r="C1" s="125"/>
      <c r="D1" s="125"/>
      <c r="E1" s="125"/>
      <c r="F1" s="125"/>
      <c r="G1" s="125"/>
      <c r="H1" s="125"/>
      <c r="I1" s="125"/>
      <c r="J1" s="125" t="s">
        <v>119</v>
      </c>
      <c r="K1" s="125"/>
      <c r="L1" s="125"/>
      <c r="M1" s="125"/>
      <c r="N1" s="125"/>
      <c r="O1" s="125"/>
      <c r="P1" s="125"/>
      <c r="Q1" s="125"/>
      <c r="R1" s="32" t="s">
        <v>62</v>
      </c>
      <c r="S1" s="125"/>
      <c r="T1" s="125"/>
      <c r="U1" s="125"/>
      <c r="V1" s="125"/>
      <c r="W1" s="125"/>
      <c r="X1" s="133">
        <v>0.05</v>
      </c>
      <c r="Y1" s="126"/>
      <c r="Z1" s="49" t="s">
        <v>123</v>
      </c>
      <c r="AA1" s="101"/>
      <c r="AB1" s="101"/>
      <c r="AC1" s="101"/>
      <c r="AD1" s="101"/>
      <c r="AE1" s="101"/>
      <c r="AF1" s="101"/>
      <c r="AG1" s="101"/>
    </row>
    <row r="2" spans="1:33" ht="34.5" x14ac:dyDescent="0.25">
      <c r="A2" s="14" t="s">
        <v>18</v>
      </c>
      <c r="B2" s="14" t="s">
        <v>19</v>
      </c>
      <c r="C2" s="14" t="s">
        <v>20</v>
      </c>
      <c r="D2" s="127" t="s">
        <v>21</v>
      </c>
      <c r="E2" s="127" t="s">
        <v>22</v>
      </c>
      <c r="F2" s="127" t="s">
        <v>23</v>
      </c>
      <c r="G2" s="127" t="s">
        <v>24</v>
      </c>
      <c r="H2" s="127" t="s">
        <v>25</v>
      </c>
      <c r="I2" s="128" t="s">
        <v>26</v>
      </c>
      <c r="J2" s="14" t="s">
        <v>19</v>
      </c>
      <c r="K2" s="14" t="s">
        <v>20</v>
      </c>
      <c r="L2" s="127" t="s">
        <v>21</v>
      </c>
      <c r="M2" s="127" t="s">
        <v>22</v>
      </c>
      <c r="N2" s="127" t="s">
        <v>23</v>
      </c>
      <c r="O2" s="127" t="s">
        <v>24</v>
      </c>
      <c r="P2" s="127" t="s">
        <v>25</v>
      </c>
      <c r="Q2" s="134" t="s">
        <v>26</v>
      </c>
      <c r="R2" s="102" t="s">
        <v>31</v>
      </c>
      <c r="S2" s="19" t="s">
        <v>27</v>
      </c>
      <c r="T2" s="19" t="s">
        <v>120</v>
      </c>
      <c r="U2" s="19" t="s">
        <v>98</v>
      </c>
      <c r="V2" s="19" t="s">
        <v>48</v>
      </c>
      <c r="W2" s="19" t="s">
        <v>23</v>
      </c>
      <c r="X2" s="19" t="s">
        <v>121</v>
      </c>
      <c r="Y2" s="19" t="s">
        <v>28</v>
      </c>
    </row>
    <row r="3" spans="1:33" x14ac:dyDescent="0.25">
      <c r="A3" s="129">
        <v>33</v>
      </c>
      <c r="B3" s="130">
        <v>0.669459253617669</v>
      </c>
      <c r="C3" s="130">
        <v>0.90022848438689995</v>
      </c>
      <c r="D3" s="131">
        <v>1313</v>
      </c>
      <c r="E3" s="131">
        <v>879</v>
      </c>
      <c r="F3" s="131">
        <v>434</v>
      </c>
      <c r="G3" s="132">
        <v>0</v>
      </c>
      <c r="H3" s="132">
        <v>108</v>
      </c>
      <c r="I3" s="132">
        <v>195</v>
      </c>
      <c r="J3" s="130">
        <v>0.42094455852156099</v>
      </c>
      <c r="K3" s="130">
        <v>0.92248459958932205</v>
      </c>
      <c r="L3" s="131">
        <v>1948</v>
      </c>
      <c r="M3" s="131">
        <v>820</v>
      </c>
      <c r="N3" s="131">
        <v>1128</v>
      </c>
      <c r="O3" s="132">
        <v>0</v>
      </c>
      <c r="P3" s="132">
        <v>223</v>
      </c>
      <c r="Q3" s="135">
        <v>754</v>
      </c>
      <c r="R3" s="136">
        <v>1414382</v>
      </c>
      <c r="S3" s="137" t="s">
        <v>32</v>
      </c>
      <c r="T3" s="138">
        <v>5735</v>
      </c>
      <c r="U3" s="139" t="s">
        <v>29</v>
      </c>
      <c r="V3" s="140">
        <v>3.2</v>
      </c>
      <c r="W3" s="141">
        <f>(F3-G3-H3-I3)</f>
        <v>131</v>
      </c>
      <c r="X3" s="140">
        <f>V3*$X$1</f>
        <v>0.16000000000000003</v>
      </c>
      <c r="Y3" s="140">
        <f>W3*X3</f>
        <v>20.960000000000004</v>
      </c>
    </row>
    <row r="4" spans="1:33" x14ac:dyDescent="0.25">
      <c r="A4" s="129">
        <v>96</v>
      </c>
      <c r="B4" s="130">
        <v>0.2</v>
      </c>
      <c r="C4" s="130">
        <v>0.9</v>
      </c>
      <c r="D4" s="131">
        <v>10</v>
      </c>
      <c r="E4" s="131">
        <v>2</v>
      </c>
      <c r="F4" s="131">
        <v>8</v>
      </c>
      <c r="G4" s="132">
        <v>0</v>
      </c>
      <c r="H4" s="132">
        <v>5</v>
      </c>
      <c r="I4" s="132">
        <v>2</v>
      </c>
      <c r="J4" s="130">
        <v>0.55172413793103503</v>
      </c>
      <c r="K4" s="130">
        <v>0.94827586206896597</v>
      </c>
      <c r="L4" s="131">
        <v>58</v>
      </c>
      <c r="M4" s="131">
        <v>32</v>
      </c>
      <c r="N4" s="131">
        <v>26</v>
      </c>
      <c r="O4" s="132">
        <v>0</v>
      </c>
      <c r="P4" s="132">
        <v>11</v>
      </c>
      <c r="Q4" s="135">
        <v>12</v>
      </c>
      <c r="R4" s="136">
        <v>2013407</v>
      </c>
      <c r="S4" s="137" t="s">
        <v>32</v>
      </c>
      <c r="T4" s="138">
        <v>115</v>
      </c>
      <c r="U4" s="137" t="s">
        <v>32</v>
      </c>
      <c r="V4" s="140">
        <v>42.64</v>
      </c>
      <c r="W4" s="138">
        <f>(N4-O4-P4-Q4)+(F4-G4-H4-I4)</f>
        <v>4</v>
      </c>
      <c r="X4" s="140">
        <f t="shared" ref="X4:X17" si="0">V4*$X$1</f>
        <v>2.1320000000000001</v>
      </c>
      <c r="Y4" s="140">
        <f t="shared" ref="Y4:Y17" si="1">W4*X4</f>
        <v>8.5280000000000005</v>
      </c>
    </row>
    <row r="5" spans="1:33" x14ac:dyDescent="0.25">
      <c r="A5" s="129">
        <v>104</v>
      </c>
      <c r="B5" s="130">
        <v>0.230994152046784</v>
      </c>
      <c r="C5" s="130">
        <v>0.87218045112781994</v>
      </c>
      <c r="D5" s="131">
        <v>2394</v>
      </c>
      <c r="E5" s="131">
        <v>553</v>
      </c>
      <c r="F5" s="131">
        <v>1841</v>
      </c>
      <c r="G5" s="132">
        <v>0</v>
      </c>
      <c r="H5" s="132">
        <v>281</v>
      </c>
      <c r="I5" s="132">
        <v>1254</v>
      </c>
      <c r="J5" s="130">
        <v>6.3260921460969205E-2</v>
      </c>
      <c r="K5" s="130">
        <v>0.93793268083074699</v>
      </c>
      <c r="L5" s="131">
        <v>4189</v>
      </c>
      <c r="M5" s="131">
        <v>265</v>
      </c>
      <c r="N5" s="131">
        <v>3924</v>
      </c>
      <c r="O5" s="132">
        <v>0</v>
      </c>
      <c r="P5" s="132">
        <v>705</v>
      </c>
      <c r="Q5" s="135">
        <v>2959</v>
      </c>
      <c r="R5" s="136">
        <v>1811942</v>
      </c>
      <c r="S5" s="137" t="s">
        <v>32</v>
      </c>
      <c r="T5" s="138">
        <v>7125</v>
      </c>
      <c r="U5" s="137" t="s">
        <v>32</v>
      </c>
      <c r="V5" s="140">
        <v>20</v>
      </c>
      <c r="W5" s="138">
        <f t="shared" ref="W5:W16" si="2">(N5-O5-P5-Q5)+(F5-G5-H5-I5)</f>
        <v>566</v>
      </c>
      <c r="X5" s="140">
        <f t="shared" si="0"/>
        <v>1</v>
      </c>
      <c r="Y5" s="140">
        <f t="shared" si="1"/>
        <v>566</v>
      </c>
    </row>
    <row r="6" spans="1:33" x14ac:dyDescent="0.25">
      <c r="A6" s="129">
        <v>107</v>
      </c>
      <c r="B6" s="130">
        <v>0.21825962910128399</v>
      </c>
      <c r="C6" s="130">
        <v>0.86875891583452203</v>
      </c>
      <c r="D6" s="131">
        <v>2103</v>
      </c>
      <c r="E6" s="131">
        <v>459</v>
      </c>
      <c r="F6" s="131">
        <v>1644</v>
      </c>
      <c r="G6" s="132">
        <v>0</v>
      </c>
      <c r="H6" s="132">
        <v>294</v>
      </c>
      <c r="I6" s="132">
        <v>1074</v>
      </c>
      <c r="J6" s="130">
        <v>6.2861026163778505E-2</v>
      </c>
      <c r="K6" s="130">
        <v>0.87801563030920804</v>
      </c>
      <c r="L6" s="131">
        <v>2943</v>
      </c>
      <c r="M6" s="131">
        <v>185</v>
      </c>
      <c r="N6" s="131">
        <v>2758</v>
      </c>
      <c r="O6" s="132">
        <v>0</v>
      </c>
      <c r="P6" s="132">
        <v>383</v>
      </c>
      <c r="Q6" s="135">
        <v>2016</v>
      </c>
      <c r="R6" s="136">
        <v>1548791</v>
      </c>
      <c r="S6" s="137" t="s">
        <v>32</v>
      </c>
      <c r="T6" s="138">
        <v>8722</v>
      </c>
      <c r="U6" s="137" t="s">
        <v>32</v>
      </c>
      <c r="V6" s="140">
        <v>76.8</v>
      </c>
      <c r="W6" s="138">
        <f t="shared" si="2"/>
        <v>635</v>
      </c>
      <c r="X6" s="140">
        <f t="shared" si="0"/>
        <v>3.84</v>
      </c>
      <c r="Y6" s="140">
        <f t="shared" si="1"/>
        <v>2438.4</v>
      </c>
    </row>
    <row r="7" spans="1:33" x14ac:dyDescent="0.25">
      <c r="A7" s="129">
        <v>1078</v>
      </c>
      <c r="B7" s="130">
        <v>0.13273195876288699</v>
      </c>
      <c r="C7" s="130">
        <v>0.94219440353461004</v>
      </c>
      <c r="D7" s="131">
        <v>5432</v>
      </c>
      <c r="E7" s="131">
        <v>721</v>
      </c>
      <c r="F7" s="131">
        <v>4711</v>
      </c>
      <c r="G7" s="132">
        <v>0</v>
      </c>
      <c r="H7" s="132">
        <v>941</v>
      </c>
      <c r="I7" s="132">
        <v>3456</v>
      </c>
      <c r="J7" s="130">
        <v>0.25804403048264202</v>
      </c>
      <c r="K7" s="130">
        <v>0.93120237087214197</v>
      </c>
      <c r="L7" s="131">
        <v>4724</v>
      </c>
      <c r="M7" s="131">
        <v>1219</v>
      </c>
      <c r="N7" s="131">
        <v>3505</v>
      </c>
      <c r="O7" s="132">
        <v>0</v>
      </c>
      <c r="P7" s="132">
        <v>665</v>
      </c>
      <c r="Q7" s="135">
        <v>2515</v>
      </c>
      <c r="R7" s="136">
        <v>1669357</v>
      </c>
      <c r="S7" s="137" t="s">
        <v>32</v>
      </c>
      <c r="T7" s="138">
        <v>4024</v>
      </c>
      <c r="U7" s="139" t="s">
        <v>29</v>
      </c>
      <c r="V7" s="140">
        <v>21.21</v>
      </c>
      <c r="W7" s="141">
        <f>(F7-G7-H7-I7)</f>
        <v>314</v>
      </c>
      <c r="X7" s="140">
        <f t="shared" si="0"/>
        <v>1.0605</v>
      </c>
      <c r="Y7" s="140">
        <f t="shared" si="1"/>
        <v>332.99700000000001</v>
      </c>
    </row>
    <row r="8" spans="1:33" x14ac:dyDescent="0.25">
      <c r="A8" s="129">
        <v>1177</v>
      </c>
      <c r="B8" s="130">
        <v>0.43308622707764299</v>
      </c>
      <c r="C8" s="130">
        <v>0.93601248536870896</v>
      </c>
      <c r="D8" s="131">
        <v>2563</v>
      </c>
      <c r="E8" s="131">
        <v>1110</v>
      </c>
      <c r="F8" s="131">
        <v>1453</v>
      </c>
      <c r="G8" s="132">
        <v>0</v>
      </c>
      <c r="H8" s="132">
        <v>331</v>
      </c>
      <c r="I8" s="132">
        <v>958</v>
      </c>
      <c r="J8" s="130">
        <v>3.8288820609784897E-2</v>
      </c>
      <c r="K8" s="130">
        <v>0.89151500827227603</v>
      </c>
      <c r="L8" s="131">
        <v>4231</v>
      </c>
      <c r="M8" s="131">
        <v>162</v>
      </c>
      <c r="N8" s="131">
        <v>4069</v>
      </c>
      <c r="O8" s="132">
        <v>0</v>
      </c>
      <c r="P8" s="132">
        <v>667</v>
      </c>
      <c r="Q8" s="135">
        <v>2943</v>
      </c>
      <c r="R8" s="136">
        <v>2075844</v>
      </c>
      <c r="S8" s="137" t="s">
        <v>32</v>
      </c>
      <c r="T8" s="138">
        <v>5118</v>
      </c>
      <c r="U8" s="139" t="s">
        <v>29</v>
      </c>
      <c r="V8" s="140">
        <v>6.35</v>
      </c>
      <c r="W8" s="141">
        <f>(F8-G8-H8-I8)</f>
        <v>164</v>
      </c>
      <c r="X8" s="140">
        <f t="shared" si="0"/>
        <v>0.3175</v>
      </c>
      <c r="Y8" s="140">
        <f t="shared" si="1"/>
        <v>52.07</v>
      </c>
    </row>
    <row r="9" spans="1:33" x14ac:dyDescent="0.25">
      <c r="A9" s="129">
        <v>1394</v>
      </c>
      <c r="B9" s="130">
        <v>0.11676783499771599</v>
      </c>
      <c r="C9" s="130">
        <v>0.85229423666862503</v>
      </c>
      <c r="D9" s="131">
        <v>15321</v>
      </c>
      <c r="E9" s="131">
        <v>1789</v>
      </c>
      <c r="F9" s="131">
        <v>13532</v>
      </c>
      <c r="G9" s="132">
        <v>0</v>
      </c>
      <c r="H9" s="132">
        <v>809</v>
      </c>
      <c r="I9" s="132">
        <v>10460</v>
      </c>
      <c r="J9" s="130">
        <v>7.7805331680099205E-2</v>
      </c>
      <c r="K9" s="130">
        <v>0.87639491630502198</v>
      </c>
      <c r="L9" s="131">
        <v>25808</v>
      </c>
      <c r="M9" s="131">
        <v>2008</v>
      </c>
      <c r="N9" s="131">
        <v>23800</v>
      </c>
      <c r="O9" s="132">
        <v>0</v>
      </c>
      <c r="P9" s="132">
        <v>1996</v>
      </c>
      <c r="Q9" s="135">
        <v>18614</v>
      </c>
      <c r="R9" s="136">
        <v>1246560</v>
      </c>
      <c r="S9" s="137" t="s">
        <v>32</v>
      </c>
      <c r="T9" s="138">
        <v>46146</v>
      </c>
      <c r="U9" s="137" t="s">
        <v>32</v>
      </c>
      <c r="V9" s="140">
        <v>29.35</v>
      </c>
      <c r="W9" s="138">
        <f>(N9-O9-P9-Q9)+(F9-G9-H9-I9)</f>
        <v>5453</v>
      </c>
      <c r="X9" s="140">
        <f t="shared" si="0"/>
        <v>1.4675000000000002</v>
      </c>
      <c r="Y9" s="140">
        <f t="shared" si="1"/>
        <v>8002.2775000000011</v>
      </c>
    </row>
    <row r="10" spans="1:33" x14ac:dyDescent="0.25">
      <c r="A10" s="129">
        <v>3878</v>
      </c>
      <c r="B10" s="130">
        <v>9.0090090090090107E-3</v>
      </c>
      <c r="C10" s="130">
        <v>0.94594594594594605</v>
      </c>
      <c r="D10" s="131">
        <v>111</v>
      </c>
      <c r="E10" s="131">
        <v>1</v>
      </c>
      <c r="F10" s="131">
        <v>110</v>
      </c>
      <c r="G10" s="132">
        <v>0</v>
      </c>
      <c r="H10" s="132">
        <v>29</v>
      </c>
      <c r="I10" s="132">
        <v>75</v>
      </c>
      <c r="J10" s="130">
        <v>0.5</v>
      </c>
      <c r="K10" s="130">
        <v>0.91666666666666696</v>
      </c>
      <c r="L10" s="131">
        <v>108</v>
      </c>
      <c r="M10" s="131">
        <v>54</v>
      </c>
      <c r="N10" s="131">
        <v>54</v>
      </c>
      <c r="O10" s="132">
        <v>0</v>
      </c>
      <c r="P10" s="132">
        <v>23</v>
      </c>
      <c r="Q10" s="135">
        <v>22</v>
      </c>
      <c r="R10" s="136">
        <v>2065795</v>
      </c>
      <c r="S10" s="137" t="s">
        <v>32</v>
      </c>
      <c r="T10" s="138">
        <v>179</v>
      </c>
      <c r="U10" s="137" t="s">
        <v>32</v>
      </c>
      <c r="V10" s="140">
        <v>3.92</v>
      </c>
      <c r="W10" s="138">
        <f t="shared" si="2"/>
        <v>15</v>
      </c>
      <c r="X10" s="140">
        <f t="shared" si="0"/>
        <v>0.19600000000000001</v>
      </c>
      <c r="Y10" s="140">
        <f t="shared" si="1"/>
        <v>2.94</v>
      </c>
    </row>
    <row r="11" spans="1:33" x14ac:dyDescent="0.25">
      <c r="A11" s="129">
        <v>4821</v>
      </c>
      <c r="B11" s="130">
        <v>4.7527207604353201E-2</v>
      </c>
      <c r="C11" s="130">
        <v>0.89750654360104698</v>
      </c>
      <c r="D11" s="131">
        <v>7259</v>
      </c>
      <c r="E11" s="131">
        <v>345</v>
      </c>
      <c r="F11" s="131">
        <v>6914</v>
      </c>
      <c r="G11" s="132">
        <v>0</v>
      </c>
      <c r="H11" s="132">
        <v>761</v>
      </c>
      <c r="I11" s="132">
        <v>5409</v>
      </c>
      <c r="J11" s="130">
        <v>0.18487060384870599</v>
      </c>
      <c r="K11" s="130">
        <v>0.94651625746516299</v>
      </c>
      <c r="L11" s="131">
        <v>7535</v>
      </c>
      <c r="M11" s="131">
        <v>1393</v>
      </c>
      <c r="N11" s="131">
        <v>6142</v>
      </c>
      <c r="O11" s="132">
        <v>0</v>
      </c>
      <c r="P11" s="132">
        <v>897</v>
      </c>
      <c r="Q11" s="135">
        <v>4842</v>
      </c>
      <c r="R11" s="136">
        <v>3590957</v>
      </c>
      <c r="S11" s="137" t="s">
        <v>32</v>
      </c>
      <c r="T11" s="138">
        <v>11116</v>
      </c>
      <c r="U11" s="137" t="s">
        <v>32</v>
      </c>
      <c r="V11" s="140">
        <v>70</v>
      </c>
      <c r="W11" s="138">
        <f t="shared" si="2"/>
        <v>1147</v>
      </c>
      <c r="X11" s="140">
        <f t="shared" si="0"/>
        <v>3.5</v>
      </c>
      <c r="Y11" s="140">
        <f t="shared" si="1"/>
        <v>4014.5</v>
      </c>
    </row>
    <row r="12" spans="1:33" x14ac:dyDescent="0.25">
      <c r="A12" s="129">
        <v>6465</v>
      </c>
      <c r="B12" s="130">
        <v>0</v>
      </c>
      <c r="C12" s="130">
        <v>0.81560283687943302</v>
      </c>
      <c r="D12" s="131">
        <v>423</v>
      </c>
      <c r="E12" s="131">
        <v>0</v>
      </c>
      <c r="F12" s="131">
        <v>423</v>
      </c>
      <c r="G12" s="132">
        <v>0</v>
      </c>
      <c r="H12" s="132">
        <v>19</v>
      </c>
      <c r="I12" s="132">
        <v>326</v>
      </c>
      <c r="J12" s="130">
        <v>0</v>
      </c>
      <c r="K12" s="130">
        <v>0.782407407407408</v>
      </c>
      <c r="L12" s="131">
        <v>432</v>
      </c>
      <c r="M12" s="131">
        <v>0</v>
      </c>
      <c r="N12" s="131">
        <v>432</v>
      </c>
      <c r="O12" s="132">
        <v>0</v>
      </c>
      <c r="P12" s="132">
        <v>12</v>
      </c>
      <c r="Q12" s="135">
        <v>326</v>
      </c>
      <c r="R12" s="136">
        <v>2604908</v>
      </c>
      <c r="S12" s="137" t="s">
        <v>32</v>
      </c>
      <c r="T12" s="138">
        <v>390</v>
      </c>
      <c r="U12" s="139" t="s">
        <v>29</v>
      </c>
      <c r="V12" s="140">
        <v>15.42</v>
      </c>
      <c r="W12" s="141">
        <f>(F12-G12-H12-I12)</f>
        <v>78</v>
      </c>
      <c r="X12" s="140">
        <f t="shared" si="0"/>
        <v>0.77100000000000002</v>
      </c>
      <c r="Y12" s="140">
        <f t="shared" si="1"/>
        <v>60.137999999999998</v>
      </c>
    </row>
    <row r="13" spans="1:33" x14ac:dyDescent="0.25">
      <c r="A13" s="129">
        <v>8875</v>
      </c>
      <c r="B13" s="130">
        <v>6.6225165562913899E-3</v>
      </c>
      <c r="C13" s="130">
        <v>0.91471490873849104</v>
      </c>
      <c r="D13" s="131">
        <v>6191</v>
      </c>
      <c r="E13" s="131">
        <v>41</v>
      </c>
      <c r="F13" s="131">
        <v>6150</v>
      </c>
      <c r="G13" s="132">
        <v>13</v>
      </c>
      <c r="H13" s="132">
        <v>1384</v>
      </c>
      <c r="I13" s="132">
        <v>4225</v>
      </c>
      <c r="J13" s="130">
        <v>3.05489964580874E-2</v>
      </c>
      <c r="K13" s="130">
        <v>0.93919716646989404</v>
      </c>
      <c r="L13" s="131">
        <v>6776</v>
      </c>
      <c r="M13" s="131">
        <v>207</v>
      </c>
      <c r="N13" s="131">
        <v>6569</v>
      </c>
      <c r="O13" s="132">
        <v>31</v>
      </c>
      <c r="P13" s="132">
        <v>1680</v>
      </c>
      <c r="Q13" s="135">
        <v>4446</v>
      </c>
      <c r="R13" s="136">
        <v>3952975</v>
      </c>
      <c r="S13" s="137" t="s">
        <v>32</v>
      </c>
      <c r="T13" s="138">
        <v>5959</v>
      </c>
      <c r="U13" s="137" t="s">
        <v>32</v>
      </c>
      <c r="V13" s="140">
        <v>797.95</v>
      </c>
      <c r="W13" s="138">
        <f t="shared" si="2"/>
        <v>940</v>
      </c>
      <c r="X13" s="140">
        <f>V13*$X$1</f>
        <v>39.897500000000008</v>
      </c>
      <c r="Y13" s="145">
        <f t="shared" si="1"/>
        <v>37503.650000000009</v>
      </c>
    </row>
    <row r="14" spans="1:33" x14ac:dyDescent="0.25">
      <c r="A14" s="129">
        <v>10040</v>
      </c>
      <c r="B14" s="130">
        <v>0.33824157063593702</v>
      </c>
      <c r="C14" s="130">
        <v>0.94622279129321396</v>
      </c>
      <c r="D14" s="131">
        <v>4686</v>
      </c>
      <c r="E14" s="131">
        <v>1585</v>
      </c>
      <c r="F14" s="131">
        <v>3101</v>
      </c>
      <c r="G14" s="132">
        <v>0</v>
      </c>
      <c r="H14" s="132">
        <v>501</v>
      </c>
      <c r="I14" s="132">
        <v>2348</v>
      </c>
      <c r="J14" s="130">
        <v>7.2322444336096206E-2</v>
      </c>
      <c r="K14" s="130">
        <v>0.944254835039818</v>
      </c>
      <c r="L14" s="131">
        <v>6153</v>
      </c>
      <c r="M14" s="131">
        <v>445</v>
      </c>
      <c r="N14" s="131">
        <v>5708</v>
      </c>
      <c r="O14" s="132">
        <v>0</v>
      </c>
      <c r="P14" s="132">
        <v>966</v>
      </c>
      <c r="Q14" s="135">
        <v>4399</v>
      </c>
      <c r="R14" s="136">
        <v>2792091</v>
      </c>
      <c r="S14" s="137" t="s">
        <v>32</v>
      </c>
      <c r="T14" s="138">
        <v>7967</v>
      </c>
      <c r="U14" s="137" t="s">
        <v>32</v>
      </c>
      <c r="V14" s="140">
        <v>214.47</v>
      </c>
      <c r="W14" s="138">
        <f t="shared" si="2"/>
        <v>595</v>
      </c>
      <c r="X14" s="140">
        <f t="shared" si="0"/>
        <v>10.723500000000001</v>
      </c>
      <c r="Y14" s="140">
        <f t="shared" si="1"/>
        <v>6380.482500000001</v>
      </c>
    </row>
    <row r="15" spans="1:33" x14ac:dyDescent="0.25">
      <c r="A15" s="129">
        <v>12629</v>
      </c>
      <c r="B15" s="130">
        <v>0.41317392490226401</v>
      </c>
      <c r="C15" s="130">
        <v>0.90008182562051098</v>
      </c>
      <c r="D15" s="131">
        <v>21998</v>
      </c>
      <c r="E15" s="131">
        <v>9089</v>
      </c>
      <c r="F15" s="131">
        <v>12909</v>
      </c>
      <c r="G15" s="132">
        <v>0</v>
      </c>
      <c r="H15" s="132">
        <v>934</v>
      </c>
      <c r="I15" s="132">
        <v>9777</v>
      </c>
      <c r="J15" s="130">
        <v>0.238522523341133</v>
      </c>
      <c r="K15" s="130">
        <v>0.94825197065037103</v>
      </c>
      <c r="L15" s="131">
        <v>44021</v>
      </c>
      <c r="M15" s="131">
        <v>10500</v>
      </c>
      <c r="N15" s="131">
        <v>33521</v>
      </c>
      <c r="O15" s="132">
        <v>0</v>
      </c>
      <c r="P15" s="132">
        <v>4350</v>
      </c>
      <c r="Q15" s="135">
        <v>26893</v>
      </c>
      <c r="R15" s="136">
        <v>3465416</v>
      </c>
      <c r="S15" s="137" t="s">
        <v>32</v>
      </c>
      <c r="T15" s="138">
        <v>52866</v>
      </c>
      <c r="U15" s="137" t="s">
        <v>32</v>
      </c>
      <c r="V15" s="140">
        <v>9.6999999999999993</v>
      </c>
      <c r="W15" s="138">
        <f t="shared" si="2"/>
        <v>4476</v>
      </c>
      <c r="X15" s="140">
        <f>V15*$X$1</f>
        <v>0.48499999999999999</v>
      </c>
      <c r="Y15" s="140">
        <f t="shared" si="1"/>
        <v>2170.86</v>
      </c>
    </row>
    <row r="16" spans="1:33" x14ac:dyDescent="0.25">
      <c r="A16" s="129">
        <v>14069</v>
      </c>
      <c r="B16" s="130">
        <v>0.306394940267041</v>
      </c>
      <c r="C16" s="130">
        <v>0.85312719606465204</v>
      </c>
      <c r="D16" s="131">
        <v>1423</v>
      </c>
      <c r="E16" s="131">
        <v>436</v>
      </c>
      <c r="F16" s="131">
        <v>987</v>
      </c>
      <c r="G16" s="132">
        <v>0</v>
      </c>
      <c r="H16" s="132">
        <v>95</v>
      </c>
      <c r="I16" s="132">
        <v>683</v>
      </c>
      <c r="J16" s="130">
        <v>9.2141571685662907E-2</v>
      </c>
      <c r="K16" s="130">
        <v>0.91133773245350902</v>
      </c>
      <c r="L16" s="131">
        <v>8335</v>
      </c>
      <c r="M16" s="131">
        <v>768</v>
      </c>
      <c r="N16" s="131">
        <v>7567</v>
      </c>
      <c r="O16" s="132">
        <v>0</v>
      </c>
      <c r="P16" s="132">
        <v>847</v>
      </c>
      <c r="Q16" s="135">
        <v>5981</v>
      </c>
      <c r="R16" s="136">
        <v>3774973</v>
      </c>
      <c r="S16" s="137" t="s">
        <v>32</v>
      </c>
      <c r="T16" s="138">
        <v>30378</v>
      </c>
      <c r="U16" s="137" t="s">
        <v>32</v>
      </c>
      <c r="V16" s="140">
        <v>70</v>
      </c>
      <c r="W16" s="138">
        <f t="shared" si="2"/>
        <v>948</v>
      </c>
      <c r="X16" s="140">
        <f t="shared" si="0"/>
        <v>3.5</v>
      </c>
      <c r="Y16" s="140">
        <f t="shared" si="1"/>
        <v>3318</v>
      </c>
    </row>
    <row r="17" spans="1:25" x14ac:dyDescent="0.25">
      <c r="A17" s="129">
        <v>20705</v>
      </c>
      <c r="B17" s="130">
        <v>0</v>
      </c>
      <c r="C17" s="130">
        <v>0.848314606741573</v>
      </c>
      <c r="D17" s="131">
        <v>178</v>
      </c>
      <c r="E17" s="131">
        <v>0</v>
      </c>
      <c r="F17" s="131">
        <v>178</v>
      </c>
      <c r="G17" s="132">
        <v>0</v>
      </c>
      <c r="H17" s="132">
        <v>22</v>
      </c>
      <c r="I17" s="132">
        <v>129</v>
      </c>
      <c r="J17" s="130">
        <v>0</v>
      </c>
      <c r="K17" s="130">
        <v>0.88164251207729505</v>
      </c>
      <c r="L17" s="131">
        <v>828</v>
      </c>
      <c r="M17" s="131">
        <v>0</v>
      </c>
      <c r="N17" s="131">
        <v>828</v>
      </c>
      <c r="O17" s="132">
        <v>0</v>
      </c>
      <c r="P17" s="132">
        <v>96</v>
      </c>
      <c r="Q17" s="135">
        <v>634</v>
      </c>
      <c r="R17" s="136">
        <v>1427939</v>
      </c>
      <c r="S17" s="137" t="s">
        <v>32</v>
      </c>
      <c r="T17" s="138">
        <v>1529</v>
      </c>
      <c r="U17" s="137" t="s">
        <v>32</v>
      </c>
      <c r="V17" s="140">
        <v>33.200000000000003</v>
      </c>
      <c r="W17" s="138">
        <f>(N17-O17-P17-Q17)+(F17-G17-H17-I17)</f>
        <v>125</v>
      </c>
      <c r="X17" s="140">
        <f t="shared" si="0"/>
        <v>1.6600000000000001</v>
      </c>
      <c r="Y17" s="140">
        <f t="shared" si="1"/>
        <v>207.50000000000003</v>
      </c>
    </row>
    <row r="18" spans="1:25" ht="22.5" x14ac:dyDescent="0.25">
      <c r="R18" s="1"/>
      <c r="X18" s="112" t="s">
        <v>124</v>
      </c>
      <c r="Y18" s="142">
        <f>SUM(Y3:Y17)</f>
        <v>65079.303000000014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494F-8880-4D81-8955-E0F48AE7C109}">
  <dimension ref="A1:Y10"/>
  <sheetViews>
    <sheetView workbookViewId="0">
      <selection activeCell="T2" sqref="T2"/>
    </sheetView>
  </sheetViews>
  <sheetFormatPr defaultRowHeight="15" x14ac:dyDescent="0.25"/>
  <cols>
    <col min="25" max="25" width="10.5703125" bestFit="1" customWidth="1"/>
  </cols>
  <sheetData>
    <row r="1" spans="1:25" ht="22.5" x14ac:dyDescent="0.3">
      <c r="A1" s="125"/>
      <c r="B1" s="125" t="s">
        <v>119</v>
      </c>
      <c r="C1" s="125"/>
      <c r="D1" s="125"/>
      <c r="E1" s="125"/>
      <c r="F1" s="125"/>
      <c r="G1" s="125"/>
      <c r="H1" s="125"/>
      <c r="I1" s="125"/>
      <c r="J1" s="125" t="s">
        <v>125</v>
      </c>
      <c r="K1" s="125"/>
      <c r="L1" s="125"/>
      <c r="M1" s="125"/>
      <c r="N1" s="125"/>
      <c r="O1" s="125"/>
      <c r="P1" s="125"/>
      <c r="Q1" s="125"/>
      <c r="R1" s="32" t="s">
        <v>62</v>
      </c>
      <c r="S1" s="125"/>
      <c r="T1" s="125"/>
      <c r="U1" s="125"/>
      <c r="V1" s="125"/>
      <c r="W1" s="125"/>
      <c r="X1" s="173" t="s">
        <v>126</v>
      </c>
      <c r="Y1" s="174">
        <v>9301.7560000000012</v>
      </c>
    </row>
    <row r="2" spans="1:25" ht="24" x14ac:dyDescent="0.25">
      <c r="A2" s="16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61" t="s">
        <v>19</v>
      </c>
      <c r="K2" s="161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8" t="s">
        <v>26</v>
      </c>
      <c r="R2" s="102" t="s">
        <v>31</v>
      </c>
      <c r="S2" s="19" t="s">
        <v>27</v>
      </c>
      <c r="T2" s="19" t="s">
        <v>127</v>
      </c>
      <c r="U2" s="19" t="s">
        <v>128</v>
      </c>
      <c r="V2" s="19" t="s">
        <v>48</v>
      </c>
      <c r="W2" s="19" t="s">
        <v>23</v>
      </c>
      <c r="X2" s="19" t="s">
        <v>121</v>
      </c>
      <c r="Y2" s="19" t="s">
        <v>28</v>
      </c>
    </row>
    <row r="3" spans="1:25" x14ac:dyDescent="0.25">
      <c r="A3" s="119">
        <v>33</v>
      </c>
      <c r="B3" s="120">
        <v>0.42094455852156099</v>
      </c>
      <c r="C3" s="120">
        <v>0.92248459958932205</v>
      </c>
      <c r="D3" s="66">
        <v>1948</v>
      </c>
      <c r="E3" s="66">
        <v>820</v>
      </c>
      <c r="F3" s="66">
        <v>1128</v>
      </c>
      <c r="G3" s="66">
        <v>0</v>
      </c>
      <c r="H3" s="66">
        <v>223</v>
      </c>
      <c r="I3" s="66">
        <v>754</v>
      </c>
      <c r="J3" s="120">
        <v>2.7550130775937199E-2</v>
      </c>
      <c r="K3" s="120">
        <v>0.90671316477768105</v>
      </c>
      <c r="L3" s="66">
        <v>5735</v>
      </c>
      <c r="M3" s="66">
        <v>158</v>
      </c>
      <c r="N3" s="66">
        <v>5577</v>
      </c>
      <c r="O3" s="66">
        <v>0</v>
      </c>
      <c r="P3" s="66">
        <v>946</v>
      </c>
      <c r="Q3" s="66">
        <v>4096</v>
      </c>
      <c r="R3" s="175">
        <v>1414382</v>
      </c>
      <c r="S3" s="175" t="s">
        <v>32</v>
      </c>
      <c r="T3" s="121">
        <v>535</v>
      </c>
      <c r="U3" s="121">
        <v>151</v>
      </c>
      <c r="V3" s="175">
        <v>3.2</v>
      </c>
      <c r="W3" s="121">
        <v>686</v>
      </c>
      <c r="X3" s="175">
        <v>0.16000000000000003</v>
      </c>
      <c r="Y3" s="175">
        <v>109.76000000000002</v>
      </c>
    </row>
    <row r="4" spans="1:25" x14ac:dyDescent="0.25">
      <c r="A4" s="119">
        <v>1078</v>
      </c>
      <c r="B4" s="120">
        <v>0.25804403048264202</v>
      </c>
      <c r="C4" s="120">
        <v>0.93120237087214197</v>
      </c>
      <c r="D4" s="66">
        <v>4724</v>
      </c>
      <c r="E4" s="66">
        <v>1219</v>
      </c>
      <c r="F4" s="66">
        <v>3505</v>
      </c>
      <c r="G4" s="66">
        <v>0</v>
      </c>
      <c r="H4" s="66">
        <v>665</v>
      </c>
      <c r="I4" s="66">
        <v>2515</v>
      </c>
      <c r="J4" s="120">
        <v>0.25600446844163099</v>
      </c>
      <c r="K4" s="120">
        <v>0.94917147644758904</v>
      </c>
      <c r="L4" s="66">
        <v>5371</v>
      </c>
      <c r="M4" s="66">
        <v>1375</v>
      </c>
      <c r="N4" s="66">
        <v>3996</v>
      </c>
      <c r="O4" s="66">
        <v>0</v>
      </c>
      <c r="P4" s="66">
        <v>877</v>
      </c>
      <c r="Q4" s="66">
        <v>2846</v>
      </c>
      <c r="R4" s="175">
        <v>1669357</v>
      </c>
      <c r="S4" s="175" t="s">
        <v>32</v>
      </c>
      <c r="T4" s="121">
        <v>273</v>
      </c>
      <c r="U4" s="121">
        <v>325</v>
      </c>
      <c r="V4" s="175">
        <v>21.21</v>
      </c>
      <c r="W4" s="121">
        <v>598</v>
      </c>
      <c r="X4" s="175">
        <v>1.0605</v>
      </c>
      <c r="Y4" s="175">
        <v>634.17899999999997</v>
      </c>
    </row>
    <row r="5" spans="1:25" x14ac:dyDescent="0.25">
      <c r="A5" s="119">
        <v>1177</v>
      </c>
      <c r="B5" s="120">
        <v>3.8288820609784897E-2</v>
      </c>
      <c r="C5" s="120">
        <v>0.89151500827227603</v>
      </c>
      <c r="D5" s="66">
        <v>4231</v>
      </c>
      <c r="E5" s="66">
        <v>162</v>
      </c>
      <c r="F5" s="66">
        <v>4069</v>
      </c>
      <c r="G5" s="66">
        <v>0</v>
      </c>
      <c r="H5" s="66">
        <v>667</v>
      </c>
      <c r="I5" s="66">
        <v>2943</v>
      </c>
      <c r="J5" s="120">
        <v>3.9265481539363198E-2</v>
      </c>
      <c r="K5" s="120">
        <v>0.91013869896464195</v>
      </c>
      <c r="L5" s="66">
        <v>5119</v>
      </c>
      <c r="M5" s="66">
        <v>201</v>
      </c>
      <c r="N5" s="66">
        <v>4918</v>
      </c>
      <c r="O5" s="66">
        <v>0</v>
      </c>
      <c r="P5" s="66">
        <v>926</v>
      </c>
      <c r="Q5" s="66">
        <v>3532</v>
      </c>
      <c r="R5" s="175">
        <v>2075844</v>
      </c>
      <c r="S5" s="175" t="s">
        <v>32</v>
      </c>
      <c r="T5" s="121">
        <v>460</v>
      </c>
      <c r="U5" s="121">
        <v>459</v>
      </c>
      <c r="V5" s="175">
        <v>6.35</v>
      </c>
      <c r="W5" s="121">
        <v>919</v>
      </c>
      <c r="X5" s="175">
        <v>0.3175</v>
      </c>
      <c r="Y5" s="175">
        <v>291.78250000000003</v>
      </c>
    </row>
    <row r="6" spans="1:25" x14ac:dyDescent="0.25">
      <c r="A6" s="119">
        <v>1332</v>
      </c>
      <c r="B6" s="120">
        <v>0.32634897088818798</v>
      </c>
      <c r="C6" s="120">
        <v>0.88614871129241601</v>
      </c>
      <c r="D6" s="66">
        <v>5393</v>
      </c>
      <c r="E6" s="66">
        <v>1760</v>
      </c>
      <c r="F6" s="66">
        <v>3633</v>
      </c>
      <c r="G6" s="66">
        <v>0</v>
      </c>
      <c r="H6" s="66">
        <v>505</v>
      </c>
      <c r="I6" s="66">
        <v>2514</v>
      </c>
      <c r="J6" s="120">
        <v>0.28834355828220898</v>
      </c>
      <c r="K6" s="120">
        <v>0.92136084774121596</v>
      </c>
      <c r="L6" s="66">
        <v>8965</v>
      </c>
      <c r="M6" s="66">
        <v>2585</v>
      </c>
      <c r="N6" s="66">
        <v>6380</v>
      </c>
      <c r="O6" s="66">
        <v>0</v>
      </c>
      <c r="P6" s="66">
        <v>893</v>
      </c>
      <c r="Q6" s="66">
        <v>4782</v>
      </c>
      <c r="R6" s="175">
        <v>1939420</v>
      </c>
      <c r="S6" s="175" t="s">
        <v>32</v>
      </c>
      <c r="T6" s="121">
        <v>705</v>
      </c>
      <c r="U6" s="121">
        <v>614</v>
      </c>
      <c r="V6" s="175">
        <v>19.95</v>
      </c>
      <c r="W6" s="121">
        <v>1319</v>
      </c>
      <c r="X6" s="175">
        <v>0.99750000000000005</v>
      </c>
      <c r="Y6" s="175">
        <v>1315.7025000000001</v>
      </c>
    </row>
    <row r="7" spans="1:25" x14ac:dyDescent="0.25">
      <c r="A7" s="119">
        <v>1878</v>
      </c>
      <c r="B7" s="120">
        <v>0.53632958801498098</v>
      </c>
      <c r="C7" s="120">
        <v>0.93620474406991305</v>
      </c>
      <c r="D7" s="66">
        <v>8010</v>
      </c>
      <c r="E7" s="66">
        <v>4296</v>
      </c>
      <c r="F7" s="66">
        <v>3714</v>
      </c>
      <c r="G7" s="66">
        <v>25</v>
      </c>
      <c r="H7" s="66">
        <v>1060</v>
      </c>
      <c r="I7" s="66">
        <v>2118</v>
      </c>
      <c r="J7" s="120">
        <v>0.57351012676671997</v>
      </c>
      <c r="K7" s="120">
        <v>0.91140900480839304</v>
      </c>
      <c r="L7" s="66">
        <v>6863</v>
      </c>
      <c r="M7" s="66">
        <v>3936</v>
      </c>
      <c r="N7" s="66">
        <v>2927</v>
      </c>
      <c r="O7" s="66">
        <v>28</v>
      </c>
      <c r="P7" s="66">
        <v>555</v>
      </c>
      <c r="Q7" s="66">
        <v>1736</v>
      </c>
      <c r="R7" s="175">
        <v>1465681</v>
      </c>
      <c r="S7" s="175" t="s">
        <v>32</v>
      </c>
      <c r="T7" s="121">
        <v>608</v>
      </c>
      <c r="U7" s="121">
        <v>511</v>
      </c>
      <c r="V7" s="175">
        <v>116.61</v>
      </c>
      <c r="W7" s="121">
        <v>1119</v>
      </c>
      <c r="X7" s="175">
        <v>5.8305000000000007</v>
      </c>
      <c r="Y7" s="175">
        <v>6524.3295000000007</v>
      </c>
    </row>
    <row r="8" spans="1:25" x14ac:dyDescent="0.25">
      <c r="A8" s="119">
        <v>6465</v>
      </c>
      <c r="B8" s="120">
        <v>0</v>
      </c>
      <c r="C8" s="120">
        <v>0.782407407407408</v>
      </c>
      <c r="D8" s="66">
        <v>432</v>
      </c>
      <c r="E8" s="66">
        <v>0</v>
      </c>
      <c r="F8" s="66">
        <v>432</v>
      </c>
      <c r="G8" s="66">
        <v>0</v>
      </c>
      <c r="H8" s="66">
        <v>12</v>
      </c>
      <c r="I8" s="66">
        <v>326</v>
      </c>
      <c r="J8" s="120">
        <v>0</v>
      </c>
      <c r="K8" s="120">
        <v>0.83076923076923104</v>
      </c>
      <c r="L8" s="66">
        <v>390</v>
      </c>
      <c r="M8" s="66">
        <v>0</v>
      </c>
      <c r="N8" s="66">
        <v>390</v>
      </c>
      <c r="O8" s="66">
        <v>0</v>
      </c>
      <c r="P8" s="66">
        <v>15</v>
      </c>
      <c r="Q8" s="66">
        <v>309</v>
      </c>
      <c r="R8" s="175">
        <v>2604908</v>
      </c>
      <c r="S8" s="175" t="s">
        <v>32</v>
      </c>
      <c r="T8" s="121">
        <v>66</v>
      </c>
      <c r="U8" s="121">
        <v>94</v>
      </c>
      <c r="V8" s="175">
        <v>15.42</v>
      </c>
      <c r="W8" s="121">
        <v>160</v>
      </c>
      <c r="X8" s="175">
        <v>0.77100000000000002</v>
      </c>
      <c r="Y8" s="175">
        <v>123.36</v>
      </c>
    </row>
    <row r="9" spans="1:25" x14ac:dyDescent="0.25">
      <c r="A9" s="119">
        <v>17550</v>
      </c>
      <c r="B9" s="120">
        <v>0</v>
      </c>
      <c r="C9" s="120">
        <v>0.92307692307692302</v>
      </c>
      <c r="D9" s="66">
        <v>13</v>
      </c>
      <c r="E9" s="66">
        <v>0</v>
      </c>
      <c r="F9" s="66">
        <v>13</v>
      </c>
      <c r="G9" s="66">
        <v>0</v>
      </c>
      <c r="H9" s="66">
        <v>9</v>
      </c>
      <c r="I9" s="66">
        <v>3</v>
      </c>
      <c r="J9" s="120">
        <v>0.125</v>
      </c>
      <c r="K9" s="120">
        <v>0.90625</v>
      </c>
      <c r="L9" s="66">
        <v>64</v>
      </c>
      <c r="M9" s="66">
        <v>8</v>
      </c>
      <c r="N9" s="66">
        <v>56</v>
      </c>
      <c r="O9" s="66">
        <v>0</v>
      </c>
      <c r="P9" s="66">
        <v>35</v>
      </c>
      <c r="Q9" s="66">
        <v>15</v>
      </c>
      <c r="R9" s="175">
        <v>2340990</v>
      </c>
      <c r="S9" s="175" t="s">
        <v>32</v>
      </c>
      <c r="T9" s="121">
        <v>6</v>
      </c>
      <c r="U9" s="121">
        <v>1</v>
      </c>
      <c r="V9" s="175">
        <v>415.55</v>
      </c>
      <c r="W9" s="121">
        <v>7</v>
      </c>
      <c r="X9" s="175">
        <v>20.777500000000003</v>
      </c>
      <c r="Y9" s="175">
        <v>145.44250000000002</v>
      </c>
    </row>
    <row r="10" spans="1:25" x14ac:dyDescent="0.25">
      <c r="A10" s="119">
        <v>20010</v>
      </c>
      <c r="B10" s="120">
        <v>0</v>
      </c>
      <c r="C10" s="120">
        <v>0.94117647058823495</v>
      </c>
      <c r="D10" s="66">
        <v>17</v>
      </c>
      <c r="E10" s="66">
        <v>0</v>
      </c>
      <c r="F10" s="66">
        <v>17</v>
      </c>
      <c r="G10" s="66">
        <v>0</v>
      </c>
      <c r="H10" s="66">
        <v>16</v>
      </c>
      <c r="I10" s="66">
        <v>0</v>
      </c>
      <c r="J10" s="120">
        <v>0</v>
      </c>
      <c r="K10" s="120">
        <v>0.9</v>
      </c>
      <c r="L10" s="66">
        <v>20</v>
      </c>
      <c r="M10" s="66">
        <v>0</v>
      </c>
      <c r="N10" s="66">
        <v>20</v>
      </c>
      <c r="O10" s="66">
        <v>1</v>
      </c>
      <c r="P10" s="66">
        <v>11</v>
      </c>
      <c r="Q10" s="66">
        <v>6</v>
      </c>
      <c r="R10" s="175">
        <v>2303683</v>
      </c>
      <c r="S10" s="175" t="s">
        <v>32</v>
      </c>
      <c r="T10" s="121">
        <v>2</v>
      </c>
      <c r="U10" s="121">
        <v>1</v>
      </c>
      <c r="V10" s="175">
        <v>1048</v>
      </c>
      <c r="W10" s="121">
        <v>3</v>
      </c>
      <c r="X10" s="175">
        <v>52.400000000000006</v>
      </c>
      <c r="Y10" s="175">
        <v>157.20000000000002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50C-1D63-4234-A886-1AE9A6FB7A0F}">
  <dimension ref="A1:Y6"/>
  <sheetViews>
    <sheetView workbookViewId="0">
      <selection activeCell="R1" sqref="R1"/>
    </sheetView>
  </sheetViews>
  <sheetFormatPr defaultRowHeight="15" x14ac:dyDescent="0.25"/>
  <sheetData>
    <row r="1" spans="1:25" ht="18.75" x14ac:dyDescent="0.3">
      <c r="A1" s="143"/>
      <c r="B1" s="143" t="s">
        <v>125</v>
      </c>
      <c r="C1" s="143"/>
      <c r="D1" s="144"/>
      <c r="E1" s="144"/>
      <c r="F1" s="144"/>
      <c r="G1" s="144"/>
      <c r="H1" s="144"/>
      <c r="I1" s="144"/>
      <c r="J1" s="143" t="s">
        <v>129</v>
      </c>
      <c r="K1" s="143"/>
      <c r="L1" s="144"/>
      <c r="M1" s="144"/>
      <c r="N1" s="144"/>
      <c r="O1" s="144"/>
      <c r="P1" s="144"/>
      <c r="Q1" s="144"/>
      <c r="R1" s="32" t="s">
        <v>62</v>
      </c>
      <c r="S1" s="177"/>
      <c r="T1" s="176"/>
      <c r="U1" s="176"/>
      <c r="V1" s="178"/>
      <c r="W1" s="178"/>
      <c r="X1" s="178"/>
      <c r="Y1" s="179">
        <v>4817.3154999999997</v>
      </c>
    </row>
    <row r="2" spans="1:25" ht="24" x14ac:dyDescent="0.25">
      <c r="A2" s="16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61" t="s">
        <v>19</v>
      </c>
      <c r="K2" s="161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8" t="s">
        <v>26</v>
      </c>
      <c r="R2" s="102" t="s">
        <v>31</v>
      </c>
      <c r="S2" s="19" t="s">
        <v>27</v>
      </c>
      <c r="T2" s="19" t="s">
        <v>130</v>
      </c>
      <c r="U2" s="19" t="s">
        <v>127</v>
      </c>
      <c r="V2" s="19" t="s">
        <v>48</v>
      </c>
      <c r="W2" s="19" t="s">
        <v>23</v>
      </c>
      <c r="X2" s="19" t="s">
        <v>121</v>
      </c>
      <c r="Y2" s="19" t="s">
        <v>28</v>
      </c>
    </row>
    <row r="3" spans="1:25" x14ac:dyDescent="0.25">
      <c r="A3" s="119">
        <v>2559</v>
      </c>
      <c r="B3" s="180">
        <v>0.32609102828245001</v>
      </c>
      <c r="C3" s="180">
        <v>0.91009552350627498</v>
      </c>
      <c r="D3" s="66">
        <v>5339</v>
      </c>
      <c r="E3" s="66">
        <v>1741</v>
      </c>
      <c r="F3" s="66">
        <v>3598</v>
      </c>
      <c r="G3" s="66">
        <v>0</v>
      </c>
      <c r="H3" s="66">
        <v>558</v>
      </c>
      <c r="I3" s="66">
        <v>2560</v>
      </c>
      <c r="J3" s="180">
        <v>0.10846881824799801</v>
      </c>
      <c r="K3" s="181">
        <v>0.92526085901480204</v>
      </c>
      <c r="L3" s="66">
        <v>8242</v>
      </c>
      <c r="M3" s="121">
        <v>894</v>
      </c>
      <c r="N3" s="66">
        <v>7348</v>
      </c>
      <c r="O3" s="66">
        <v>0</v>
      </c>
      <c r="P3" s="66">
        <v>1403</v>
      </c>
      <c r="Q3" s="66">
        <v>5329</v>
      </c>
      <c r="R3" s="175">
        <v>2609220</v>
      </c>
      <c r="S3" s="175"/>
      <c r="T3" s="121">
        <v>616</v>
      </c>
      <c r="U3" s="121">
        <v>480</v>
      </c>
      <c r="V3" s="175">
        <v>76.05</v>
      </c>
      <c r="W3" s="121">
        <v>1096</v>
      </c>
      <c r="X3" s="175">
        <v>3.8025000000000002</v>
      </c>
      <c r="Y3" s="175">
        <v>4167.54</v>
      </c>
    </row>
    <row r="4" spans="1:25" x14ac:dyDescent="0.25">
      <c r="A4" s="119">
        <v>6465</v>
      </c>
      <c r="B4" s="180">
        <v>0</v>
      </c>
      <c r="C4" s="180">
        <v>0.83076923076923104</v>
      </c>
      <c r="D4" s="66">
        <v>390</v>
      </c>
      <c r="E4" s="66">
        <v>0</v>
      </c>
      <c r="F4" s="66">
        <v>390</v>
      </c>
      <c r="G4" s="66">
        <v>0</v>
      </c>
      <c r="H4" s="66">
        <v>15</v>
      </c>
      <c r="I4" s="66">
        <v>309</v>
      </c>
      <c r="J4" s="180">
        <v>0</v>
      </c>
      <c r="K4" s="181">
        <v>0.84886649874055398</v>
      </c>
      <c r="L4" s="66">
        <v>397</v>
      </c>
      <c r="M4" s="121">
        <v>0</v>
      </c>
      <c r="N4" s="66">
        <v>397</v>
      </c>
      <c r="O4" s="66">
        <v>0</v>
      </c>
      <c r="P4" s="66">
        <v>15</v>
      </c>
      <c r="Q4" s="66">
        <v>322</v>
      </c>
      <c r="R4" s="175">
        <v>2604908</v>
      </c>
      <c r="S4" s="175"/>
      <c r="T4" s="121">
        <v>60</v>
      </c>
      <c r="U4" s="121">
        <v>66</v>
      </c>
      <c r="V4" s="175">
        <v>15.42</v>
      </c>
      <c r="W4" s="121">
        <v>126</v>
      </c>
      <c r="X4" s="175">
        <v>0.77100000000000002</v>
      </c>
      <c r="Y4" s="175">
        <v>97.146000000000001</v>
      </c>
    </row>
    <row r="5" spans="1:25" x14ac:dyDescent="0.25">
      <c r="A5" s="119">
        <v>14312</v>
      </c>
      <c r="B5" s="180">
        <v>0.16666666666666699</v>
      </c>
      <c r="C5" s="180">
        <v>0.66666666666666696</v>
      </c>
      <c r="D5" s="66">
        <v>6</v>
      </c>
      <c r="E5" s="66">
        <v>1</v>
      </c>
      <c r="F5" s="66">
        <v>5</v>
      </c>
      <c r="G5" s="66">
        <v>0</v>
      </c>
      <c r="H5" s="66">
        <v>0</v>
      </c>
      <c r="I5" s="66">
        <v>3</v>
      </c>
      <c r="J5" s="180">
        <v>0.05</v>
      </c>
      <c r="K5" s="181">
        <v>0.8</v>
      </c>
      <c r="L5" s="66">
        <v>20</v>
      </c>
      <c r="M5" s="121">
        <v>1</v>
      </c>
      <c r="N5" s="66">
        <v>19</v>
      </c>
      <c r="O5" s="66">
        <v>0</v>
      </c>
      <c r="P5" s="66">
        <v>0</v>
      </c>
      <c r="Q5" s="66">
        <v>15</v>
      </c>
      <c r="R5" s="175">
        <v>3925815</v>
      </c>
      <c r="S5" s="175"/>
      <c r="T5" s="121">
        <v>4</v>
      </c>
      <c r="U5" s="121">
        <v>2</v>
      </c>
      <c r="V5" s="175">
        <v>526.19000000000005</v>
      </c>
      <c r="W5" s="121">
        <v>6</v>
      </c>
      <c r="X5" s="175">
        <v>26.309500000000003</v>
      </c>
      <c r="Y5" s="175">
        <v>157.85700000000003</v>
      </c>
    </row>
    <row r="6" spans="1:25" x14ac:dyDescent="0.25">
      <c r="A6" s="119">
        <v>17550</v>
      </c>
      <c r="B6" s="180">
        <v>0.125</v>
      </c>
      <c r="C6" s="180">
        <v>0.90625</v>
      </c>
      <c r="D6" s="66">
        <v>64</v>
      </c>
      <c r="E6" s="66">
        <v>8</v>
      </c>
      <c r="F6" s="66">
        <v>56</v>
      </c>
      <c r="G6" s="66">
        <v>0</v>
      </c>
      <c r="H6" s="66">
        <v>35</v>
      </c>
      <c r="I6" s="66">
        <v>15</v>
      </c>
      <c r="J6" s="180">
        <v>0.21052631578947401</v>
      </c>
      <c r="K6" s="181">
        <v>0.65789473684210498</v>
      </c>
      <c r="L6" s="66">
        <v>38</v>
      </c>
      <c r="M6" s="121">
        <v>8</v>
      </c>
      <c r="N6" s="66">
        <v>30</v>
      </c>
      <c r="O6" s="66">
        <v>0</v>
      </c>
      <c r="P6" s="66">
        <v>13</v>
      </c>
      <c r="Q6" s="66">
        <v>4</v>
      </c>
      <c r="R6" s="175">
        <v>2340990</v>
      </c>
      <c r="S6" s="175"/>
      <c r="T6" s="121">
        <v>13</v>
      </c>
      <c r="U6" s="121">
        <v>6</v>
      </c>
      <c r="V6" s="175">
        <v>415.55</v>
      </c>
      <c r="W6" s="121">
        <v>19</v>
      </c>
      <c r="X6" s="175">
        <v>20.777500000000003</v>
      </c>
      <c r="Y6" s="175">
        <v>394.77250000000004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77DF-B8D7-4235-BA0E-FEAE2A4E7936}">
  <dimension ref="A1:Y7"/>
  <sheetViews>
    <sheetView workbookViewId="0">
      <selection activeCell="R1" sqref="R1"/>
    </sheetView>
  </sheetViews>
  <sheetFormatPr defaultRowHeight="15" x14ac:dyDescent="0.25"/>
  <sheetData>
    <row r="1" spans="1:25" ht="18.75" x14ac:dyDescent="0.3">
      <c r="A1" s="143"/>
      <c r="B1" s="143" t="s">
        <v>129</v>
      </c>
      <c r="C1" s="143"/>
      <c r="D1" s="144"/>
      <c r="E1" s="144"/>
      <c r="F1" s="144"/>
      <c r="G1" s="144"/>
      <c r="H1" s="144"/>
      <c r="I1" s="144"/>
      <c r="J1" s="143" t="s">
        <v>131</v>
      </c>
      <c r="K1" s="143"/>
      <c r="L1" s="144"/>
      <c r="M1" s="144"/>
      <c r="N1" s="144"/>
      <c r="O1" s="144"/>
      <c r="P1" s="144"/>
      <c r="Q1" s="144"/>
      <c r="R1" s="32" t="s">
        <v>62</v>
      </c>
      <c r="S1" s="177"/>
      <c r="T1" s="176"/>
      <c r="U1" s="176"/>
      <c r="V1" s="178"/>
      <c r="W1" s="178"/>
      <c r="X1" s="178"/>
      <c r="Y1" s="182">
        <v>2208.9985000000006</v>
      </c>
    </row>
    <row r="2" spans="1:25" ht="24" x14ac:dyDescent="0.25">
      <c r="A2" s="16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61" t="s">
        <v>19</v>
      </c>
      <c r="K2" s="161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8" t="s">
        <v>26</v>
      </c>
      <c r="R2" s="102" t="s">
        <v>31</v>
      </c>
      <c r="S2" s="19" t="s">
        <v>27</v>
      </c>
      <c r="T2" s="19" t="s">
        <v>132</v>
      </c>
      <c r="U2" s="19" t="s">
        <v>130</v>
      </c>
      <c r="V2" s="19" t="s">
        <v>48</v>
      </c>
      <c r="W2" s="19" t="s">
        <v>23</v>
      </c>
      <c r="X2" s="19" t="s">
        <v>121</v>
      </c>
      <c r="Y2" s="19" t="s">
        <v>28</v>
      </c>
    </row>
    <row r="3" spans="1:25" x14ac:dyDescent="0.25">
      <c r="A3" s="119">
        <v>5537</v>
      </c>
      <c r="B3" s="180">
        <v>0.33333333333333298</v>
      </c>
      <c r="C3" s="180">
        <v>0.33333333333333298</v>
      </c>
      <c r="D3" s="66">
        <v>2</v>
      </c>
      <c r="E3" s="66">
        <v>1</v>
      </c>
      <c r="F3" s="66">
        <v>2</v>
      </c>
      <c r="G3" s="66">
        <v>0</v>
      </c>
      <c r="H3" s="66">
        <v>0</v>
      </c>
      <c r="I3" s="66">
        <v>0</v>
      </c>
      <c r="J3" s="180">
        <v>0</v>
      </c>
      <c r="K3" s="180">
        <v>0</v>
      </c>
      <c r="L3" s="66">
        <v>1</v>
      </c>
      <c r="M3" s="66">
        <v>0</v>
      </c>
      <c r="N3" s="66">
        <v>1</v>
      </c>
      <c r="O3" s="5">
        <v>0</v>
      </c>
      <c r="P3" s="66">
        <v>0</v>
      </c>
      <c r="Q3" s="66">
        <v>0</v>
      </c>
      <c r="R3" s="183">
        <v>1261072</v>
      </c>
      <c r="S3" s="175" t="s">
        <v>32</v>
      </c>
      <c r="T3" s="121">
        <v>1</v>
      </c>
      <c r="U3" s="121">
        <v>2</v>
      </c>
      <c r="V3" s="175">
        <v>67.5</v>
      </c>
      <c r="W3" s="121">
        <v>3</v>
      </c>
      <c r="X3" s="175">
        <v>3.375</v>
      </c>
      <c r="Y3" s="175">
        <v>10.125</v>
      </c>
    </row>
    <row r="4" spans="1:25" x14ac:dyDescent="0.25">
      <c r="A4" s="119">
        <v>6465</v>
      </c>
      <c r="B4" s="180">
        <v>0</v>
      </c>
      <c r="C4" s="180">
        <v>0.84886649874055398</v>
      </c>
      <c r="D4" s="66">
        <v>2</v>
      </c>
      <c r="E4" s="66">
        <v>0</v>
      </c>
      <c r="F4" s="66">
        <v>397</v>
      </c>
      <c r="G4" s="66">
        <v>0</v>
      </c>
      <c r="H4" s="66">
        <v>15</v>
      </c>
      <c r="I4" s="66">
        <v>322</v>
      </c>
      <c r="J4" s="180">
        <v>0</v>
      </c>
      <c r="K4" s="180">
        <v>0.79901960784313697</v>
      </c>
      <c r="L4" s="66">
        <v>408</v>
      </c>
      <c r="M4" s="66">
        <v>0</v>
      </c>
      <c r="N4" s="66">
        <v>408</v>
      </c>
      <c r="O4" s="5">
        <v>0</v>
      </c>
      <c r="P4" s="66">
        <v>12</v>
      </c>
      <c r="Q4" s="66">
        <v>314</v>
      </c>
      <c r="R4" s="183">
        <v>2604908</v>
      </c>
      <c r="S4" s="175" t="s">
        <v>32</v>
      </c>
      <c r="T4" s="121">
        <v>82</v>
      </c>
      <c r="U4" s="121">
        <v>60</v>
      </c>
      <c r="V4" s="175">
        <v>15.42</v>
      </c>
      <c r="W4" s="121">
        <v>142</v>
      </c>
      <c r="X4" s="175">
        <v>0.77100000000000002</v>
      </c>
      <c r="Y4" s="175">
        <v>109.482</v>
      </c>
    </row>
    <row r="5" spans="1:25" x14ac:dyDescent="0.25">
      <c r="A5" s="119">
        <v>10922</v>
      </c>
      <c r="B5" s="180">
        <v>2.80373831775701E-2</v>
      </c>
      <c r="C5" s="180">
        <v>0.86292834890965697</v>
      </c>
      <c r="D5" s="66">
        <v>2</v>
      </c>
      <c r="E5" s="66">
        <v>9</v>
      </c>
      <c r="F5" s="66">
        <v>312</v>
      </c>
      <c r="G5" s="66">
        <v>0</v>
      </c>
      <c r="H5" s="66">
        <v>209</v>
      </c>
      <c r="I5" s="66">
        <v>59</v>
      </c>
      <c r="J5" s="180">
        <v>0.30817610062893103</v>
      </c>
      <c r="K5" s="180">
        <v>0.90566037735849103</v>
      </c>
      <c r="L5" s="66">
        <v>318</v>
      </c>
      <c r="M5" s="66">
        <v>98</v>
      </c>
      <c r="N5" s="66">
        <v>220</v>
      </c>
      <c r="O5" s="5">
        <v>0</v>
      </c>
      <c r="P5" s="66">
        <v>140</v>
      </c>
      <c r="Q5" s="66">
        <v>50</v>
      </c>
      <c r="R5" s="183">
        <v>2203479</v>
      </c>
      <c r="S5" s="175" t="s">
        <v>32</v>
      </c>
      <c r="T5" s="121">
        <v>30</v>
      </c>
      <c r="U5" s="121">
        <v>44</v>
      </c>
      <c r="V5" s="175">
        <v>4.2</v>
      </c>
      <c r="W5" s="121">
        <v>74</v>
      </c>
      <c r="X5" s="175">
        <v>0.21000000000000002</v>
      </c>
      <c r="Y5" s="175">
        <v>15.540000000000001</v>
      </c>
    </row>
    <row r="6" spans="1:25" x14ac:dyDescent="0.25">
      <c r="A6" s="119">
        <v>14036</v>
      </c>
      <c r="B6" s="180">
        <v>0</v>
      </c>
      <c r="C6" s="180">
        <v>0</v>
      </c>
      <c r="D6" s="66">
        <v>2</v>
      </c>
      <c r="E6" s="66">
        <v>0</v>
      </c>
      <c r="F6" s="66">
        <v>0</v>
      </c>
      <c r="G6" s="66">
        <v>0</v>
      </c>
      <c r="H6" s="66">
        <v>0</v>
      </c>
      <c r="I6" s="66">
        <v>0</v>
      </c>
      <c r="J6" s="180">
        <v>0.33333333333333298</v>
      </c>
      <c r="K6" s="180">
        <v>0.33333333333333298</v>
      </c>
      <c r="L6" s="66">
        <v>3</v>
      </c>
      <c r="M6" s="66">
        <v>1</v>
      </c>
      <c r="N6" s="66">
        <v>2</v>
      </c>
      <c r="O6" s="5">
        <v>0</v>
      </c>
      <c r="P6" s="66">
        <v>0</v>
      </c>
      <c r="Q6" s="66">
        <v>0</v>
      </c>
      <c r="R6" s="183">
        <v>3715828</v>
      </c>
      <c r="S6" s="175" t="s">
        <v>32</v>
      </c>
      <c r="T6" s="121">
        <v>2</v>
      </c>
      <c r="U6" s="121">
        <v>0</v>
      </c>
      <c r="V6" s="175">
        <v>999.89</v>
      </c>
      <c r="W6" s="121">
        <v>2</v>
      </c>
      <c r="X6" s="175">
        <v>49.994500000000002</v>
      </c>
      <c r="Y6" s="175">
        <v>99.989000000000004</v>
      </c>
    </row>
    <row r="7" spans="1:25" x14ac:dyDescent="0.25">
      <c r="A7" s="119">
        <v>17550</v>
      </c>
      <c r="B7" s="180">
        <v>0.21052631578947401</v>
      </c>
      <c r="C7" s="180">
        <v>0.65789473684210498</v>
      </c>
      <c r="D7" s="66">
        <v>2</v>
      </c>
      <c r="E7" s="66">
        <v>8</v>
      </c>
      <c r="F7" s="66">
        <v>30</v>
      </c>
      <c r="G7" s="66">
        <v>0</v>
      </c>
      <c r="H7" s="66">
        <v>13</v>
      </c>
      <c r="I7" s="66">
        <v>4</v>
      </c>
      <c r="J7" s="180">
        <v>0.218291630716135</v>
      </c>
      <c r="K7" s="180">
        <v>0.92924935289042299</v>
      </c>
      <c r="L7" s="66">
        <v>1159</v>
      </c>
      <c r="M7" s="66">
        <v>253</v>
      </c>
      <c r="N7" s="66">
        <v>906</v>
      </c>
      <c r="O7" s="5">
        <v>0</v>
      </c>
      <c r="P7" s="66">
        <v>236</v>
      </c>
      <c r="Q7" s="66">
        <v>588</v>
      </c>
      <c r="R7" s="183">
        <v>2340990</v>
      </c>
      <c r="S7" s="175" t="s">
        <v>32</v>
      </c>
      <c r="T7" s="121">
        <v>82</v>
      </c>
      <c r="U7" s="121">
        <v>13</v>
      </c>
      <c r="V7" s="175">
        <v>415.55</v>
      </c>
      <c r="W7" s="121">
        <v>95</v>
      </c>
      <c r="X7" s="175">
        <v>20.777500000000003</v>
      </c>
      <c r="Y7" s="175">
        <v>1973.8625000000004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971E-407E-4A93-BD4C-3BAA9B46448D}">
  <dimension ref="A1:Y8"/>
  <sheetViews>
    <sheetView workbookViewId="0">
      <selection activeCell="R1" sqref="R1"/>
    </sheetView>
  </sheetViews>
  <sheetFormatPr defaultRowHeight="15" x14ac:dyDescent="0.25"/>
  <sheetData>
    <row r="1" spans="1:25" ht="18.75" x14ac:dyDescent="0.3">
      <c r="A1" s="143"/>
      <c r="B1" s="143" t="s">
        <v>131</v>
      </c>
      <c r="C1" s="143"/>
      <c r="D1" s="144"/>
      <c r="E1" s="144"/>
      <c r="F1" s="144"/>
      <c r="G1" s="144"/>
      <c r="H1" s="144"/>
      <c r="I1" s="144"/>
      <c r="J1" s="143" t="s">
        <v>133</v>
      </c>
      <c r="K1" s="143"/>
      <c r="L1" s="144"/>
      <c r="M1" s="144"/>
      <c r="N1" s="144"/>
      <c r="O1" s="144"/>
      <c r="P1" s="144"/>
      <c r="Q1" s="144"/>
      <c r="R1" s="32" t="s">
        <v>62</v>
      </c>
      <c r="S1" s="177"/>
      <c r="T1" s="176"/>
      <c r="U1" s="176"/>
      <c r="V1" s="178"/>
      <c r="W1" s="178"/>
      <c r="X1" s="178"/>
      <c r="Y1" s="184">
        <v>335.15050000000002</v>
      </c>
    </row>
    <row r="2" spans="1:25" ht="24" x14ac:dyDescent="0.25">
      <c r="A2" s="161" t="s">
        <v>18</v>
      </c>
      <c r="B2" s="161" t="s">
        <v>19</v>
      </c>
      <c r="C2" s="161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8" t="s">
        <v>26</v>
      </c>
      <c r="J2" s="161" t="s">
        <v>19</v>
      </c>
      <c r="K2" s="161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8" t="s">
        <v>26</v>
      </c>
      <c r="R2" s="102" t="s">
        <v>31</v>
      </c>
      <c r="S2" s="19" t="s">
        <v>27</v>
      </c>
      <c r="T2" s="19" t="s">
        <v>135</v>
      </c>
      <c r="U2" s="19" t="s">
        <v>132</v>
      </c>
      <c r="V2" s="19" t="s">
        <v>48</v>
      </c>
      <c r="W2" s="19" t="s">
        <v>23</v>
      </c>
      <c r="X2" s="19" t="s">
        <v>121</v>
      </c>
      <c r="Y2" s="19" t="s">
        <v>28</v>
      </c>
    </row>
    <row r="3" spans="1:25" x14ac:dyDescent="0.25">
      <c r="A3" s="185">
        <v>145</v>
      </c>
      <c r="B3" s="186">
        <v>0</v>
      </c>
      <c r="C3" s="186">
        <v>0</v>
      </c>
      <c r="D3" s="187">
        <v>0</v>
      </c>
      <c r="E3" s="187">
        <v>0</v>
      </c>
      <c r="F3" s="187">
        <v>0</v>
      </c>
      <c r="G3" s="187">
        <v>0</v>
      </c>
      <c r="H3" s="187">
        <v>0</v>
      </c>
      <c r="I3" s="187">
        <v>0</v>
      </c>
      <c r="J3" s="188">
        <v>0</v>
      </c>
      <c r="K3" s="188">
        <v>0.875</v>
      </c>
      <c r="L3" s="187">
        <v>8</v>
      </c>
      <c r="M3" s="187">
        <v>0</v>
      </c>
      <c r="N3" s="187">
        <v>8</v>
      </c>
      <c r="O3" s="187">
        <v>0</v>
      </c>
      <c r="P3" s="187">
        <v>3</v>
      </c>
      <c r="Q3" s="187">
        <v>4</v>
      </c>
      <c r="R3" s="183">
        <v>1949288</v>
      </c>
      <c r="S3" s="189" t="s">
        <v>32</v>
      </c>
      <c r="T3" s="121">
        <v>1</v>
      </c>
      <c r="U3" s="121">
        <v>0</v>
      </c>
      <c r="V3" s="175">
        <v>242.75</v>
      </c>
      <c r="W3" s="121">
        <v>1</v>
      </c>
      <c r="X3" s="175">
        <v>12.137500000000001</v>
      </c>
      <c r="Y3" s="175">
        <v>12.137500000000001</v>
      </c>
    </row>
    <row r="4" spans="1:25" x14ac:dyDescent="0.25">
      <c r="A4" s="185">
        <v>1271</v>
      </c>
      <c r="B4" s="186">
        <v>0.41796516956920299</v>
      </c>
      <c r="C4" s="186">
        <v>0.92117323556370301</v>
      </c>
      <c r="D4" s="187">
        <v>1091</v>
      </c>
      <c r="E4" s="187">
        <v>456</v>
      </c>
      <c r="F4" s="187">
        <v>635</v>
      </c>
      <c r="G4" s="187">
        <v>0</v>
      </c>
      <c r="H4" s="187">
        <v>171</v>
      </c>
      <c r="I4" s="187">
        <v>378</v>
      </c>
      <c r="J4" s="188">
        <v>0.54545454545454497</v>
      </c>
      <c r="K4" s="188">
        <v>0.94732370433305002</v>
      </c>
      <c r="L4" s="187">
        <v>1177</v>
      </c>
      <c r="M4" s="187">
        <v>642</v>
      </c>
      <c r="N4" s="187">
        <v>535</v>
      </c>
      <c r="O4" s="187">
        <v>0</v>
      </c>
      <c r="P4" s="187">
        <v>163</v>
      </c>
      <c r="Q4" s="187">
        <v>310</v>
      </c>
      <c r="R4" s="183">
        <v>3225307</v>
      </c>
      <c r="S4" s="189" t="s">
        <v>32</v>
      </c>
      <c r="T4" s="121">
        <v>62</v>
      </c>
      <c r="U4" s="121">
        <v>86</v>
      </c>
      <c r="V4" s="175">
        <v>9</v>
      </c>
      <c r="W4" s="121">
        <v>148</v>
      </c>
      <c r="X4" s="175">
        <v>0.45</v>
      </c>
      <c r="Y4" s="175">
        <v>66.600000000000009</v>
      </c>
    </row>
    <row r="5" spans="1:25" x14ac:dyDescent="0.25">
      <c r="A5" s="185">
        <v>5388</v>
      </c>
      <c r="B5" s="186">
        <v>0</v>
      </c>
      <c r="C5" s="186">
        <v>0.81818181818181801</v>
      </c>
      <c r="D5" s="187">
        <v>11</v>
      </c>
      <c r="E5" s="187">
        <v>0</v>
      </c>
      <c r="F5" s="187">
        <v>11</v>
      </c>
      <c r="G5" s="187">
        <v>0</v>
      </c>
      <c r="H5" s="187">
        <v>3</v>
      </c>
      <c r="I5" s="187">
        <v>6</v>
      </c>
      <c r="J5" s="188">
        <v>0</v>
      </c>
      <c r="K5" s="188">
        <v>0</v>
      </c>
      <c r="L5" s="187">
        <v>0</v>
      </c>
      <c r="M5" s="187">
        <v>0</v>
      </c>
      <c r="N5" s="187">
        <v>0</v>
      </c>
      <c r="O5" s="187">
        <v>0</v>
      </c>
      <c r="P5" s="187">
        <v>0</v>
      </c>
      <c r="Q5" s="187">
        <v>0</v>
      </c>
      <c r="R5" s="183">
        <v>1404276</v>
      </c>
      <c r="S5" s="189" t="s">
        <v>32</v>
      </c>
      <c r="T5" s="121">
        <v>0</v>
      </c>
      <c r="U5" s="121">
        <v>2</v>
      </c>
      <c r="V5" s="175">
        <v>32.5</v>
      </c>
      <c r="W5" s="121">
        <v>2</v>
      </c>
      <c r="X5" s="175">
        <v>1.625</v>
      </c>
      <c r="Y5" s="175">
        <v>3.25</v>
      </c>
    </row>
    <row r="6" spans="1:25" x14ac:dyDescent="0.25">
      <c r="A6" s="185">
        <v>6465</v>
      </c>
      <c r="B6" s="186">
        <v>0</v>
      </c>
      <c r="C6" s="186">
        <v>0.79901960784313697</v>
      </c>
      <c r="D6" s="187">
        <v>408</v>
      </c>
      <c r="E6" s="187">
        <v>0</v>
      </c>
      <c r="F6" s="187">
        <v>408</v>
      </c>
      <c r="G6" s="187">
        <v>0</v>
      </c>
      <c r="H6" s="187">
        <v>12</v>
      </c>
      <c r="I6" s="187">
        <v>314</v>
      </c>
      <c r="J6" s="188">
        <v>0</v>
      </c>
      <c r="K6" s="188">
        <v>0.782258064516129</v>
      </c>
      <c r="L6" s="187">
        <v>372</v>
      </c>
      <c r="M6" s="187">
        <v>0</v>
      </c>
      <c r="N6" s="187">
        <v>372</v>
      </c>
      <c r="O6" s="187">
        <v>0</v>
      </c>
      <c r="P6" s="187">
        <v>15</v>
      </c>
      <c r="Q6" s="187">
        <v>276</v>
      </c>
      <c r="R6" s="183">
        <v>2604908</v>
      </c>
      <c r="S6" s="189" t="s">
        <v>32</v>
      </c>
      <c r="T6" s="121">
        <v>81</v>
      </c>
      <c r="U6" s="121">
        <v>82</v>
      </c>
      <c r="V6" s="175">
        <v>15.42</v>
      </c>
      <c r="W6" s="121">
        <v>163</v>
      </c>
      <c r="X6" s="175">
        <v>0.77100000000000002</v>
      </c>
      <c r="Y6" s="175">
        <v>125.673</v>
      </c>
    </row>
    <row r="7" spans="1:25" x14ac:dyDescent="0.25">
      <c r="A7" s="185">
        <v>9897</v>
      </c>
      <c r="B7" s="186">
        <v>0</v>
      </c>
      <c r="C7" s="186">
        <v>0</v>
      </c>
      <c r="D7" s="187">
        <v>0</v>
      </c>
      <c r="E7" s="187">
        <v>0</v>
      </c>
      <c r="F7" s="187">
        <v>0</v>
      </c>
      <c r="G7" s="187">
        <v>0</v>
      </c>
      <c r="H7" s="187">
        <v>0</v>
      </c>
      <c r="I7" s="187">
        <v>0</v>
      </c>
      <c r="J7" s="188">
        <v>0.45454545454545497</v>
      </c>
      <c r="K7" s="188">
        <v>0.81818181818181801</v>
      </c>
      <c r="L7" s="187">
        <v>33</v>
      </c>
      <c r="M7" s="187">
        <v>15</v>
      </c>
      <c r="N7" s="187">
        <v>18</v>
      </c>
      <c r="O7" s="187">
        <v>0</v>
      </c>
      <c r="P7" s="187">
        <v>0</v>
      </c>
      <c r="Q7" s="187">
        <v>12</v>
      </c>
      <c r="R7" s="183">
        <v>3989894</v>
      </c>
      <c r="S7" s="189" t="s">
        <v>32</v>
      </c>
      <c r="T7" s="121">
        <v>6</v>
      </c>
      <c r="U7" s="121">
        <v>0</v>
      </c>
      <c r="V7" s="175">
        <v>91.67</v>
      </c>
      <c r="W7" s="121">
        <v>6</v>
      </c>
      <c r="X7" s="175">
        <v>4.5834999999999999</v>
      </c>
      <c r="Y7" s="175">
        <v>27.500999999999998</v>
      </c>
    </row>
    <row r="8" spans="1:25" x14ac:dyDescent="0.25">
      <c r="A8" s="185">
        <v>14036</v>
      </c>
      <c r="B8" s="186">
        <v>0.33333333333333298</v>
      </c>
      <c r="C8" s="186">
        <v>0.33333333333333298</v>
      </c>
      <c r="D8" s="187">
        <v>3</v>
      </c>
      <c r="E8" s="187">
        <v>1</v>
      </c>
      <c r="F8" s="187">
        <v>2</v>
      </c>
      <c r="G8" s="187">
        <v>0</v>
      </c>
      <c r="H8" s="187">
        <v>0</v>
      </c>
      <c r="I8" s="187">
        <v>0</v>
      </c>
      <c r="J8" s="188">
        <v>0</v>
      </c>
      <c r="K8" s="188">
        <v>0</v>
      </c>
      <c r="L8" s="187">
        <v>0</v>
      </c>
      <c r="M8" s="187">
        <v>0</v>
      </c>
      <c r="N8" s="187">
        <v>0</v>
      </c>
      <c r="O8" s="187">
        <v>0</v>
      </c>
      <c r="P8" s="187">
        <v>0</v>
      </c>
      <c r="Q8" s="187">
        <v>0</v>
      </c>
      <c r="R8" s="183">
        <v>3715828</v>
      </c>
      <c r="S8" s="189" t="s">
        <v>32</v>
      </c>
      <c r="T8" s="121">
        <v>0</v>
      </c>
      <c r="U8" s="121">
        <v>2</v>
      </c>
      <c r="V8" s="175">
        <v>999.89</v>
      </c>
      <c r="W8" s="121">
        <v>2</v>
      </c>
      <c r="X8" s="175">
        <v>49.994500000000002</v>
      </c>
      <c r="Y8" s="175">
        <v>99.989000000000004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E9E0-AFB5-4116-BD4B-F7C4CA8525A6}">
  <dimension ref="A1:Y6"/>
  <sheetViews>
    <sheetView workbookViewId="0">
      <selection activeCell="R1" sqref="R1"/>
    </sheetView>
  </sheetViews>
  <sheetFormatPr defaultRowHeight="15" x14ac:dyDescent="0.25"/>
  <cols>
    <col min="21" max="21" width="11.140625" customWidth="1"/>
    <col min="25" max="25" width="12.28515625" customWidth="1"/>
  </cols>
  <sheetData>
    <row r="1" spans="1:25" ht="18.75" x14ac:dyDescent="0.3">
      <c r="A1" s="143"/>
      <c r="B1" s="143" t="s">
        <v>133</v>
      </c>
      <c r="C1" s="143"/>
      <c r="D1" s="144"/>
      <c r="E1" s="144"/>
      <c r="F1" s="144"/>
      <c r="G1" s="144"/>
      <c r="H1" s="144"/>
      <c r="I1" s="144"/>
      <c r="J1" s="143" t="s">
        <v>112</v>
      </c>
      <c r="K1" s="143"/>
      <c r="L1" s="144"/>
      <c r="M1" s="144"/>
      <c r="N1" s="144"/>
      <c r="O1" s="144"/>
      <c r="P1" s="144"/>
      <c r="Q1" s="144"/>
      <c r="R1" s="32" t="s">
        <v>62</v>
      </c>
      <c r="S1" s="177"/>
      <c r="T1" s="176"/>
      <c r="U1" s="176"/>
      <c r="V1" s="178"/>
      <c r="W1" s="178"/>
      <c r="X1" s="178"/>
      <c r="Y1" s="190">
        <v>1061.5640000000001</v>
      </c>
    </row>
    <row r="2" spans="1:25" ht="34.5" x14ac:dyDescent="0.25">
      <c r="A2" s="115" t="s">
        <v>18</v>
      </c>
      <c r="B2" s="115" t="s">
        <v>19</v>
      </c>
      <c r="C2" s="115" t="s">
        <v>20</v>
      </c>
      <c r="D2" s="116" t="s">
        <v>21</v>
      </c>
      <c r="E2" s="116" t="s">
        <v>22</v>
      </c>
      <c r="F2" s="116" t="s">
        <v>23</v>
      </c>
      <c r="G2" s="117" t="s">
        <v>24</v>
      </c>
      <c r="H2" s="117" t="s">
        <v>25</v>
      </c>
      <c r="I2" s="118" t="s">
        <v>26</v>
      </c>
      <c r="J2" s="115" t="s">
        <v>19</v>
      </c>
      <c r="K2" s="115" t="s">
        <v>20</v>
      </c>
      <c r="L2" s="116" t="s">
        <v>21</v>
      </c>
      <c r="M2" s="116" t="s">
        <v>22</v>
      </c>
      <c r="N2" s="116" t="s">
        <v>23</v>
      </c>
      <c r="O2" s="117" t="s">
        <v>24</v>
      </c>
      <c r="P2" s="117" t="s">
        <v>25</v>
      </c>
      <c r="Q2" s="118" t="s">
        <v>26</v>
      </c>
      <c r="R2" s="102" t="s">
        <v>31</v>
      </c>
      <c r="S2" s="19" t="s">
        <v>27</v>
      </c>
      <c r="T2" s="19" t="s">
        <v>134</v>
      </c>
      <c r="U2" s="19" t="s">
        <v>135</v>
      </c>
      <c r="V2" s="19" t="s">
        <v>48</v>
      </c>
      <c r="W2" s="19" t="s">
        <v>23</v>
      </c>
      <c r="X2" s="19" t="s">
        <v>121</v>
      </c>
      <c r="Y2" s="19" t="s">
        <v>28</v>
      </c>
    </row>
    <row r="3" spans="1:25" x14ac:dyDescent="0.25">
      <c r="A3" s="185">
        <v>1272</v>
      </c>
      <c r="B3" s="191">
        <v>0.75</v>
      </c>
      <c r="C3" s="188">
        <v>0.94796137339055797</v>
      </c>
      <c r="D3" s="187">
        <v>1864</v>
      </c>
      <c r="E3" s="187">
        <v>1398</v>
      </c>
      <c r="F3" s="187">
        <v>466</v>
      </c>
      <c r="G3" s="187">
        <v>0</v>
      </c>
      <c r="H3" s="187">
        <v>202</v>
      </c>
      <c r="I3" s="187">
        <v>167</v>
      </c>
      <c r="J3" s="188">
        <v>0.42964635063957901</v>
      </c>
      <c r="K3" s="188">
        <v>0.89390519187358897</v>
      </c>
      <c r="L3" s="187">
        <v>2658</v>
      </c>
      <c r="M3" s="187">
        <v>1142</v>
      </c>
      <c r="N3" s="187">
        <v>1516</v>
      </c>
      <c r="O3" s="187">
        <v>0</v>
      </c>
      <c r="P3" s="187">
        <v>408</v>
      </c>
      <c r="Q3" s="187">
        <v>826</v>
      </c>
      <c r="R3" s="175">
        <v>3221603</v>
      </c>
      <c r="S3" s="189" t="s">
        <v>32</v>
      </c>
      <c r="T3" s="121">
        <v>282</v>
      </c>
      <c r="U3" s="121">
        <v>97</v>
      </c>
      <c r="V3" s="192">
        <v>18</v>
      </c>
      <c r="W3" s="121">
        <v>379</v>
      </c>
      <c r="X3" s="193">
        <v>0.9</v>
      </c>
      <c r="Y3" s="193">
        <v>341.1</v>
      </c>
    </row>
    <row r="4" spans="1:25" x14ac:dyDescent="0.25">
      <c r="A4" s="185">
        <v>1501</v>
      </c>
      <c r="B4" s="191">
        <v>0.44736842105263203</v>
      </c>
      <c r="C4" s="188">
        <v>0.94736842105263197</v>
      </c>
      <c r="D4" s="187">
        <v>38</v>
      </c>
      <c r="E4" s="187">
        <v>17</v>
      </c>
      <c r="F4" s="187">
        <v>21</v>
      </c>
      <c r="G4" s="187">
        <v>0</v>
      </c>
      <c r="H4" s="187">
        <v>8</v>
      </c>
      <c r="I4" s="187">
        <v>11</v>
      </c>
      <c r="J4" s="188">
        <v>0.71739130434782605</v>
      </c>
      <c r="K4" s="188">
        <v>0.91304347826086996</v>
      </c>
      <c r="L4" s="187">
        <v>46</v>
      </c>
      <c r="M4" s="187">
        <v>33</v>
      </c>
      <c r="N4" s="187">
        <v>13</v>
      </c>
      <c r="O4" s="187">
        <v>0</v>
      </c>
      <c r="P4" s="187">
        <v>3</v>
      </c>
      <c r="Q4" s="187">
        <v>6</v>
      </c>
      <c r="R4" s="175">
        <v>2154748</v>
      </c>
      <c r="S4" s="189" t="s">
        <v>32</v>
      </c>
      <c r="T4" s="121">
        <v>4</v>
      </c>
      <c r="U4" s="121">
        <v>2</v>
      </c>
      <c r="V4" s="192">
        <v>83.33</v>
      </c>
      <c r="W4" s="121">
        <v>6</v>
      </c>
      <c r="X4" s="193">
        <v>4.1665000000000001</v>
      </c>
      <c r="Y4" s="193">
        <v>24.999000000000002</v>
      </c>
    </row>
    <row r="5" spans="1:25" x14ac:dyDescent="0.25">
      <c r="A5" s="185">
        <v>2406</v>
      </c>
      <c r="B5" s="191">
        <v>0.61662198391420897</v>
      </c>
      <c r="C5" s="188">
        <v>0.93565683646112596</v>
      </c>
      <c r="D5" s="187">
        <v>373</v>
      </c>
      <c r="E5" s="187">
        <v>230</v>
      </c>
      <c r="F5" s="187">
        <v>143</v>
      </c>
      <c r="G5" s="187">
        <v>0</v>
      </c>
      <c r="H5" s="187">
        <v>6</v>
      </c>
      <c r="I5" s="187">
        <v>113</v>
      </c>
      <c r="J5" s="188">
        <v>3.4994697773064701E-2</v>
      </c>
      <c r="K5" s="188">
        <v>0.93531283138918297</v>
      </c>
      <c r="L5" s="187">
        <v>943</v>
      </c>
      <c r="M5" s="187">
        <v>33</v>
      </c>
      <c r="N5" s="187">
        <v>910</v>
      </c>
      <c r="O5" s="187">
        <v>0</v>
      </c>
      <c r="P5" s="187">
        <v>130</v>
      </c>
      <c r="Q5" s="187">
        <v>719</v>
      </c>
      <c r="R5" s="175">
        <v>2231702</v>
      </c>
      <c r="S5" s="189" t="s">
        <v>32</v>
      </c>
      <c r="T5" s="121">
        <v>61</v>
      </c>
      <c r="U5" s="121">
        <v>24</v>
      </c>
      <c r="V5" s="192">
        <v>16</v>
      </c>
      <c r="W5" s="121">
        <v>85</v>
      </c>
      <c r="X5" s="193">
        <v>0.8</v>
      </c>
      <c r="Y5" s="193">
        <v>68</v>
      </c>
    </row>
    <row r="6" spans="1:25" x14ac:dyDescent="0.25">
      <c r="A6" s="185">
        <v>9274</v>
      </c>
      <c r="B6" s="191">
        <v>6.3829787234042604E-2</v>
      </c>
      <c r="C6" s="188">
        <v>0.90425531914893598</v>
      </c>
      <c r="D6" s="187">
        <v>188</v>
      </c>
      <c r="E6" s="187">
        <v>12</v>
      </c>
      <c r="F6" s="187">
        <v>176</v>
      </c>
      <c r="G6" s="187">
        <v>4</v>
      </c>
      <c r="H6" s="187">
        <v>62</v>
      </c>
      <c r="I6" s="187">
        <v>92</v>
      </c>
      <c r="J6" s="188">
        <v>0.35227272727272702</v>
      </c>
      <c r="K6" s="188">
        <v>0.93181818181818199</v>
      </c>
      <c r="L6" s="187">
        <v>176</v>
      </c>
      <c r="M6" s="187">
        <v>62</v>
      </c>
      <c r="N6" s="187">
        <v>114</v>
      </c>
      <c r="O6" s="187">
        <v>4</v>
      </c>
      <c r="P6" s="187">
        <v>44</v>
      </c>
      <c r="Q6" s="187">
        <v>54</v>
      </c>
      <c r="R6" s="175">
        <v>2028454</v>
      </c>
      <c r="S6" s="189" t="s">
        <v>32</v>
      </c>
      <c r="T6" s="121">
        <v>12</v>
      </c>
      <c r="U6" s="121">
        <v>18</v>
      </c>
      <c r="V6" s="192">
        <v>418.31</v>
      </c>
      <c r="W6" s="121">
        <v>30</v>
      </c>
      <c r="X6" s="193">
        <v>20.915500000000002</v>
      </c>
      <c r="Y6" s="193">
        <v>627.46500000000003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2F61-778E-4AC4-B971-84BE14A55BB1}">
  <dimension ref="A1:X6"/>
  <sheetViews>
    <sheetView workbookViewId="0">
      <selection activeCell="R1" sqref="R1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5703125" bestFit="1" customWidth="1"/>
    <col min="4" max="4" width="8.85546875" bestFit="1" customWidth="1"/>
    <col min="5" max="5" width="7.85546875" customWidth="1"/>
    <col min="6" max="7" width="8" bestFit="1" customWidth="1"/>
    <col min="8" max="8" width="9" customWidth="1"/>
    <col min="9" max="9" width="8.85546875" customWidth="1"/>
    <col min="10" max="10" width="7.140625" bestFit="1" customWidth="1"/>
    <col min="11" max="11" width="10.5703125" bestFit="1" customWidth="1"/>
    <col min="12" max="12" width="8.85546875" bestFit="1" customWidth="1"/>
    <col min="13" max="13" width="6.28515625" bestFit="1" customWidth="1"/>
    <col min="14" max="14" width="8" bestFit="1" customWidth="1"/>
    <col min="15" max="16" width="9.28515625" customWidth="1"/>
    <col min="17" max="17" width="8.7109375" customWidth="1"/>
    <col min="18" max="18" width="8.85546875" customWidth="1"/>
    <col min="19" max="19" width="9.28515625" customWidth="1"/>
    <col min="20" max="20" width="9.85546875" customWidth="1"/>
    <col min="21" max="21" width="8.85546875" customWidth="1"/>
    <col min="22" max="22" width="7.5703125" bestFit="1" customWidth="1"/>
    <col min="23" max="23" width="9.140625" customWidth="1"/>
    <col min="24" max="24" width="8.42578125" customWidth="1"/>
  </cols>
  <sheetData>
    <row r="1" spans="1:24" ht="18" x14ac:dyDescent="0.25">
      <c r="A1" s="113"/>
      <c r="B1" s="11" t="s">
        <v>112</v>
      </c>
      <c r="C1" s="11" t="s">
        <v>112</v>
      </c>
      <c r="D1" s="11" t="s">
        <v>112</v>
      </c>
      <c r="E1" s="11" t="s">
        <v>112</v>
      </c>
      <c r="F1" s="11" t="s">
        <v>112</v>
      </c>
      <c r="G1" s="11" t="s">
        <v>112</v>
      </c>
      <c r="H1" s="11" t="s">
        <v>112</v>
      </c>
      <c r="I1" s="11" t="s">
        <v>112</v>
      </c>
      <c r="J1" s="11" t="s">
        <v>113</v>
      </c>
      <c r="K1" s="11" t="s">
        <v>113</v>
      </c>
      <c r="L1" s="11" t="s">
        <v>113</v>
      </c>
      <c r="M1" s="11" t="s">
        <v>113</v>
      </c>
      <c r="N1" s="11" t="s">
        <v>113</v>
      </c>
      <c r="O1" s="11" t="s">
        <v>113</v>
      </c>
      <c r="P1" s="11" t="s">
        <v>113</v>
      </c>
      <c r="Q1" s="11" t="s">
        <v>113</v>
      </c>
      <c r="R1" s="32" t="s">
        <v>62</v>
      </c>
      <c r="S1" s="9"/>
      <c r="T1" s="9"/>
      <c r="U1" s="9"/>
      <c r="V1" s="9"/>
      <c r="W1" s="9"/>
      <c r="X1" s="13">
        <v>0.05</v>
      </c>
    </row>
    <row r="2" spans="1:24" ht="34.5" x14ac:dyDescent="0.25">
      <c r="A2" s="115" t="s">
        <v>18</v>
      </c>
      <c r="B2" s="115" t="s">
        <v>19</v>
      </c>
      <c r="C2" s="115" t="s">
        <v>20</v>
      </c>
      <c r="D2" s="116" t="s">
        <v>21</v>
      </c>
      <c r="E2" s="116" t="s">
        <v>22</v>
      </c>
      <c r="F2" s="116" t="s">
        <v>23</v>
      </c>
      <c r="G2" s="117" t="s">
        <v>24</v>
      </c>
      <c r="H2" s="117" t="s">
        <v>25</v>
      </c>
      <c r="I2" s="118" t="s">
        <v>26</v>
      </c>
      <c r="J2" s="115" t="s">
        <v>19</v>
      </c>
      <c r="K2" s="115" t="s">
        <v>20</v>
      </c>
      <c r="L2" s="116" t="s">
        <v>21</v>
      </c>
      <c r="M2" s="116" t="s">
        <v>22</v>
      </c>
      <c r="N2" s="116" t="s">
        <v>23</v>
      </c>
      <c r="O2" s="117" t="s">
        <v>24</v>
      </c>
      <c r="P2" s="117" t="s">
        <v>25</v>
      </c>
      <c r="Q2" s="118" t="s">
        <v>26</v>
      </c>
      <c r="R2" s="102" t="s">
        <v>31</v>
      </c>
      <c r="S2" s="19" t="s">
        <v>27</v>
      </c>
      <c r="T2" s="19" t="s">
        <v>116</v>
      </c>
      <c r="U2" s="19" t="s">
        <v>65</v>
      </c>
      <c r="V2" s="19" t="s">
        <v>48</v>
      </c>
      <c r="W2" s="19" t="s">
        <v>23</v>
      </c>
      <c r="X2" s="19" t="s">
        <v>28</v>
      </c>
    </row>
    <row r="3" spans="1:24" x14ac:dyDescent="0.25">
      <c r="A3" s="119">
        <v>1395</v>
      </c>
      <c r="B3" s="120">
        <v>0.67241379310344795</v>
      </c>
      <c r="C3" s="120">
        <v>0.94827586206896597</v>
      </c>
      <c r="D3" s="121">
        <v>58</v>
      </c>
      <c r="E3" s="121">
        <v>39</v>
      </c>
      <c r="F3" s="121">
        <v>19</v>
      </c>
      <c r="G3" s="121">
        <v>0</v>
      </c>
      <c r="H3" s="121">
        <v>6</v>
      </c>
      <c r="I3" s="121">
        <v>10</v>
      </c>
      <c r="J3" s="120">
        <v>0.84482758620689702</v>
      </c>
      <c r="K3" s="120">
        <v>0.89655172413793105</v>
      </c>
      <c r="L3" s="121">
        <v>58</v>
      </c>
      <c r="M3" s="121">
        <v>49</v>
      </c>
      <c r="N3" s="121">
        <v>9</v>
      </c>
      <c r="O3" s="121">
        <v>0</v>
      </c>
      <c r="P3" s="121">
        <v>0</v>
      </c>
      <c r="Q3" s="121">
        <v>3</v>
      </c>
      <c r="R3" s="124">
        <v>1246859</v>
      </c>
      <c r="S3" s="123" t="s">
        <v>32</v>
      </c>
      <c r="T3" s="66">
        <v>70</v>
      </c>
      <c r="U3" s="122" t="s">
        <v>32</v>
      </c>
      <c r="V3" s="7">
        <v>140</v>
      </c>
      <c r="W3" s="66">
        <f>(F3-G3-H3-I3)+(N3-O3-P3-Q3)</f>
        <v>9</v>
      </c>
      <c r="X3" s="7">
        <f>(V3*$X$1)*W3</f>
        <v>63</v>
      </c>
    </row>
    <row r="4" spans="1:24" x14ac:dyDescent="0.25">
      <c r="A4" s="119">
        <v>2522</v>
      </c>
      <c r="B4" s="120">
        <v>0.57168037602820199</v>
      </c>
      <c r="C4" s="120">
        <v>0.94947121034077597</v>
      </c>
      <c r="D4" s="121">
        <v>1702</v>
      </c>
      <c r="E4" s="121">
        <v>973</v>
      </c>
      <c r="F4" s="121">
        <v>729</v>
      </c>
      <c r="G4" s="121">
        <v>0</v>
      </c>
      <c r="H4" s="121">
        <v>160</v>
      </c>
      <c r="I4" s="121">
        <v>483</v>
      </c>
      <c r="J4" s="120">
        <v>0.292426755113322</v>
      </c>
      <c r="K4" s="120">
        <v>0.94250967385295703</v>
      </c>
      <c r="L4" s="121">
        <v>1809</v>
      </c>
      <c r="M4" s="121">
        <v>529</v>
      </c>
      <c r="N4" s="121">
        <v>1280</v>
      </c>
      <c r="O4" s="121">
        <v>0</v>
      </c>
      <c r="P4" s="121">
        <v>378</v>
      </c>
      <c r="Q4" s="121">
        <v>798</v>
      </c>
      <c r="R4" s="124">
        <v>2402030</v>
      </c>
      <c r="S4" s="123" t="s">
        <v>32</v>
      </c>
      <c r="T4" s="66">
        <v>2015</v>
      </c>
      <c r="U4" s="122" t="s">
        <v>32</v>
      </c>
      <c r="V4" s="7">
        <v>4.3600000000000003</v>
      </c>
      <c r="W4" s="66">
        <f>(F4-G4-H4-I4)+(N4-O4-P4-Q4)</f>
        <v>190</v>
      </c>
      <c r="X4" s="7">
        <f t="shared" ref="X4" si="0">(V4*$X$1)*W4</f>
        <v>41.42</v>
      </c>
    </row>
    <row r="5" spans="1:24" x14ac:dyDescent="0.25">
      <c r="A5" s="119">
        <v>11392</v>
      </c>
      <c r="B5" s="120">
        <v>0.645569620253165</v>
      </c>
      <c r="C5" s="120">
        <v>0.917721518987342</v>
      </c>
      <c r="D5" s="121">
        <v>158</v>
      </c>
      <c r="E5" s="121">
        <v>102</v>
      </c>
      <c r="F5" s="121">
        <v>56</v>
      </c>
      <c r="G5" s="121">
        <v>0</v>
      </c>
      <c r="H5" s="121">
        <v>22</v>
      </c>
      <c r="I5" s="121">
        <v>21</v>
      </c>
      <c r="J5" s="120">
        <v>0.41739130434782601</v>
      </c>
      <c r="K5" s="120">
        <v>0.91521739130434798</v>
      </c>
      <c r="L5" s="121">
        <v>460</v>
      </c>
      <c r="M5" s="121">
        <v>192</v>
      </c>
      <c r="N5" s="121">
        <v>268</v>
      </c>
      <c r="O5" s="121">
        <v>0</v>
      </c>
      <c r="P5" s="121">
        <v>87</v>
      </c>
      <c r="Q5" s="121">
        <v>142</v>
      </c>
      <c r="R5" s="5">
        <v>3751070</v>
      </c>
      <c r="S5" s="123" t="s">
        <v>32</v>
      </c>
      <c r="T5" s="66">
        <v>929</v>
      </c>
      <c r="U5" s="122" t="s">
        <v>32</v>
      </c>
      <c r="V5" s="7">
        <v>7.91</v>
      </c>
      <c r="W5" s="66">
        <f>(F5-G5-H5-I5)+(N5-O5-P5-Q5)</f>
        <v>52</v>
      </c>
      <c r="X5" s="7">
        <f>(V5*$X$1)*W5</f>
        <v>20.566000000000003</v>
      </c>
    </row>
    <row r="6" spans="1:24" ht="23.25" x14ac:dyDescent="0.25">
      <c r="D6" s="114"/>
      <c r="E6" s="114"/>
      <c r="F6" s="114"/>
      <c r="G6" s="114"/>
      <c r="H6" s="114"/>
      <c r="I6" s="114"/>
      <c r="L6" s="114"/>
      <c r="M6" s="114"/>
      <c r="N6" s="114"/>
      <c r="O6" s="114"/>
      <c r="P6" s="114"/>
      <c r="Q6" s="114"/>
      <c r="W6" s="110" t="s">
        <v>114</v>
      </c>
      <c r="X6" s="111">
        <f>SUM(X3:X5)</f>
        <v>124.986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D333-B587-419C-80DC-1DAF4AA46B0A}">
  <dimension ref="A1:Z14"/>
  <sheetViews>
    <sheetView workbookViewId="0">
      <selection activeCell="K17" sqref="K17"/>
    </sheetView>
  </sheetViews>
  <sheetFormatPr defaultRowHeight="15" x14ac:dyDescent="0.25"/>
  <cols>
    <col min="26" max="26" width="11.5703125" bestFit="1" customWidth="1"/>
  </cols>
  <sheetData>
    <row r="1" spans="1:26" ht="45.75" x14ac:dyDescent="0.25">
      <c r="A1" s="202" t="s">
        <v>18</v>
      </c>
      <c r="B1" s="203" t="s">
        <v>19</v>
      </c>
      <c r="C1" s="203" t="s">
        <v>20</v>
      </c>
      <c r="D1" s="204" t="s">
        <v>21</v>
      </c>
      <c r="E1" s="204" t="s">
        <v>22</v>
      </c>
      <c r="F1" s="204" t="s">
        <v>23</v>
      </c>
      <c r="G1" s="204" t="s">
        <v>24</v>
      </c>
      <c r="H1" s="204" t="s">
        <v>25</v>
      </c>
      <c r="I1" s="204" t="s">
        <v>26</v>
      </c>
      <c r="J1" s="205" t="s">
        <v>19</v>
      </c>
      <c r="K1" s="203" t="s">
        <v>20</v>
      </c>
      <c r="L1" s="204" t="s">
        <v>21</v>
      </c>
      <c r="M1" s="204" t="s">
        <v>22</v>
      </c>
      <c r="N1" s="204" t="s">
        <v>23</v>
      </c>
      <c r="O1" s="204" t="s">
        <v>24</v>
      </c>
      <c r="P1" s="204" t="s">
        <v>25</v>
      </c>
      <c r="Q1" s="204" t="s">
        <v>26</v>
      </c>
      <c r="R1" s="102" t="s">
        <v>31</v>
      </c>
      <c r="S1" s="19" t="s">
        <v>27</v>
      </c>
      <c r="T1" s="19" t="s">
        <v>183</v>
      </c>
      <c r="U1" s="19" t="s">
        <v>184</v>
      </c>
      <c r="V1" s="19" t="s">
        <v>48</v>
      </c>
      <c r="W1" s="19" t="s">
        <v>185</v>
      </c>
      <c r="X1" s="19" t="s">
        <v>186</v>
      </c>
      <c r="Y1" s="19" t="s">
        <v>121</v>
      </c>
      <c r="Z1" s="251" t="s">
        <v>28</v>
      </c>
    </row>
    <row r="2" spans="1:26" x14ac:dyDescent="0.25">
      <c r="A2" s="93">
        <v>421</v>
      </c>
      <c r="B2" s="22">
        <v>0.875</v>
      </c>
      <c r="C2" s="22">
        <v>0.875</v>
      </c>
      <c r="D2" s="33">
        <v>176</v>
      </c>
      <c r="E2" s="33">
        <v>154</v>
      </c>
      <c r="F2" s="33">
        <v>22</v>
      </c>
      <c r="G2" s="21">
        <v>0</v>
      </c>
      <c r="H2" s="21">
        <v>0</v>
      </c>
      <c r="I2" s="21">
        <v>0</v>
      </c>
      <c r="J2" s="22">
        <v>0.91891891891891897</v>
      </c>
      <c r="K2" s="22">
        <v>0.93243243243243301</v>
      </c>
      <c r="L2" s="33">
        <v>74</v>
      </c>
      <c r="M2" s="33">
        <v>68</v>
      </c>
      <c r="N2" s="33">
        <v>6</v>
      </c>
      <c r="O2" s="21">
        <v>0</v>
      </c>
      <c r="P2" s="21">
        <v>1</v>
      </c>
      <c r="Q2" s="21">
        <v>0</v>
      </c>
      <c r="R2" s="250">
        <v>1270214</v>
      </c>
      <c r="S2" s="250" t="s">
        <v>32</v>
      </c>
      <c r="T2" s="250">
        <v>149</v>
      </c>
      <c r="U2" s="250" t="s">
        <v>32</v>
      </c>
      <c r="V2" s="254">
        <v>201.82</v>
      </c>
      <c r="W2" s="255">
        <v>22</v>
      </c>
      <c r="X2" s="250">
        <v>5</v>
      </c>
      <c r="Y2" s="252">
        <v>10.091000000000001</v>
      </c>
      <c r="Z2" s="252">
        <v>272.45700000000005</v>
      </c>
    </row>
    <row r="3" spans="1:26" x14ac:dyDescent="0.25">
      <c r="A3" s="93">
        <v>1522</v>
      </c>
      <c r="B3" s="22">
        <v>0.85507246376811596</v>
      </c>
      <c r="C3" s="22">
        <v>0.93422519509475999</v>
      </c>
      <c r="D3" s="33">
        <v>897</v>
      </c>
      <c r="E3" s="33">
        <v>767</v>
      </c>
      <c r="F3" s="33">
        <v>130</v>
      </c>
      <c r="G3" s="21">
        <v>31</v>
      </c>
      <c r="H3" s="21">
        <v>19</v>
      </c>
      <c r="I3" s="21">
        <v>21</v>
      </c>
      <c r="J3" s="22">
        <v>0.45328319352039298</v>
      </c>
      <c r="K3" s="22">
        <v>0.877494937807348</v>
      </c>
      <c r="L3" s="33">
        <v>6914</v>
      </c>
      <c r="M3" s="33">
        <v>3134</v>
      </c>
      <c r="N3" s="33">
        <v>3780</v>
      </c>
      <c r="O3" s="21">
        <v>84</v>
      </c>
      <c r="P3" s="21">
        <v>344</v>
      </c>
      <c r="Q3" s="21">
        <v>2505</v>
      </c>
      <c r="R3" s="250">
        <v>2381861</v>
      </c>
      <c r="S3" s="250" t="s">
        <v>32</v>
      </c>
      <c r="T3" s="250">
        <v>120120</v>
      </c>
      <c r="U3" s="250" t="s">
        <v>32</v>
      </c>
      <c r="V3" s="254">
        <v>4.3600000000000003</v>
      </c>
      <c r="W3" s="255">
        <v>59</v>
      </c>
      <c r="X3" s="250">
        <v>847</v>
      </c>
      <c r="Y3" s="252">
        <v>0.21800000000000003</v>
      </c>
      <c r="Z3" s="252">
        <v>197.50800000000004</v>
      </c>
    </row>
    <row r="4" spans="1:26" x14ac:dyDescent="0.25">
      <c r="A4" s="93">
        <v>3267</v>
      </c>
      <c r="B4" s="22">
        <v>8.3333333333333301E-2</v>
      </c>
      <c r="C4" s="22">
        <v>0.875</v>
      </c>
      <c r="D4" s="33">
        <v>24</v>
      </c>
      <c r="E4" s="33">
        <v>2</v>
      </c>
      <c r="F4" s="33">
        <v>22</v>
      </c>
      <c r="G4" s="21">
        <v>0</v>
      </c>
      <c r="H4" s="21">
        <v>0</v>
      </c>
      <c r="I4" s="21">
        <v>19</v>
      </c>
      <c r="J4" s="22">
        <v>8.8235294117647106E-2</v>
      </c>
      <c r="K4" s="22">
        <v>0.88235294117647101</v>
      </c>
      <c r="L4" s="33">
        <v>34</v>
      </c>
      <c r="M4" s="33">
        <v>3</v>
      </c>
      <c r="N4" s="33">
        <v>31</v>
      </c>
      <c r="O4" s="21">
        <v>0</v>
      </c>
      <c r="P4" s="21">
        <v>6</v>
      </c>
      <c r="Q4" s="21">
        <v>21</v>
      </c>
      <c r="R4" s="250">
        <v>3936382</v>
      </c>
      <c r="S4" s="250" t="s">
        <v>29</v>
      </c>
      <c r="T4" s="250">
        <v>32</v>
      </c>
      <c r="U4" s="250" t="s">
        <v>32</v>
      </c>
      <c r="V4" s="254">
        <v>106.25</v>
      </c>
      <c r="W4" s="255">
        <v>3</v>
      </c>
      <c r="X4" s="250">
        <v>4</v>
      </c>
      <c r="Y4" s="252">
        <v>5.3125</v>
      </c>
      <c r="Z4" s="252">
        <v>37.1875</v>
      </c>
    </row>
    <row r="5" spans="1:26" x14ac:dyDescent="0.25">
      <c r="A5" s="93">
        <v>8874</v>
      </c>
      <c r="B5" s="22">
        <v>0.39508290451686701</v>
      </c>
      <c r="C5" s="22">
        <v>0.874213836477988</v>
      </c>
      <c r="D5" s="33">
        <v>1749</v>
      </c>
      <c r="E5" s="33">
        <v>691</v>
      </c>
      <c r="F5" s="33">
        <v>1058</v>
      </c>
      <c r="G5" s="21">
        <v>7</v>
      </c>
      <c r="H5" s="21">
        <v>252</v>
      </c>
      <c r="I5" s="21">
        <v>579</v>
      </c>
      <c r="J5" s="22">
        <v>0.18052014278429401</v>
      </c>
      <c r="K5" s="22">
        <v>0.92478327383987802</v>
      </c>
      <c r="L5" s="33">
        <v>3922</v>
      </c>
      <c r="M5" s="33">
        <v>708</v>
      </c>
      <c r="N5" s="33">
        <v>3214</v>
      </c>
      <c r="O5" s="21">
        <v>11</v>
      </c>
      <c r="P5" s="21">
        <v>771</v>
      </c>
      <c r="Q5" s="21">
        <v>2137</v>
      </c>
      <c r="R5" s="250">
        <v>3967221</v>
      </c>
      <c r="S5" s="250" t="s">
        <v>32</v>
      </c>
      <c r="T5" s="250">
        <v>5822</v>
      </c>
      <c r="U5" s="250" t="s">
        <v>32</v>
      </c>
      <c r="V5" s="254">
        <v>778.45</v>
      </c>
      <c r="W5" s="255">
        <v>220</v>
      </c>
      <c r="X5" s="250">
        <v>295</v>
      </c>
      <c r="Y5" s="252">
        <v>38.922500000000007</v>
      </c>
      <c r="Z5" s="252">
        <v>20045.087500000005</v>
      </c>
    </row>
    <row r="6" spans="1:26" x14ac:dyDescent="0.25">
      <c r="A6" s="93">
        <v>9370</v>
      </c>
      <c r="B6" s="22">
        <v>6.1224489795918401E-2</v>
      </c>
      <c r="C6" s="22">
        <v>0.93877551020408201</v>
      </c>
      <c r="D6" s="33">
        <v>49</v>
      </c>
      <c r="E6" s="33">
        <v>3</v>
      </c>
      <c r="F6" s="33">
        <v>46</v>
      </c>
      <c r="G6" s="21">
        <v>0</v>
      </c>
      <c r="H6" s="21">
        <v>14</v>
      </c>
      <c r="I6" s="21">
        <v>29</v>
      </c>
      <c r="J6" s="22">
        <v>8.7719298245614002E-2</v>
      </c>
      <c r="K6" s="22">
        <v>0.929824561403509</v>
      </c>
      <c r="L6" s="33">
        <v>57</v>
      </c>
      <c r="M6" s="33">
        <v>5</v>
      </c>
      <c r="N6" s="33">
        <v>52</v>
      </c>
      <c r="O6" s="21">
        <v>0</v>
      </c>
      <c r="P6" s="21">
        <v>10</v>
      </c>
      <c r="Q6" s="21">
        <v>38</v>
      </c>
      <c r="R6" s="250">
        <v>2623247</v>
      </c>
      <c r="S6" s="250" t="s">
        <v>32</v>
      </c>
      <c r="T6" s="250">
        <v>115</v>
      </c>
      <c r="U6" s="250" t="s">
        <v>32</v>
      </c>
      <c r="V6" s="254">
        <v>130.28</v>
      </c>
      <c r="W6" s="255">
        <v>3</v>
      </c>
      <c r="X6" s="250">
        <v>4</v>
      </c>
      <c r="Y6" s="252">
        <v>6.5140000000000002</v>
      </c>
      <c r="Z6" s="252">
        <v>45.597999999999999</v>
      </c>
    </row>
    <row r="7" spans="1:26" x14ac:dyDescent="0.25">
      <c r="A7" s="93">
        <v>12372</v>
      </c>
      <c r="B7" s="22">
        <v>0.10069747166521401</v>
      </c>
      <c r="C7" s="22">
        <v>0.84786399302528304</v>
      </c>
      <c r="D7" s="33">
        <v>2294</v>
      </c>
      <c r="E7" s="33">
        <v>231</v>
      </c>
      <c r="F7" s="33">
        <v>2063</v>
      </c>
      <c r="G7" s="21">
        <v>4</v>
      </c>
      <c r="H7" s="21">
        <v>469</v>
      </c>
      <c r="I7" s="21">
        <v>1241</v>
      </c>
      <c r="J7" s="22">
        <v>0.16292273512712899</v>
      </c>
      <c r="K7" s="22">
        <v>0.88965687484571698</v>
      </c>
      <c r="L7" s="33">
        <v>4051</v>
      </c>
      <c r="M7" s="33">
        <v>660</v>
      </c>
      <c r="N7" s="33">
        <v>3391</v>
      </c>
      <c r="O7" s="21">
        <v>14</v>
      </c>
      <c r="P7" s="21">
        <v>680</v>
      </c>
      <c r="Q7" s="21">
        <v>2250</v>
      </c>
      <c r="R7" s="250">
        <v>1590850</v>
      </c>
      <c r="S7" s="250" t="s">
        <v>29</v>
      </c>
      <c r="T7" s="250">
        <v>15</v>
      </c>
      <c r="U7" s="250" t="s">
        <v>32</v>
      </c>
      <c r="V7" s="254">
        <v>231.75</v>
      </c>
      <c r="W7" s="255">
        <v>349</v>
      </c>
      <c r="X7" s="250">
        <v>447</v>
      </c>
      <c r="Y7" s="252">
        <v>11.5875</v>
      </c>
      <c r="Z7" s="252">
        <v>9223.65</v>
      </c>
    </row>
    <row r="8" spans="1:26" x14ac:dyDescent="0.25">
      <c r="A8" s="93">
        <v>12635</v>
      </c>
      <c r="B8" s="22">
        <v>1.58644796988438E-2</v>
      </c>
      <c r="C8" s="22">
        <v>0.94353320785157302</v>
      </c>
      <c r="D8" s="33">
        <v>3719</v>
      </c>
      <c r="E8" s="33">
        <v>59</v>
      </c>
      <c r="F8" s="33">
        <v>3660</v>
      </c>
      <c r="G8" s="21">
        <v>6</v>
      </c>
      <c r="H8" s="21">
        <v>983</v>
      </c>
      <c r="I8" s="21">
        <v>2461</v>
      </c>
      <c r="J8" s="22">
        <v>7.8916827852998098E-2</v>
      </c>
      <c r="K8" s="22">
        <v>0.92108317214700197</v>
      </c>
      <c r="L8" s="33">
        <v>2585</v>
      </c>
      <c r="M8" s="33">
        <v>204</v>
      </c>
      <c r="N8" s="33">
        <v>2381</v>
      </c>
      <c r="O8" s="21">
        <v>1</v>
      </c>
      <c r="P8" s="21">
        <v>647</v>
      </c>
      <c r="Q8" s="21">
        <v>1529</v>
      </c>
      <c r="R8" s="250">
        <v>1590876</v>
      </c>
      <c r="S8" s="250" t="s">
        <v>29</v>
      </c>
      <c r="T8" s="250">
        <v>1</v>
      </c>
      <c r="U8" s="250" t="s">
        <v>187</v>
      </c>
      <c r="V8" s="254">
        <v>226.95</v>
      </c>
      <c r="W8" s="255">
        <v>210</v>
      </c>
      <c r="X8" s="250">
        <v>0</v>
      </c>
      <c r="Y8" s="252">
        <v>11.3475</v>
      </c>
      <c r="Z8" s="252">
        <v>2382.9749999999999</v>
      </c>
    </row>
    <row r="9" spans="1:26" x14ac:dyDescent="0.25">
      <c r="A9" s="93">
        <v>17366</v>
      </c>
      <c r="B9" s="22">
        <v>0.65517241379310298</v>
      </c>
      <c r="C9" s="22">
        <v>0.89655172413793105</v>
      </c>
      <c r="D9" s="33">
        <v>29</v>
      </c>
      <c r="E9" s="33">
        <v>19</v>
      </c>
      <c r="F9" s="33">
        <v>10</v>
      </c>
      <c r="G9" s="21">
        <v>0</v>
      </c>
      <c r="H9" s="21">
        <v>0</v>
      </c>
      <c r="I9" s="21">
        <v>7</v>
      </c>
      <c r="J9" s="22">
        <v>0.70370370370370405</v>
      </c>
      <c r="K9" s="22">
        <v>0.88888888888888895</v>
      </c>
      <c r="L9" s="33">
        <v>27</v>
      </c>
      <c r="M9" s="33">
        <v>19</v>
      </c>
      <c r="N9" s="33">
        <v>8</v>
      </c>
      <c r="O9" s="21">
        <v>0</v>
      </c>
      <c r="P9" s="21">
        <v>0</v>
      </c>
      <c r="Q9" s="21">
        <v>5</v>
      </c>
      <c r="R9" s="250">
        <v>1537661</v>
      </c>
      <c r="S9" s="250" t="s">
        <v>32</v>
      </c>
      <c r="T9" s="250">
        <v>39</v>
      </c>
      <c r="U9" s="250" t="s">
        <v>187</v>
      </c>
      <c r="V9" s="254">
        <v>537.77</v>
      </c>
      <c r="W9" s="255">
        <v>3</v>
      </c>
      <c r="X9" s="250">
        <v>0</v>
      </c>
      <c r="Y9" s="252">
        <v>26.888500000000001</v>
      </c>
      <c r="Z9" s="252">
        <v>80.665500000000009</v>
      </c>
    </row>
    <row r="10" spans="1:26" x14ac:dyDescent="0.25">
      <c r="A10" s="93">
        <v>21497</v>
      </c>
      <c r="B10" s="22">
        <v>0</v>
      </c>
      <c r="C10" s="22">
        <v>0.73954763536668999</v>
      </c>
      <c r="D10" s="33">
        <v>1459</v>
      </c>
      <c r="E10" s="33">
        <v>0</v>
      </c>
      <c r="F10" s="33">
        <v>1459</v>
      </c>
      <c r="G10" s="21">
        <v>0</v>
      </c>
      <c r="H10" s="21">
        <v>136</v>
      </c>
      <c r="I10" s="21">
        <v>943</v>
      </c>
      <c r="J10" s="22">
        <v>3.8759689922480598E-4</v>
      </c>
      <c r="K10" s="22">
        <v>0.92829457364341095</v>
      </c>
      <c r="L10" s="33">
        <v>5160</v>
      </c>
      <c r="M10" s="33">
        <v>2</v>
      </c>
      <c r="N10" s="33">
        <v>5158</v>
      </c>
      <c r="O10" s="21">
        <v>18</v>
      </c>
      <c r="P10" s="21">
        <v>1286</v>
      </c>
      <c r="Q10" s="21">
        <v>3484</v>
      </c>
      <c r="R10" s="250">
        <v>2846418</v>
      </c>
      <c r="S10" s="250" t="s">
        <v>29</v>
      </c>
      <c r="T10" s="250">
        <v>5892</v>
      </c>
      <c r="U10" s="250" t="s">
        <v>32</v>
      </c>
      <c r="V10" s="254">
        <v>235</v>
      </c>
      <c r="W10" s="255">
        <v>380</v>
      </c>
      <c r="X10" s="250">
        <v>370</v>
      </c>
      <c r="Y10" s="252">
        <v>11.75</v>
      </c>
      <c r="Z10" s="252">
        <v>8812.5</v>
      </c>
    </row>
    <row r="11" spans="1:26" x14ac:dyDescent="0.25">
      <c r="A11" s="93">
        <v>21498</v>
      </c>
      <c r="B11" s="22">
        <v>0</v>
      </c>
      <c r="C11" s="22">
        <v>0.78535534816941899</v>
      </c>
      <c r="D11" s="33">
        <v>1393</v>
      </c>
      <c r="E11" s="33">
        <v>0</v>
      </c>
      <c r="F11" s="33">
        <v>1393</v>
      </c>
      <c r="G11" s="21">
        <v>8</v>
      </c>
      <c r="H11" s="21">
        <v>204</v>
      </c>
      <c r="I11" s="21">
        <v>882</v>
      </c>
      <c r="J11" s="22">
        <v>1.85332274291766E-3</v>
      </c>
      <c r="K11" s="22">
        <v>0.90256817580089999</v>
      </c>
      <c r="L11" s="33">
        <v>3777</v>
      </c>
      <c r="M11" s="33">
        <v>7</v>
      </c>
      <c r="N11" s="33">
        <v>3770</v>
      </c>
      <c r="O11" s="21">
        <v>14</v>
      </c>
      <c r="P11" s="21">
        <v>917</v>
      </c>
      <c r="Q11" s="21">
        <v>2471</v>
      </c>
      <c r="R11" s="250">
        <v>2846400</v>
      </c>
      <c r="S11" s="250" t="s">
        <v>29</v>
      </c>
      <c r="T11" s="250">
        <v>3521</v>
      </c>
      <c r="U11" s="250" t="s">
        <v>187</v>
      </c>
      <c r="V11" s="254">
        <v>245</v>
      </c>
      <c r="W11" s="255">
        <v>299</v>
      </c>
      <c r="X11" s="250">
        <v>0</v>
      </c>
      <c r="Y11" s="252">
        <v>12.25</v>
      </c>
      <c r="Z11" s="252">
        <v>3662.75</v>
      </c>
    </row>
    <row r="12" spans="1:26" x14ac:dyDescent="0.25">
      <c r="A12" s="93">
        <v>21499</v>
      </c>
      <c r="B12" s="22">
        <v>0</v>
      </c>
      <c r="C12" s="22">
        <v>0.92824136993748296</v>
      </c>
      <c r="D12" s="33">
        <v>3679</v>
      </c>
      <c r="E12" s="33">
        <v>0</v>
      </c>
      <c r="F12" s="33">
        <v>3679</v>
      </c>
      <c r="G12" s="21">
        <v>35</v>
      </c>
      <c r="H12" s="21">
        <v>1014</v>
      </c>
      <c r="I12" s="21">
        <v>2366</v>
      </c>
      <c r="J12" s="22">
        <v>1.9029495718363501E-3</v>
      </c>
      <c r="K12" s="22">
        <v>0.91722169362511896</v>
      </c>
      <c r="L12" s="33">
        <v>3153</v>
      </c>
      <c r="M12" s="33">
        <v>6</v>
      </c>
      <c r="N12" s="33">
        <v>3147</v>
      </c>
      <c r="O12" s="21">
        <v>25</v>
      </c>
      <c r="P12" s="21">
        <v>817</v>
      </c>
      <c r="Q12" s="21">
        <v>2044</v>
      </c>
      <c r="R12" s="250">
        <v>2846392</v>
      </c>
      <c r="S12" s="250" t="s">
        <v>29</v>
      </c>
      <c r="T12" s="250">
        <v>3168</v>
      </c>
      <c r="U12" s="250" t="s">
        <v>187</v>
      </c>
      <c r="V12" s="254">
        <v>270</v>
      </c>
      <c r="W12" s="255">
        <v>264</v>
      </c>
      <c r="X12" s="250">
        <v>0</v>
      </c>
      <c r="Y12" s="252">
        <v>13.5</v>
      </c>
      <c r="Z12" s="252">
        <v>3564</v>
      </c>
    </row>
    <row r="13" spans="1:26" x14ac:dyDescent="0.25">
      <c r="A13" s="93">
        <v>21500</v>
      </c>
      <c r="B13" s="22">
        <v>0</v>
      </c>
      <c r="C13" s="22">
        <v>0.91458235016517198</v>
      </c>
      <c r="D13" s="33">
        <v>2119</v>
      </c>
      <c r="E13" s="33">
        <v>0</v>
      </c>
      <c r="F13" s="33">
        <v>2119</v>
      </c>
      <c r="G13" s="21">
        <v>13</v>
      </c>
      <c r="H13" s="21">
        <v>606</v>
      </c>
      <c r="I13" s="21">
        <v>1319</v>
      </c>
      <c r="J13" s="22">
        <v>2.0931449502878102E-3</v>
      </c>
      <c r="K13" s="22">
        <v>0.88069073783359497</v>
      </c>
      <c r="L13" s="33">
        <v>1911</v>
      </c>
      <c r="M13" s="33">
        <v>4</v>
      </c>
      <c r="N13" s="33">
        <v>1907</v>
      </c>
      <c r="O13" s="21">
        <v>6</v>
      </c>
      <c r="P13" s="21">
        <v>495</v>
      </c>
      <c r="Q13" s="21">
        <v>1178</v>
      </c>
      <c r="R13" s="250">
        <v>2846384</v>
      </c>
      <c r="S13" s="250" t="s">
        <v>29</v>
      </c>
      <c r="T13" s="250">
        <v>1885</v>
      </c>
      <c r="U13" s="250" t="s">
        <v>187</v>
      </c>
      <c r="V13" s="254">
        <v>290</v>
      </c>
      <c r="W13" s="255">
        <v>181</v>
      </c>
      <c r="X13" s="250">
        <v>0</v>
      </c>
      <c r="Y13" s="252">
        <v>14.5</v>
      </c>
      <c r="Z13" s="252">
        <v>2624.5</v>
      </c>
    </row>
    <row r="14" spans="1:26" x14ac:dyDescent="0.25">
      <c r="A14" s="93">
        <v>21501</v>
      </c>
      <c r="B14" s="22">
        <v>2.8248587570621499E-3</v>
      </c>
      <c r="C14" s="22">
        <v>0.92231638418079098</v>
      </c>
      <c r="D14" s="33">
        <v>1416</v>
      </c>
      <c r="E14" s="33">
        <v>4</v>
      </c>
      <c r="F14" s="33">
        <v>1412</v>
      </c>
      <c r="G14" s="21">
        <v>14</v>
      </c>
      <c r="H14" s="21">
        <v>408</v>
      </c>
      <c r="I14" s="21">
        <v>880</v>
      </c>
      <c r="J14" s="22">
        <v>2.6212319790301399E-3</v>
      </c>
      <c r="K14" s="22">
        <v>0.893840104849279</v>
      </c>
      <c r="L14" s="33">
        <v>1526</v>
      </c>
      <c r="M14" s="33">
        <v>4</v>
      </c>
      <c r="N14" s="33">
        <v>1522</v>
      </c>
      <c r="O14" s="21">
        <v>9</v>
      </c>
      <c r="P14" s="21">
        <v>434</v>
      </c>
      <c r="Q14" s="21">
        <v>917</v>
      </c>
      <c r="R14" s="250">
        <v>2846376</v>
      </c>
      <c r="S14" s="250" t="s">
        <v>29</v>
      </c>
      <c r="T14" s="250">
        <v>1660</v>
      </c>
      <c r="U14" s="250" t="s">
        <v>187</v>
      </c>
      <c r="V14" s="254">
        <v>305</v>
      </c>
      <c r="W14" s="255">
        <v>110</v>
      </c>
      <c r="X14" s="250">
        <v>0</v>
      </c>
      <c r="Y14" s="252">
        <v>15.25</v>
      </c>
      <c r="Z14" s="252">
        <v>1677.5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4A72-DD9A-4E2B-837F-D172547F9A3C}">
  <dimension ref="A1:AF6"/>
  <sheetViews>
    <sheetView workbookViewId="0">
      <selection activeCell="F1" sqref="F1"/>
    </sheetView>
  </sheetViews>
  <sheetFormatPr defaultRowHeight="15" x14ac:dyDescent="0.25"/>
  <cols>
    <col min="21" max="21" width="9.7109375" customWidth="1"/>
  </cols>
  <sheetData>
    <row r="1" spans="1:32" x14ac:dyDescent="0.25">
      <c r="A1" s="9"/>
      <c r="B1" s="9"/>
      <c r="C1" s="11" t="s">
        <v>53</v>
      </c>
      <c r="D1" s="11" t="s">
        <v>53</v>
      </c>
      <c r="E1" s="11" t="s">
        <v>53</v>
      </c>
      <c r="F1" s="11" t="s">
        <v>53</v>
      </c>
      <c r="G1" s="11" t="s">
        <v>53</v>
      </c>
      <c r="H1" s="11" t="s">
        <v>53</v>
      </c>
      <c r="I1" s="11" t="s">
        <v>53</v>
      </c>
      <c r="J1" s="11" t="s">
        <v>53</v>
      </c>
      <c r="K1" s="11" t="s">
        <v>59</v>
      </c>
      <c r="L1" s="11" t="s">
        <v>59</v>
      </c>
      <c r="M1" s="11" t="s">
        <v>59</v>
      </c>
      <c r="N1" s="11" t="s">
        <v>59</v>
      </c>
      <c r="O1" s="11" t="s">
        <v>59</v>
      </c>
      <c r="P1" s="11" t="s">
        <v>59</v>
      </c>
      <c r="Q1" s="11" t="s">
        <v>59</v>
      </c>
      <c r="R1" s="11" t="s">
        <v>59</v>
      </c>
      <c r="S1" s="32" t="s">
        <v>62</v>
      </c>
      <c r="T1" s="9"/>
      <c r="U1" s="9"/>
      <c r="V1" s="9"/>
      <c r="W1" s="9"/>
      <c r="X1" s="9"/>
      <c r="Y1" s="13">
        <v>0.05</v>
      </c>
      <c r="Z1" s="49" t="s">
        <v>109</v>
      </c>
      <c r="AA1" s="101"/>
      <c r="AB1" s="101"/>
      <c r="AC1" s="101"/>
      <c r="AD1" s="101"/>
      <c r="AE1" s="101"/>
      <c r="AF1" s="101"/>
    </row>
    <row r="2" spans="1:32" ht="34.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102" t="s">
        <v>31</v>
      </c>
      <c r="T2" s="19" t="s">
        <v>27</v>
      </c>
      <c r="U2" s="19" t="s">
        <v>115</v>
      </c>
      <c r="V2" s="19" t="s">
        <v>60</v>
      </c>
      <c r="W2" s="19" t="s">
        <v>48</v>
      </c>
      <c r="X2" s="19" t="s">
        <v>23</v>
      </c>
      <c r="Y2" s="19" t="s">
        <v>28</v>
      </c>
    </row>
    <row r="3" spans="1:32" x14ac:dyDescent="0.25">
      <c r="A3" s="20" t="s">
        <v>88</v>
      </c>
      <c r="B3" s="93">
        <v>1477</v>
      </c>
      <c r="C3" s="22">
        <v>0.49291784702549601</v>
      </c>
      <c r="D3" s="22">
        <v>0.93767705382436295</v>
      </c>
      <c r="E3" s="33">
        <v>353</v>
      </c>
      <c r="F3" s="33">
        <v>174</v>
      </c>
      <c r="G3" s="33">
        <v>179</v>
      </c>
      <c r="H3" s="21">
        <v>0</v>
      </c>
      <c r="I3" s="21">
        <v>41</v>
      </c>
      <c r="J3" s="21">
        <v>116</v>
      </c>
      <c r="K3" s="22">
        <v>0.51555555555555599</v>
      </c>
      <c r="L3" s="22">
        <v>0.94222222222222196</v>
      </c>
      <c r="M3" s="33">
        <v>450</v>
      </c>
      <c r="N3" s="33">
        <v>232</v>
      </c>
      <c r="O3" s="33">
        <v>218</v>
      </c>
      <c r="P3" s="21">
        <v>0</v>
      </c>
      <c r="Q3" s="21">
        <v>79</v>
      </c>
      <c r="R3" s="34">
        <v>113</v>
      </c>
      <c r="S3" s="103">
        <v>3506458</v>
      </c>
      <c r="T3" s="104" t="s">
        <v>32</v>
      </c>
      <c r="U3" s="103">
        <v>244</v>
      </c>
      <c r="V3" s="103" t="s">
        <v>32</v>
      </c>
      <c r="W3" s="106">
        <v>35.840000000000003</v>
      </c>
      <c r="X3" s="105">
        <f>(G3-H3-I3-J3)+(O3-P3-Q3-R3)</f>
        <v>48</v>
      </c>
      <c r="Y3" s="106">
        <f>X3*(W3*$Y$1)</f>
        <v>86.01600000000002</v>
      </c>
    </row>
    <row r="4" spans="1:32" x14ac:dyDescent="0.25">
      <c r="A4" s="20" t="s">
        <v>88</v>
      </c>
      <c r="B4" s="93">
        <v>7990</v>
      </c>
      <c r="C4" s="22">
        <v>0</v>
      </c>
      <c r="D4" s="22">
        <v>0.8</v>
      </c>
      <c r="E4" s="33">
        <v>5</v>
      </c>
      <c r="F4" s="33">
        <v>0</v>
      </c>
      <c r="G4" s="33">
        <v>5</v>
      </c>
      <c r="H4" s="21">
        <v>0</v>
      </c>
      <c r="I4" s="21">
        <v>1</v>
      </c>
      <c r="J4" s="21">
        <v>3</v>
      </c>
      <c r="K4" s="22">
        <v>0</v>
      </c>
      <c r="L4" s="22">
        <v>0</v>
      </c>
      <c r="M4" s="33">
        <v>1</v>
      </c>
      <c r="N4" s="33">
        <v>0</v>
      </c>
      <c r="O4" s="33">
        <v>1</v>
      </c>
      <c r="P4" s="21">
        <v>0</v>
      </c>
      <c r="Q4" s="21">
        <v>0</v>
      </c>
      <c r="R4" s="34">
        <v>0</v>
      </c>
      <c r="S4" s="103">
        <v>3441417</v>
      </c>
      <c r="T4" s="104" t="s">
        <v>32</v>
      </c>
      <c r="U4" s="103">
        <v>3</v>
      </c>
      <c r="V4" s="107" t="s">
        <v>29</v>
      </c>
      <c r="W4" s="106">
        <v>30.99</v>
      </c>
      <c r="X4" s="108">
        <f>(O4-P4-Q4-R4)</f>
        <v>1</v>
      </c>
      <c r="Y4" s="106">
        <f>X4*(W4*$Y$1)</f>
        <v>1.5495000000000001</v>
      </c>
    </row>
    <row r="5" spans="1:32" x14ac:dyDescent="0.25">
      <c r="A5" s="20" t="s">
        <v>88</v>
      </c>
      <c r="B5" s="93">
        <v>10816</v>
      </c>
      <c r="C5" s="22">
        <v>0.64705882352941202</v>
      </c>
      <c r="D5" s="22">
        <v>0.94117647058823495</v>
      </c>
      <c r="E5" s="33">
        <v>17</v>
      </c>
      <c r="F5" s="33">
        <v>11</v>
      </c>
      <c r="G5" s="33">
        <v>6</v>
      </c>
      <c r="H5" s="21">
        <v>0</v>
      </c>
      <c r="I5" s="21">
        <v>1</v>
      </c>
      <c r="J5" s="21">
        <v>4</v>
      </c>
      <c r="K5" s="22">
        <v>0.93333333333333302</v>
      </c>
      <c r="L5" s="22">
        <v>0.93333333333333302</v>
      </c>
      <c r="M5" s="33">
        <v>15</v>
      </c>
      <c r="N5" s="33">
        <v>14</v>
      </c>
      <c r="O5" s="33">
        <v>1</v>
      </c>
      <c r="P5" s="21">
        <v>0</v>
      </c>
      <c r="Q5" s="21">
        <v>0</v>
      </c>
      <c r="R5" s="34">
        <v>0</v>
      </c>
      <c r="S5" s="103">
        <v>3987484</v>
      </c>
      <c r="T5" s="104" t="s">
        <v>32</v>
      </c>
      <c r="U5" s="103">
        <v>20</v>
      </c>
      <c r="V5" s="103" t="s">
        <v>32</v>
      </c>
      <c r="W5" s="106">
        <v>512.61</v>
      </c>
      <c r="X5" s="105">
        <f>(G5-H5-I5-J5)+(O5-P5-Q5-R5)</f>
        <v>2</v>
      </c>
      <c r="Y5" s="106">
        <f>X5*(W5*$Y$1)</f>
        <v>51.261000000000003</v>
      </c>
    </row>
    <row r="6" spans="1:32" ht="23.25" x14ac:dyDescent="0.25">
      <c r="S6" s="109"/>
      <c r="T6" s="109"/>
      <c r="U6" s="109"/>
      <c r="V6" s="109"/>
      <c r="W6" s="109"/>
      <c r="X6" s="110" t="s">
        <v>110</v>
      </c>
      <c r="Y6" s="111">
        <f>SUM(Y3:Y5)</f>
        <v>138.82650000000001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8414-FE48-48F3-BBBA-37CEF2820EF9}">
  <dimension ref="A1:AF7"/>
  <sheetViews>
    <sheetView topLeftCell="C1" workbookViewId="0">
      <selection activeCell="U3" sqref="U3"/>
    </sheetView>
  </sheetViews>
  <sheetFormatPr defaultRowHeight="15" x14ac:dyDescent="0.25"/>
  <sheetData>
    <row r="1" spans="1:32" x14ac:dyDescent="0.25">
      <c r="A1" s="9"/>
      <c r="B1" s="9"/>
      <c r="C1" s="11" t="s">
        <v>53</v>
      </c>
      <c r="D1" s="11" t="s">
        <v>53</v>
      </c>
      <c r="E1" s="11" t="s">
        <v>53</v>
      </c>
      <c r="F1" s="11" t="s">
        <v>53</v>
      </c>
      <c r="G1" s="11" t="s">
        <v>53</v>
      </c>
      <c r="H1" s="11" t="s">
        <v>53</v>
      </c>
      <c r="I1" s="11" t="s">
        <v>53</v>
      </c>
      <c r="J1" s="11" t="s">
        <v>53</v>
      </c>
      <c r="K1" s="11" t="s">
        <v>39</v>
      </c>
      <c r="L1" s="11" t="s">
        <v>39</v>
      </c>
      <c r="M1" s="11" t="s">
        <v>39</v>
      </c>
      <c r="N1" s="11" t="s">
        <v>39</v>
      </c>
      <c r="O1" s="11" t="s">
        <v>39</v>
      </c>
      <c r="P1" s="11" t="s">
        <v>39</v>
      </c>
      <c r="Q1" s="11" t="s">
        <v>39</v>
      </c>
      <c r="R1" s="11" t="s">
        <v>39</v>
      </c>
      <c r="S1" s="32" t="s">
        <v>62</v>
      </c>
      <c r="T1" s="9"/>
      <c r="U1" s="9"/>
      <c r="V1" s="9"/>
      <c r="W1" s="9"/>
      <c r="X1" s="9"/>
      <c r="Y1" s="13">
        <v>0.05</v>
      </c>
      <c r="Z1" s="49" t="s">
        <v>111</v>
      </c>
      <c r="AA1" s="101"/>
      <c r="AB1" s="101"/>
      <c r="AC1" s="101"/>
      <c r="AD1" s="101"/>
      <c r="AE1" s="101"/>
      <c r="AF1" s="101"/>
    </row>
    <row r="2" spans="1:32" ht="34.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5" t="s">
        <v>26</v>
      </c>
      <c r="S2" s="102" t="s">
        <v>31</v>
      </c>
      <c r="T2" s="19" t="s">
        <v>27</v>
      </c>
      <c r="U2" s="19" t="s">
        <v>117</v>
      </c>
      <c r="V2" s="19" t="s">
        <v>55</v>
      </c>
      <c r="W2" s="19" t="s">
        <v>48</v>
      </c>
      <c r="X2" s="19" t="s">
        <v>23</v>
      </c>
      <c r="Y2" s="19" t="s">
        <v>28</v>
      </c>
    </row>
    <row r="3" spans="1:32" x14ac:dyDescent="0.25">
      <c r="A3" s="20" t="s">
        <v>88</v>
      </c>
      <c r="B3" s="93">
        <v>1271</v>
      </c>
      <c r="C3" s="22">
        <v>0.202724795640327</v>
      </c>
      <c r="D3" s="22">
        <v>0.93460490463215296</v>
      </c>
      <c r="E3" s="33">
        <v>1835</v>
      </c>
      <c r="F3" s="33">
        <v>372</v>
      </c>
      <c r="G3" s="33">
        <v>1463</v>
      </c>
      <c r="H3" s="21">
        <v>0</v>
      </c>
      <c r="I3" s="21">
        <v>448</v>
      </c>
      <c r="J3" s="21">
        <v>895</v>
      </c>
      <c r="K3" s="22">
        <v>0.35055591890124299</v>
      </c>
      <c r="L3" s="22">
        <v>0.94113799869195602</v>
      </c>
      <c r="M3" s="33">
        <v>1529</v>
      </c>
      <c r="N3" s="33">
        <v>536</v>
      </c>
      <c r="O3" s="33">
        <v>993</v>
      </c>
      <c r="P3" s="21">
        <v>0</v>
      </c>
      <c r="Q3" s="21">
        <v>512</v>
      </c>
      <c r="R3" s="34">
        <v>391</v>
      </c>
      <c r="S3" s="103">
        <v>3225307</v>
      </c>
      <c r="T3" s="104" t="s">
        <v>32</v>
      </c>
      <c r="U3" s="105">
        <v>1418</v>
      </c>
      <c r="V3" s="103" t="s">
        <v>32</v>
      </c>
      <c r="W3" s="106">
        <v>9</v>
      </c>
      <c r="X3" s="105">
        <f>(G3-H3-I3-J3)+(O3-P3-Q3-R3)</f>
        <v>210</v>
      </c>
      <c r="Y3" s="106">
        <f>X3*(W3*$Y$1)</f>
        <v>94.5</v>
      </c>
    </row>
    <row r="4" spans="1:32" x14ac:dyDescent="0.25">
      <c r="A4" s="20" t="s">
        <v>88</v>
      </c>
      <c r="B4" s="93">
        <v>1272</v>
      </c>
      <c r="C4" s="22">
        <v>0.35916061339790201</v>
      </c>
      <c r="D4" s="22">
        <v>0.92762980898574099</v>
      </c>
      <c r="E4" s="33">
        <v>3717</v>
      </c>
      <c r="F4" s="33">
        <v>1335</v>
      </c>
      <c r="G4" s="33">
        <v>2382</v>
      </c>
      <c r="H4" s="21">
        <v>0</v>
      </c>
      <c r="I4" s="21">
        <v>654</v>
      </c>
      <c r="J4" s="21">
        <v>1459</v>
      </c>
      <c r="K4" s="22">
        <v>6.8767908309455603E-2</v>
      </c>
      <c r="L4" s="22">
        <v>0.91824259789875795</v>
      </c>
      <c r="M4" s="33">
        <v>5235</v>
      </c>
      <c r="N4" s="33">
        <v>360</v>
      </c>
      <c r="O4" s="33">
        <v>4875</v>
      </c>
      <c r="P4" s="21">
        <v>0</v>
      </c>
      <c r="Q4" s="21">
        <v>1207</v>
      </c>
      <c r="R4" s="34">
        <v>3240</v>
      </c>
      <c r="S4" s="103">
        <v>3221603</v>
      </c>
      <c r="T4" s="104" t="s">
        <v>32</v>
      </c>
      <c r="U4" s="105">
        <v>4283</v>
      </c>
      <c r="V4" s="107" t="s">
        <v>29</v>
      </c>
      <c r="W4" s="106">
        <v>18</v>
      </c>
      <c r="X4" s="108">
        <f>(G4-H4-I4-J4)</f>
        <v>269</v>
      </c>
      <c r="Y4" s="106">
        <f>X4*(W4*$Y$1)</f>
        <v>242.1</v>
      </c>
    </row>
    <row r="5" spans="1:32" x14ac:dyDescent="0.25">
      <c r="A5" s="20" t="s">
        <v>88</v>
      </c>
      <c r="B5" s="93">
        <v>1936</v>
      </c>
      <c r="C5" s="22">
        <v>0.31818181818181801</v>
      </c>
      <c r="D5" s="22">
        <v>0.83636363636363598</v>
      </c>
      <c r="E5" s="33">
        <v>110</v>
      </c>
      <c r="F5" s="33">
        <v>35</v>
      </c>
      <c r="G5" s="33">
        <v>75</v>
      </c>
      <c r="H5" s="21">
        <v>0</v>
      </c>
      <c r="I5" s="21">
        <v>21</v>
      </c>
      <c r="J5" s="21">
        <v>36</v>
      </c>
      <c r="K5" s="22">
        <v>5.5555555555555601E-2</v>
      </c>
      <c r="L5" s="22">
        <v>0.92592592592592604</v>
      </c>
      <c r="M5" s="33">
        <v>216</v>
      </c>
      <c r="N5" s="33">
        <v>12</v>
      </c>
      <c r="O5" s="33">
        <v>204</v>
      </c>
      <c r="P5" s="21">
        <v>0</v>
      </c>
      <c r="Q5" s="21">
        <v>38</v>
      </c>
      <c r="R5" s="34">
        <v>150</v>
      </c>
      <c r="S5" s="103">
        <v>3982493</v>
      </c>
      <c r="T5" s="104" t="s">
        <v>32</v>
      </c>
      <c r="U5" s="105">
        <v>343</v>
      </c>
      <c r="V5" s="107" t="s">
        <v>29</v>
      </c>
      <c r="W5" s="106">
        <v>99.18</v>
      </c>
      <c r="X5" s="108">
        <f>(G5-H5-I5-J5)</f>
        <v>18</v>
      </c>
      <c r="Y5" s="106">
        <f>X5*(W5*$Y$1)</f>
        <v>89.262000000000015</v>
      </c>
    </row>
    <row r="6" spans="1:32" x14ac:dyDescent="0.25">
      <c r="A6" s="20" t="s">
        <v>88</v>
      </c>
      <c r="B6" s="93">
        <v>7990</v>
      </c>
      <c r="C6" s="22">
        <v>0</v>
      </c>
      <c r="D6" s="22">
        <v>0.8</v>
      </c>
      <c r="E6" s="33">
        <v>5</v>
      </c>
      <c r="F6" s="33">
        <v>0</v>
      </c>
      <c r="G6" s="33">
        <v>5</v>
      </c>
      <c r="H6" s="21">
        <v>0</v>
      </c>
      <c r="I6" s="21">
        <v>1</v>
      </c>
      <c r="J6" s="21">
        <v>3</v>
      </c>
      <c r="K6" s="22">
        <v>0</v>
      </c>
      <c r="L6" s="22">
        <v>0.66666666666666696</v>
      </c>
      <c r="M6" s="33">
        <v>3</v>
      </c>
      <c r="N6" s="33">
        <v>0</v>
      </c>
      <c r="O6" s="33">
        <v>3</v>
      </c>
      <c r="P6" s="21">
        <v>0</v>
      </c>
      <c r="Q6" s="21">
        <v>1</v>
      </c>
      <c r="R6" s="34">
        <v>1</v>
      </c>
      <c r="S6" s="103">
        <v>3441417</v>
      </c>
      <c r="T6" s="104" t="s">
        <v>32</v>
      </c>
      <c r="U6" s="105">
        <v>8</v>
      </c>
      <c r="V6" s="107" t="s">
        <v>29</v>
      </c>
      <c r="W6" s="106">
        <v>30.99</v>
      </c>
      <c r="X6" s="108">
        <f>(G6-H6-I6-J6)</f>
        <v>1</v>
      </c>
      <c r="Y6" s="106">
        <f>X6*(W6*$Y$1)</f>
        <v>1.5495000000000001</v>
      </c>
    </row>
    <row r="7" spans="1:32" ht="22.5" x14ac:dyDescent="0.25">
      <c r="S7" s="109"/>
      <c r="T7" s="109"/>
      <c r="U7" s="109"/>
      <c r="V7" s="109"/>
      <c r="W7" s="109"/>
      <c r="X7" s="112" t="s">
        <v>108</v>
      </c>
      <c r="Y7" s="111">
        <f>SUM(Y3:Y6)</f>
        <v>427.41150000000005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396A-2D8C-4D47-8E64-EE655D2550FD}">
  <dimension ref="A1:AF9"/>
  <sheetViews>
    <sheetView workbookViewId="0">
      <selection activeCell="U2" sqref="U2"/>
    </sheetView>
  </sheetViews>
  <sheetFormatPr defaultRowHeight="15" x14ac:dyDescent="0.25"/>
  <sheetData>
    <row r="1" spans="1:32" x14ac:dyDescent="0.25">
      <c r="A1" s="9"/>
      <c r="B1" s="9"/>
      <c r="C1" s="11" t="s">
        <v>36</v>
      </c>
      <c r="D1" s="11" t="s">
        <v>36</v>
      </c>
      <c r="E1" s="11" t="s">
        <v>36</v>
      </c>
      <c r="F1" s="11" t="s">
        <v>36</v>
      </c>
      <c r="G1" s="11" t="s">
        <v>36</v>
      </c>
      <c r="H1" s="11" t="s">
        <v>36</v>
      </c>
      <c r="I1" s="11" t="s">
        <v>36</v>
      </c>
      <c r="J1" s="11" t="s">
        <v>36</v>
      </c>
      <c r="K1" s="11" t="s">
        <v>39</v>
      </c>
      <c r="L1" s="11" t="s">
        <v>39</v>
      </c>
      <c r="M1" s="11" t="s">
        <v>39</v>
      </c>
      <c r="N1" s="11" t="s">
        <v>39</v>
      </c>
      <c r="O1" s="11" t="s">
        <v>39</v>
      </c>
      <c r="P1" s="11" t="s">
        <v>39</v>
      </c>
      <c r="Q1" s="11" t="s">
        <v>39</v>
      </c>
      <c r="R1" s="11" t="s">
        <v>39</v>
      </c>
      <c r="S1" s="32" t="s">
        <v>62</v>
      </c>
      <c r="T1" s="9"/>
      <c r="U1" s="9"/>
      <c r="V1" s="9"/>
      <c r="W1" s="9"/>
      <c r="X1" s="9"/>
      <c r="Y1" s="13">
        <v>0.05</v>
      </c>
      <c r="Z1" s="49" t="s">
        <v>107</v>
      </c>
      <c r="AA1" s="101"/>
      <c r="AB1" s="101"/>
      <c r="AC1" s="101"/>
      <c r="AD1" s="101"/>
      <c r="AE1" s="101"/>
      <c r="AF1" s="101"/>
    </row>
    <row r="2" spans="1:32" ht="33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95" t="s">
        <v>31</v>
      </c>
      <c r="T2" s="94" t="s">
        <v>27</v>
      </c>
      <c r="U2" s="94" t="s">
        <v>105</v>
      </c>
      <c r="V2" s="94" t="s">
        <v>40</v>
      </c>
      <c r="W2" s="94" t="s">
        <v>48</v>
      </c>
      <c r="X2" s="94" t="s">
        <v>23</v>
      </c>
      <c r="Y2" s="94" t="s">
        <v>28</v>
      </c>
    </row>
    <row r="3" spans="1:32" x14ac:dyDescent="0.25">
      <c r="A3" s="20" t="s">
        <v>88</v>
      </c>
      <c r="B3" s="93">
        <v>1272</v>
      </c>
      <c r="C3" s="22">
        <v>0.123197362999588</v>
      </c>
      <c r="D3" s="22">
        <v>0.92027194066749096</v>
      </c>
      <c r="E3" s="33">
        <v>4854</v>
      </c>
      <c r="F3" s="33">
        <v>598</v>
      </c>
      <c r="G3" s="33">
        <v>4256</v>
      </c>
      <c r="H3" s="21">
        <v>0</v>
      </c>
      <c r="I3" s="21">
        <v>1236</v>
      </c>
      <c r="J3" s="21">
        <v>2633</v>
      </c>
      <c r="K3" s="22">
        <v>6.8767908309455603E-2</v>
      </c>
      <c r="L3" s="22">
        <v>0.91824259789875795</v>
      </c>
      <c r="M3" s="33">
        <v>5235</v>
      </c>
      <c r="N3" s="33">
        <v>360</v>
      </c>
      <c r="O3" s="33">
        <v>4875</v>
      </c>
      <c r="P3" s="21">
        <v>0</v>
      </c>
      <c r="Q3" s="21">
        <v>1207</v>
      </c>
      <c r="R3" s="34">
        <v>3240</v>
      </c>
      <c r="S3" s="35">
        <v>3221603</v>
      </c>
      <c r="T3" s="96" t="s">
        <v>32</v>
      </c>
      <c r="U3" s="37">
        <v>4063</v>
      </c>
      <c r="V3" s="42" t="s">
        <v>29</v>
      </c>
      <c r="W3" s="38">
        <v>18</v>
      </c>
      <c r="X3" s="97">
        <f>(O3-P3-Q3-R3)</f>
        <v>428</v>
      </c>
      <c r="Y3" s="98">
        <f>X3*(W3*$Y$1)</f>
        <v>385.2</v>
      </c>
    </row>
    <row r="4" spans="1:32" x14ac:dyDescent="0.25">
      <c r="A4" s="20" t="s">
        <v>88</v>
      </c>
      <c r="B4" s="93">
        <v>1936</v>
      </c>
      <c r="C4" s="22">
        <v>5.83090379008746E-3</v>
      </c>
      <c r="D4" s="22">
        <v>0.93294460641399402</v>
      </c>
      <c r="E4" s="33">
        <v>343</v>
      </c>
      <c r="F4" s="33">
        <v>2</v>
      </c>
      <c r="G4" s="33">
        <v>341</v>
      </c>
      <c r="H4" s="21">
        <v>0</v>
      </c>
      <c r="I4" s="21">
        <v>57</v>
      </c>
      <c r="J4" s="21">
        <v>261</v>
      </c>
      <c r="K4" s="22">
        <v>5.5555555555555601E-2</v>
      </c>
      <c r="L4" s="22">
        <v>0.92592592592592604</v>
      </c>
      <c r="M4" s="33">
        <v>216</v>
      </c>
      <c r="N4" s="33">
        <v>12</v>
      </c>
      <c r="O4" s="33">
        <v>204</v>
      </c>
      <c r="P4" s="21">
        <v>0</v>
      </c>
      <c r="Q4" s="21">
        <v>38</v>
      </c>
      <c r="R4" s="34">
        <v>150</v>
      </c>
      <c r="S4" s="35">
        <v>3982493</v>
      </c>
      <c r="T4" s="96" t="s">
        <v>32</v>
      </c>
      <c r="U4" s="37">
        <v>631</v>
      </c>
      <c r="V4" s="35" t="s">
        <v>32</v>
      </c>
      <c r="W4" s="38">
        <v>99.18</v>
      </c>
      <c r="X4" s="99">
        <f>(G4-H4-I4-J4)+(O4-P4-Q4-R4)</f>
        <v>39</v>
      </c>
      <c r="Y4" s="98">
        <f t="shared" ref="Y4:Y8" si="0">X4*(W4*$Y$1)</f>
        <v>193.40100000000001</v>
      </c>
    </row>
    <row r="5" spans="1:32" x14ac:dyDescent="0.25">
      <c r="A5" s="20" t="s">
        <v>88</v>
      </c>
      <c r="B5" s="93">
        <v>5369</v>
      </c>
      <c r="C5" s="22">
        <v>0.53125</v>
      </c>
      <c r="D5" s="22">
        <v>0.90625</v>
      </c>
      <c r="E5" s="33">
        <v>32</v>
      </c>
      <c r="F5" s="33">
        <v>17</v>
      </c>
      <c r="G5" s="33">
        <v>15</v>
      </c>
      <c r="H5" s="21">
        <v>0</v>
      </c>
      <c r="I5" s="21">
        <v>5</v>
      </c>
      <c r="J5" s="21">
        <v>7</v>
      </c>
      <c r="K5" s="22">
        <v>0.78571428571428603</v>
      </c>
      <c r="L5" s="22">
        <v>0.92857142857142905</v>
      </c>
      <c r="M5" s="33">
        <v>28</v>
      </c>
      <c r="N5" s="33">
        <v>22</v>
      </c>
      <c r="O5" s="33">
        <v>6</v>
      </c>
      <c r="P5" s="21">
        <v>0</v>
      </c>
      <c r="Q5" s="21">
        <v>0</v>
      </c>
      <c r="R5" s="34">
        <v>4</v>
      </c>
      <c r="S5" s="35">
        <v>2155414</v>
      </c>
      <c r="T5" s="96" t="s">
        <v>32</v>
      </c>
      <c r="U5" s="37">
        <v>38</v>
      </c>
      <c r="V5" s="35" t="s">
        <v>32</v>
      </c>
      <c r="W5" s="38">
        <v>31.82</v>
      </c>
      <c r="X5" s="99">
        <f t="shared" ref="X5:X8" si="1">(G5-H5-I5-J5)+(O5-P5-Q5-R5)</f>
        <v>5</v>
      </c>
      <c r="Y5" s="98">
        <f t="shared" si="0"/>
        <v>7.955000000000001</v>
      </c>
    </row>
    <row r="6" spans="1:32" x14ac:dyDescent="0.25">
      <c r="A6" s="20" t="s">
        <v>88</v>
      </c>
      <c r="B6" s="93">
        <v>5470</v>
      </c>
      <c r="C6" s="22">
        <v>0.92682926829268297</v>
      </c>
      <c r="D6" s="22">
        <v>0.92682926829268297</v>
      </c>
      <c r="E6" s="33">
        <v>41</v>
      </c>
      <c r="F6" s="33">
        <v>38</v>
      </c>
      <c r="G6" s="33">
        <v>3</v>
      </c>
      <c r="H6" s="21">
        <v>0</v>
      </c>
      <c r="I6" s="21">
        <v>0</v>
      </c>
      <c r="J6" s="21">
        <v>0</v>
      </c>
      <c r="K6" s="22">
        <v>0.34722222222222199</v>
      </c>
      <c r="L6" s="22">
        <v>0.68055555555555602</v>
      </c>
      <c r="M6" s="33">
        <v>72</v>
      </c>
      <c r="N6" s="33">
        <v>25</v>
      </c>
      <c r="O6" s="33">
        <v>47</v>
      </c>
      <c r="P6" s="21">
        <v>0</v>
      </c>
      <c r="Q6" s="21">
        <v>0</v>
      </c>
      <c r="R6" s="34">
        <v>24</v>
      </c>
      <c r="S6" s="35">
        <v>3422250</v>
      </c>
      <c r="T6" s="96" t="s">
        <v>32</v>
      </c>
      <c r="U6" s="37">
        <v>56</v>
      </c>
      <c r="V6" s="35" t="s">
        <v>32</v>
      </c>
      <c r="W6" s="38">
        <v>18</v>
      </c>
      <c r="X6" s="99">
        <f t="shared" si="1"/>
        <v>26</v>
      </c>
      <c r="Y6" s="98">
        <f t="shared" si="0"/>
        <v>23.400000000000002</v>
      </c>
    </row>
    <row r="7" spans="1:32" x14ac:dyDescent="0.25">
      <c r="A7" s="20" t="s">
        <v>88</v>
      </c>
      <c r="B7" s="93">
        <v>7990</v>
      </c>
      <c r="C7" s="22">
        <v>0.25</v>
      </c>
      <c r="D7" s="22">
        <v>0.875</v>
      </c>
      <c r="E7" s="33">
        <v>8</v>
      </c>
      <c r="F7" s="33">
        <v>2</v>
      </c>
      <c r="G7" s="33">
        <v>6</v>
      </c>
      <c r="H7" s="21">
        <v>0</v>
      </c>
      <c r="I7" s="21">
        <v>2</v>
      </c>
      <c r="J7" s="21">
        <v>3</v>
      </c>
      <c r="K7" s="22">
        <v>0</v>
      </c>
      <c r="L7" s="22">
        <v>0.66666666666666696</v>
      </c>
      <c r="M7" s="33">
        <v>3</v>
      </c>
      <c r="N7" s="33">
        <v>0</v>
      </c>
      <c r="O7" s="33">
        <v>3</v>
      </c>
      <c r="P7" s="21">
        <v>0</v>
      </c>
      <c r="Q7" s="21">
        <v>1</v>
      </c>
      <c r="R7" s="34">
        <v>1</v>
      </c>
      <c r="S7" s="35">
        <v>3441417</v>
      </c>
      <c r="T7" s="96" t="s">
        <v>32</v>
      </c>
      <c r="U7" s="37">
        <v>4</v>
      </c>
      <c r="V7" s="35" t="s">
        <v>32</v>
      </c>
      <c r="W7" s="38">
        <v>30.99</v>
      </c>
      <c r="X7" s="99">
        <f t="shared" si="1"/>
        <v>2</v>
      </c>
      <c r="Y7" s="98">
        <f t="shared" si="0"/>
        <v>3.0990000000000002</v>
      </c>
    </row>
    <row r="8" spans="1:32" x14ac:dyDescent="0.25">
      <c r="A8" s="20" t="s">
        <v>88</v>
      </c>
      <c r="B8" s="93">
        <v>13109</v>
      </c>
      <c r="C8" s="22">
        <v>0.19088937093275499</v>
      </c>
      <c r="D8" s="22">
        <v>0.94034707158351405</v>
      </c>
      <c r="E8" s="33">
        <v>922</v>
      </c>
      <c r="F8" s="33">
        <v>176</v>
      </c>
      <c r="G8" s="33">
        <v>746</v>
      </c>
      <c r="H8" s="21">
        <v>0</v>
      </c>
      <c r="I8" s="21">
        <v>206</v>
      </c>
      <c r="J8" s="21">
        <v>485</v>
      </c>
      <c r="K8" s="22">
        <v>0.49860335195530697</v>
      </c>
      <c r="L8" s="22">
        <v>0.93575418994413395</v>
      </c>
      <c r="M8" s="33">
        <v>716</v>
      </c>
      <c r="N8" s="33">
        <v>357</v>
      </c>
      <c r="O8" s="33">
        <v>359</v>
      </c>
      <c r="P8" s="21">
        <v>0</v>
      </c>
      <c r="Q8" s="21">
        <v>93</v>
      </c>
      <c r="R8" s="34">
        <v>220</v>
      </c>
      <c r="S8" s="35">
        <v>1589662</v>
      </c>
      <c r="T8" s="96" t="s">
        <v>32</v>
      </c>
      <c r="U8" s="37">
        <v>1131</v>
      </c>
      <c r="V8" s="35" t="s">
        <v>32</v>
      </c>
      <c r="W8" s="38">
        <v>91.56</v>
      </c>
      <c r="X8" s="99">
        <f t="shared" si="1"/>
        <v>101</v>
      </c>
      <c r="Y8" s="98">
        <f t="shared" si="0"/>
        <v>462.37800000000004</v>
      </c>
    </row>
    <row r="9" spans="1:32" ht="24.75" x14ac:dyDescent="0.25">
      <c r="X9" s="78" t="s">
        <v>106</v>
      </c>
      <c r="Y9" s="100">
        <f>SUM(Y3:Y8)</f>
        <v>1075.433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915-3D08-4807-BDB5-8569EBC7A1D6}">
  <dimension ref="A1:Z8"/>
  <sheetViews>
    <sheetView topLeftCell="C1" workbookViewId="0">
      <selection activeCell="X8" sqref="X8:Y8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7.140625" bestFit="1" customWidth="1"/>
    <col min="4" max="4" width="10.5703125" bestFit="1" customWidth="1"/>
    <col min="5" max="5" width="8.85546875" bestFit="1" customWidth="1"/>
    <col min="6" max="6" width="6.28515625" bestFit="1" customWidth="1"/>
    <col min="7" max="8" width="8" bestFit="1" customWidth="1"/>
    <col min="9" max="9" width="8.42578125" bestFit="1" customWidth="1"/>
    <col min="10" max="10" width="8" bestFit="1" customWidth="1"/>
    <col min="11" max="11" width="7.140625" bestFit="1" customWidth="1"/>
    <col min="12" max="12" width="10.5703125" bestFit="1" customWidth="1"/>
    <col min="13" max="13" width="8.85546875" bestFit="1" customWidth="1"/>
    <col min="14" max="14" width="7" bestFit="1" customWidth="1"/>
    <col min="15" max="16" width="8" bestFit="1" customWidth="1"/>
    <col min="17" max="17" width="8.42578125" bestFit="1" customWidth="1"/>
    <col min="18" max="18" width="8" bestFit="1" customWidth="1"/>
    <col min="19" max="19" width="10.85546875" customWidth="1"/>
    <col min="21" max="22" width="10" customWidth="1"/>
    <col min="24" max="24" width="9.7109375" customWidth="1"/>
    <col min="25" max="25" width="10.7109375" customWidth="1"/>
    <col min="26" max="26" width="70.42578125" bestFit="1" customWidth="1"/>
  </cols>
  <sheetData>
    <row r="1" spans="1:26" x14ac:dyDescent="0.25">
      <c r="A1" s="80"/>
      <c r="B1" s="67"/>
      <c r="C1" s="68" t="s">
        <v>36</v>
      </c>
      <c r="D1" s="68" t="s">
        <v>36</v>
      </c>
      <c r="E1" s="68" t="s">
        <v>36</v>
      </c>
      <c r="F1" s="68" t="s">
        <v>36</v>
      </c>
      <c r="G1" s="68" t="s">
        <v>36</v>
      </c>
      <c r="H1" s="68" t="s">
        <v>36</v>
      </c>
      <c r="I1" s="68" t="s">
        <v>36</v>
      </c>
      <c r="J1" s="68" t="s">
        <v>36</v>
      </c>
      <c r="K1" s="68" t="s">
        <v>33</v>
      </c>
      <c r="L1" s="68" t="s">
        <v>33</v>
      </c>
      <c r="M1" s="68" t="s">
        <v>33</v>
      </c>
      <c r="N1" s="68" t="s">
        <v>33</v>
      </c>
      <c r="O1" s="68" t="s">
        <v>33</v>
      </c>
      <c r="P1" s="68" t="s">
        <v>33</v>
      </c>
      <c r="Q1" s="68" t="s">
        <v>33</v>
      </c>
      <c r="R1" s="68" t="s">
        <v>33</v>
      </c>
      <c r="S1" s="32" t="s">
        <v>62</v>
      </c>
      <c r="T1" s="9"/>
      <c r="U1" s="9"/>
      <c r="V1" s="9"/>
      <c r="W1" s="9"/>
      <c r="X1" s="9"/>
      <c r="Y1" s="13">
        <v>0.05</v>
      </c>
      <c r="Z1" s="49" t="s">
        <v>104</v>
      </c>
    </row>
    <row r="2" spans="1:26" ht="34.5" x14ac:dyDescent="0.25">
      <c r="A2" s="68" t="s">
        <v>17</v>
      </c>
      <c r="B2" s="68" t="s">
        <v>18</v>
      </c>
      <c r="C2" s="68" t="s">
        <v>19</v>
      </c>
      <c r="D2" s="68" t="s">
        <v>20</v>
      </c>
      <c r="E2" s="68" t="s">
        <v>21</v>
      </c>
      <c r="F2" s="68" t="s">
        <v>22</v>
      </c>
      <c r="G2" s="68" t="s">
        <v>23</v>
      </c>
      <c r="H2" s="69" t="s">
        <v>24</v>
      </c>
      <c r="I2" s="69" t="s">
        <v>25</v>
      </c>
      <c r="J2" s="69" t="s">
        <v>26</v>
      </c>
      <c r="K2" s="68" t="s">
        <v>19</v>
      </c>
      <c r="L2" s="68" t="s">
        <v>20</v>
      </c>
      <c r="M2" s="68" t="s">
        <v>21</v>
      </c>
      <c r="N2" s="68" t="s">
        <v>22</v>
      </c>
      <c r="O2" s="68" t="s">
        <v>23</v>
      </c>
      <c r="P2" s="69" t="s">
        <v>24</v>
      </c>
      <c r="Q2" s="69" t="s">
        <v>25</v>
      </c>
      <c r="R2" s="70" t="s">
        <v>26</v>
      </c>
      <c r="S2" s="17" t="s">
        <v>31</v>
      </c>
      <c r="T2" s="18" t="s">
        <v>27</v>
      </c>
      <c r="U2" s="19" t="s">
        <v>102</v>
      </c>
      <c r="V2" s="19" t="s">
        <v>37</v>
      </c>
      <c r="W2" s="18" t="s">
        <v>48</v>
      </c>
      <c r="X2" s="18" t="s">
        <v>23</v>
      </c>
      <c r="Y2" s="18" t="s">
        <v>28</v>
      </c>
    </row>
    <row r="3" spans="1:26" x14ac:dyDescent="0.25">
      <c r="A3" s="81" t="s">
        <v>88</v>
      </c>
      <c r="B3" s="82">
        <v>584</v>
      </c>
      <c r="C3" s="83">
        <v>0</v>
      </c>
      <c r="D3" s="83">
        <v>0.89473684210526305</v>
      </c>
      <c r="E3" s="84">
        <v>19</v>
      </c>
      <c r="F3" s="84">
        <v>0</v>
      </c>
      <c r="G3" s="84">
        <v>19</v>
      </c>
      <c r="H3" s="82">
        <v>0</v>
      </c>
      <c r="I3" s="82">
        <v>2</v>
      </c>
      <c r="J3" s="82">
        <v>15</v>
      </c>
      <c r="K3" s="83">
        <v>0</v>
      </c>
      <c r="L3" s="83">
        <v>0.9375</v>
      </c>
      <c r="M3" s="84">
        <v>16</v>
      </c>
      <c r="N3" s="84">
        <v>0</v>
      </c>
      <c r="O3" s="84">
        <v>16</v>
      </c>
      <c r="P3" s="82">
        <v>0</v>
      </c>
      <c r="Q3" s="82">
        <v>7</v>
      </c>
      <c r="R3" s="85">
        <v>8</v>
      </c>
      <c r="S3" s="71">
        <v>3570819</v>
      </c>
      <c r="T3" s="5" t="s">
        <v>32</v>
      </c>
      <c r="U3" s="66">
        <v>17</v>
      </c>
      <c r="V3" s="5" t="s">
        <v>32</v>
      </c>
      <c r="W3" s="7">
        <v>112.5</v>
      </c>
      <c r="X3" s="66">
        <f>(O3-P3-Q3-R3)+(G3-H3-I3-J3)</f>
        <v>3</v>
      </c>
      <c r="Y3" s="7">
        <f>(W3*$Y$1)*X3</f>
        <v>16.875</v>
      </c>
    </row>
    <row r="4" spans="1:26" x14ac:dyDescent="0.25">
      <c r="A4" s="81" t="s">
        <v>88</v>
      </c>
      <c r="B4" s="82">
        <v>1272</v>
      </c>
      <c r="C4" s="83">
        <v>0.123197362999588</v>
      </c>
      <c r="D4" s="83">
        <v>0.92027194066749096</v>
      </c>
      <c r="E4" s="84">
        <v>4854</v>
      </c>
      <c r="F4" s="84">
        <v>598</v>
      </c>
      <c r="G4" s="84">
        <v>4256</v>
      </c>
      <c r="H4" s="82">
        <v>0</v>
      </c>
      <c r="I4" s="82">
        <v>1236</v>
      </c>
      <c r="J4" s="82">
        <v>2633</v>
      </c>
      <c r="K4" s="83">
        <v>0.42195280363715099</v>
      </c>
      <c r="L4" s="83">
        <v>0.91924659017103305</v>
      </c>
      <c r="M4" s="84">
        <v>4619</v>
      </c>
      <c r="N4" s="84">
        <v>1949</v>
      </c>
      <c r="O4" s="84">
        <v>2670</v>
      </c>
      <c r="P4" s="82">
        <v>0</v>
      </c>
      <c r="Q4" s="82">
        <v>636</v>
      </c>
      <c r="R4" s="85">
        <v>1661</v>
      </c>
      <c r="S4" s="71">
        <v>3221603</v>
      </c>
      <c r="T4" s="5" t="s">
        <v>32</v>
      </c>
      <c r="U4" s="66">
        <v>3209</v>
      </c>
      <c r="V4" s="86" t="s">
        <v>29</v>
      </c>
      <c r="W4" s="7">
        <v>18</v>
      </c>
      <c r="X4" s="87">
        <f>(G4-H4-I4-J4)</f>
        <v>387</v>
      </c>
      <c r="Y4" s="7">
        <f t="shared" ref="Y4:Y7" si="0">(W4*$Y$1)*X4</f>
        <v>348.3</v>
      </c>
    </row>
    <row r="5" spans="1:26" x14ac:dyDescent="0.25">
      <c r="A5" s="81" t="s">
        <v>88</v>
      </c>
      <c r="B5" s="82">
        <v>1304</v>
      </c>
      <c r="C5" s="83">
        <v>0.84245742092457399</v>
      </c>
      <c r="D5" s="83">
        <v>0.94951338199513402</v>
      </c>
      <c r="E5" s="84">
        <v>1644</v>
      </c>
      <c r="F5" s="84">
        <v>1385</v>
      </c>
      <c r="G5" s="84">
        <v>259</v>
      </c>
      <c r="H5" s="82">
        <v>0</v>
      </c>
      <c r="I5" s="82">
        <v>65</v>
      </c>
      <c r="J5" s="82">
        <v>111</v>
      </c>
      <c r="K5" s="83">
        <v>0.29720616570327602</v>
      </c>
      <c r="L5" s="83">
        <v>0.860308285163777</v>
      </c>
      <c r="M5" s="84">
        <v>2076</v>
      </c>
      <c r="N5" s="84">
        <v>617</v>
      </c>
      <c r="O5" s="84">
        <v>1459</v>
      </c>
      <c r="P5" s="82">
        <v>0</v>
      </c>
      <c r="Q5" s="82">
        <v>229</v>
      </c>
      <c r="R5" s="85">
        <v>940</v>
      </c>
      <c r="S5" s="71">
        <v>1892157</v>
      </c>
      <c r="T5" s="5" t="s">
        <v>32</v>
      </c>
      <c r="U5" s="66">
        <v>3863</v>
      </c>
      <c r="V5" s="86" t="s">
        <v>29</v>
      </c>
      <c r="W5" s="7">
        <v>7.26</v>
      </c>
      <c r="X5" s="87">
        <f>(G5-H5-I5-J5)</f>
        <v>83</v>
      </c>
      <c r="Y5" s="7">
        <f t="shared" si="0"/>
        <v>30.128999999999998</v>
      </c>
    </row>
    <row r="6" spans="1:26" x14ac:dyDescent="0.25">
      <c r="A6" s="81" t="s">
        <v>88</v>
      </c>
      <c r="B6" s="82">
        <v>1937</v>
      </c>
      <c r="C6" s="83">
        <v>0</v>
      </c>
      <c r="D6" s="83">
        <v>0</v>
      </c>
      <c r="E6" s="84">
        <v>1</v>
      </c>
      <c r="F6" s="84">
        <v>0</v>
      </c>
      <c r="G6" s="84">
        <v>1</v>
      </c>
      <c r="H6" s="82">
        <v>0</v>
      </c>
      <c r="I6" s="82">
        <v>0</v>
      </c>
      <c r="J6" s="82">
        <v>0</v>
      </c>
      <c r="K6" s="83">
        <v>0</v>
      </c>
      <c r="L6" s="83">
        <v>0.75</v>
      </c>
      <c r="M6" s="84">
        <v>4</v>
      </c>
      <c r="N6" s="84">
        <v>0</v>
      </c>
      <c r="O6" s="84">
        <v>4</v>
      </c>
      <c r="P6" s="82">
        <v>0</v>
      </c>
      <c r="Q6" s="82">
        <v>3</v>
      </c>
      <c r="R6" s="85">
        <v>0</v>
      </c>
      <c r="S6" s="71">
        <v>2338739</v>
      </c>
      <c r="T6" s="5" t="s">
        <v>32</v>
      </c>
      <c r="U6" s="66">
        <v>7</v>
      </c>
      <c r="V6" s="5" t="s">
        <v>32</v>
      </c>
      <c r="W6" s="7">
        <v>165.3</v>
      </c>
      <c r="X6" s="66">
        <f>(O6-P6-Q6-R6)+(G6-H6-I6-J6)</f>
        <v>2</v>
      </c>
      <c r="Y6" s="7">
        <f t="shared" si="0"/>
        <v>16.53</v>
      </c>
    </row>
    <row r="7" spans="1:26" x14ac:dyDescent="0.25">
      <c r="A7" s="81" t="s">
        <v>88</v>
      </c>
      <c r="B7" s="82">
        <v>3002</v>
      </c>
      <c r="C7" s="83">
        <v>0.46459972235076402</v>
      </c>
      <c r="D7" s="83">
        <v>0.88604812586765402</v>
      </c>
      <c r="E7" s="84">
        <v>8644</v>
      </c>
      <c r="F7" s="84">
        <v>4016</v>
      </c>
      <c r="G7" s="84">
        <v>4628</v>
      </c>
      <c r="H7" s="82">
        <v>0</v>
      </c>
      <c r="I7" s="82">
        <v>162</v>
      </c>
      <c r="J7" s="82">
        <v>3481</v>
      </c>
      <c r="K7" s="83">
        <v>0.42379274405677703</v>
      </c>
      <c r="L7" s="83">
        <v>0.879299220805003</v>
      </c>
      <c r="M7" s="84">
        <v>20149</v>
      </c>
      <c r="N7" s="84">
        <v>8539</v>
      </c>
      <c r="O7" s="84">
        <v>11610</v>
      </c>
      <c r="P7" s="82">
        <v>0</v>
      </c>
      <c r="Q7" s="82">
        <v>833</v>
      </c>
      <c r="R7" s="85">
        <v>8345</v>
      </c>
      <c r="S7" s="71">
        <v>3663556</v>
      </c>
      <c r="T7" s="5" t="s">
        <v>32</v>
      </c>
      <c r="U7" s="66">
        <v>94396</v>
      </c>
      <c r="V7" s="5" t="s">
        <v>32</v>
      </c>
      <c r="W7" s="7">
        <v>8.5399999999999991</v>
      </c>
      <c r="X7" s="66">
        <f>(O7-P7-Q7-R7)+(G7-H7-I7-J7)</f>
        <v>3417</v>
      </c>
      <c r="Y7" s="7">
        <f t="shared" si="0"/>
        <v>1459.059</v>
      </c>
    </row>
    <row r="8" spans="1:26" ht="24.75" x14ac:dyDescent="0.25">
      <c r="X8" s="78" t="s">
        <v>103</v>
      </c>
      <c r="Y8" s="79">
        <f>SUM(Y3:Y7)</f>
        <v>1870.893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2FEC-D759-4157-9740-F7E74ECDE8CA}">
  <dimension ref="A1:Y14"/>
  <sheetViews>
    <sheetView workbookViewId="0">
      <selection activeCell="G18" sqref="G18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9.5703125" bestFit="1" customWidth="1"/>
    <col min="4" max="4" width="10.5703125" bestFit="1" customWidth="1"/>
    <col min="5" max="10" width="9.5703125" bestFit="1" customWidth="1"/>
    <col min="11" max="11" width="7.140625" bestFit="1" customWidth="1"/>
    <col min="12" max="12" width="10.5703125" bestFit="1" customWidth="1"/>
    <col min="13" max="13" width="8.85546875" bestFit="1" customWidth="1"/>
    <col min="14" max="14" width="7" bestFit="1" customWidth="1"/>
    <col min="15" max="16" width="8" bestFit="1" customWidth="1"/>
    <col min="17" max="17" width="8.42578125" bestFit="1" customWidth="1"/>
    <col min="18" max="18" width="8" bestFit="1" customWidth="1"/>
    <col min="19" max="19" width="9.42578125" customWidth="1"/>
    <col min="20" max="20" width="14" bestFit="1" customWidth="1"/>
    <col min="21" max="21" width="10.140625" customWidth="1"/>
    <col min="22" max="22" width="9.140625" customWidth="1"/>
    <col min="23" max="23" width="8.28515625" customWidth="1"/>
    <col min="24" max="24" width="10.42578125" customWidth="1"/>
    <col min="25" max="25" width="13" customWidth="1"/>
  </cols>
  <sheetData>
    <row r="1" spans="1:25" x14ac:dyDescent="0.25">
      <c r="A1" s="67"/>
      <c r="B1" s="67"/>
      <c r="C1" s="68" t="s">
        <v>15</v>
      </c>
      <c r="D1" s="68" t="s">
        <v>15</v>
      </c>
      <c r="E1" s="68" t="s">
        <v>15</v>
      </c>
      <c r="F1" s="68" t="s">
        <v>15</v>
      </c>
      <c r="G1" s="68" t="s">
        <v>15</v>
      </c>
      <c r="H1" s="68" t="s">
        <v>15</v>
      </c>
      <c r="I1" s="68" t="s">
        <v>15</v>
      </c>
      <c r="J1" s="68" t="s">
        <v>15</v>
      </c>
      <c r="K1" s="68" t="s">
        <v>33</v>
      </c>
      <c r="L1" s="68" t="s">
        <v>33</v>
      </c>
      <c r="M1" s="68" t="s">
        <v>33</v>
      </c>
      <c r="N1" s="68" t="s">
        <v>33</v>
      </c>
      <c r="O1" s="68" t="s">
        <v>33</v>
      </c>
      <c r="P1" s="68" t="s">
        <v>33</v>
      </c>
      <c r="Q1" s="68" t="s">
        <v>33</v>
      </c>
      <c r="R1" s="68" t="s">
        <v>33</v>
      </c>
      <c r="S1" s="32" t="s">
        <v>62</v>
      </c>
      <c r="T1" s="9"/>
      <c r="U1" s="9"/>
      <c r="V1" s="9"/>
      <c r="W1" s="9"/>
      <c r="X1" s="9"/>
      <c r="Y1" s="13">
        <v>0.05</v>
      </c>
    </row>
    <row r="2" spans="1:25" ht="34.5" x14ac:dyDescent="0.25">
      <c r="A2" s="68" t="s">
        <v>17</v>
      </c>
      <c r="B2" s="68" t="s">
        <v>18</v>
      </c>
      <c r="C2" s="68" t="s">
        <v>19</v>
      </c>
      <c r="D2" s="68" t="s">
        <v>20</v>
      </c>
      <c r="E2" s="68" t="s">
        <v>21</v>
      </c>
      <c r="F2" s="68" t="s">
        <v>22</v>
      </c>
      <c r="G2" s="68" t="s">
        <v>23</v>
      </c>
      <c r="H2" s="69" t="s">
        <v>24</v>
      </c>
      <c r="I2" s="69" t="s">
        <v>25</v>
      </c>
      <c r="J2" s="69" t="s">
        <v>26</v>
      </c>
      <c r="K2" s="68" t="s">
        <v>19</v>
      </c>
      <c r="L2" s="68" t="s">
        <v>20</v>
      </c>
      <c r="M2" s="68" t="s">
        <v>21</v>
      </c>
      <c r="N2" s="68" t="s">
        <v>22</v>
      </c>
      <c r="O2" s="68" t="s">
        <v>23</v>
      </c>
      <c r="P2" s="69" t="s">
        <v>24</v>
      </c>
      <c r="Q2" s="69" t="s">
        <v>25</v>
      </c>
      <c r="R2" s="70" t="s">
        <v>26</v>
      </c>
      <c r="S2" s="17" t="s">
        <v>31</v>
      </c>
      <c r="T2" s="18" t="s">
        <v>27</v>
      </c>
      <c r="U2" s="19" t="s">
        <v>100</v>
      </c>
      <c r="V2" s="19" t="s">
        <v>34</v>
      </c>
      <c r="W2" s="18" t="s">
        <v>48</v>
      </c>
      <c r="X2" s="18" t="s">
        <v>23</v>
      </c>
      <c r="Y2" s="18" t="s">
        <v>28</v>
      </c>
    </row>
    <row r="3" spans="1:25" x14ac:dyDescent="0.25">
      <c r="A3" s="88" t="s">
        <v>88</v>
      </c>
      <c r="B3" s="89">
        <v>1272</v>
      </c>
      <c r="C3" s="90">
        <v>0.31156756756756798</v>
      </c>
      <c r="D3" s="90">
        <v>0.90897297297297297</v>
      </c>
      <c r="E3" s="91">
        <v>4625</v>
      </c>
      <c r="F3" s="91">
        <v>1441</v>
      </c>
      <c r="G3" s="91">
        <v>3184</v>
      </c>
      <c r="H3" s="89">
        <v>0</v>
      </c>
      <c r="I3" s="89">
        <v>858</v>
      </c>
      <c r="J3" s="89">
        <v>1905</v>
      </c>
      <c r="K3" s="90">
        <v>0.42195280363715099</v>
      </c>
      <c r="L3" s="90">
        <v>0.91924659017103305</v>
      </c>
      <c r="M3" s="91">
        <v>4619</v>
      </c>
      <c r="N3" s="91">
        <v>1949</v>
      </c>
      <c r="O3" s="91">
        <v>2670</v>
      </c>
      <c r="P3" s="89">
        <v>0</v>
      </c>
      <c r="Q3" s="89">
        <v>636</v>
      </c>
      <c r="R3" s="92">
        <v>1661</v>
      </c>
      <c r="S3" s="71">
        <v>3221603</v>
      </c>
      <c r="T3" s="72" t="s">
        <v>32</v>
      </c>
      <c r="U3" s="73">
        <v>10158</v>
      </c>
      <c r="V3" s="35" t="s">
        <v>32</v>
      </c>
      <c r="W3" s="74">
        <v>18</v>
      </c>
      <c r="X3" s="73">
        <f>(G3-H3-I3-J3)+(O3-P3-Q3-R3)</f>
        <v>794</v>
      </c>
      <c r="Y3" s="74">
        <f>(W3*$Y$1)*X3</f>
        <v>714.6</v>
      </c>
    </row>
    <row r="4" spans="1:25" x14ac:dyDescent="0.25">
      <c r="A4" s="88" t="s">
        <v>88</v>
      </c>
      <c r="B4" s="89">
        <v>1304</v>
      </c>
      <c r="C4" s="90">
        <v>0.22434194638976099</v>
      </c>
      <c r="D4" s="90">
        <v>0.88360299444578605</v>
      </c>
      <c r="E4" s="91">
        <v>4141</v>
      </c>
      <c r="F4" s="91">
        <v>929</v>
      </c>
      <c r="G4" s="91">
        <v>3212</v>
      </c>
      <c r="H4" s="89">
        <v>0</v>
      </c>
      <c r="I4" s="89">
        <v>462</v>
      </c>
      <c r="J4" s="89">
        <v>2268</v>
      </c>
      <c r="K4" s="90">
        <v>0.29720616570327602</v>
      </c>
      <c r="L4" s="90">
        <v>0.860308285163777</v>
      </c>
      <c r="M4" s="91">
        <v>2076</v>
      </c>
      <c r="N4" s="91">
        <v>617</v>
      </c>
      <c r="O4" s="91">
        <v>1459</v>
      </c>
      <c r="P4" s="89">
        <v>0</v>
      </c>
      <c r="Q4" s="89">
        <v>229</v>
      </c>
      <c r="R4" s="92">
        <v>940</v>
      </c>
      <c r="S4" s="71">
        <v>1892157</v>
      </c>
      <c r="T4" s="72" t="s">
        <v>32</v>
      </c>
      <c r="U4" s="73">
        <v>10703</v>
      </c>
      <c r="V4" s="35" t="s">
        <v>32</v>
      </c>
      <c r="W4" s="74">
        <v>7.26</v>
      </c>
      <c r="X4" s="73">
        <f t="shared" ref="X4:X11" si="0">(G4-H4-I4-J4)+(O4-P4-Q4-R4)</f>
        <v>772</v>
      </c>
      <c r="Y4" s="74">
        <f t="shared" ref="Y4:Y10" si="1">(W4*$Y$1)*X4</f>
        <v>280.23599999999999</v>
      </c>
    </row>
    <row r="5" spans="1:25" x14ac:dyDescent="0.25">
      <c r="A5" s="88" t="s">
        <v>88</v>
      </c>
      <c r="B5" s="89">
        <v>1971</v>
      </c>
      <c r="C5" s="90">
        <v>0.77777777777777801</v>
      </c>
      <c r="D5" s="90">
        <v>0.92592592592592604</v>
      </c>
      <c r="E5" s="91">
        <v>27</v>
      </c>
      <c r="F5" s="91">
        <v>21</v>
      </c>
      <c r="G5" s="91">
        <v>6</v>
      </c>
      <c r="H5" s="89">
        <v>0</v>
      </c>
      <c r="I5" s="89">
        <v>2</v>
      </c>
      <c r="J5" s="89">
        <v>2</v>
      </c>
      <c r="K5" s="90">
        <v>0.55172413793103503</v>
      </c>
      <c r="L5" s="90">
        <v>0.931034482758621</v>
      </c>
      <c r="M5" s="91">
        <v>29</v>
      </c>
      <c r="N5" s="91">
        <v>16</v>
      </c>
      <c r="O5" s="91">
        <v>13</v>
      </c>
      <c r="P5" s="89">
        <v>6</v>
      </c>
      <c r="Q5" s="89">
        <v>5</v>
      </c>
      <c r="R5" s="92">
        <v>0</v>
      </c>
      <c r="S5" s="71">
        <v>3503331</v>
      </c>
      <c r="T5" s="72" t="s">
        <v>32</v>
      </c>
      <c r="U5" s="73">
        <v>19</v>
      </c>
      <c r="V5" s="35" t="s">
        <v>32</v>
      </c>
      <c r="W5" s="74">
        <v>463.13</v>
      </c>
      <c r="X5" s="73">
        <f t="shared" si="0"/>
        <v>4</v>
      </c>
      <c r="Y5" s="74">
        <f t="shared" si="1"/>
        <v>92.626000000000005</v>
      </c>
    </row>
    <row r="6" spans="1:25" x14ac:dyDescent="0.25">
      <c r="A6" s="88" t="s">
        <v>88</v>
      </c>
      <c r="B6" s="89">
        <v>1973</v>
      </c>
      <c r="C6" s="90">
        <v>0.875</v>
      </c>
      <c r="D6" s="90">
        <v>0.875</v>
      </c>
      <c r="E6" s="91">
        <v>8</v>
      </c>
      <c r="F6" s="91">
        <v>7</v>
      </c>
      <c r="G6" s="91">
        <v>1</v>
      </c>
      <c r="H6" s="89">
        <v>0</v>
      </c>
      <c r="I6" s="89">
        <v>0</v>
      </c>
      <c r="J6" s="89">
        <v>0</v>
      </c>
      <c r="K6" s="90">
        <v>0.84615384615384603</v>
      </c>
      <c r="L6" s="90">
        <v>0.92307692307692302</v>
      </c>
      <c r="M6" s="91">
        <v>13</v>
      </c>
      <c r="N6" s="91">
        <v>11</v>
      </c>
      <c r="O6" s="91">
        <v>2</v>
      </c>
      <c r="P6" s="89">
        <v>1</v>
      </c>
      <c r="Q6" s="89">
        <v>0</v>
      </c>
      <c r="R6" s="92">
        <v>0</v>
      </c>
      <c r="S6" s="71">
        <v>3503356</v>
      </c>
      <c r="T6" s="72" t="s">
        <v>32</v>
      </c>
      <c r="U6" s="73">
        <v>10</v>
      </c>
      <c r="V6" s="35" t="s">
        <v>32</v>
      </c>
      <c r="W6" s="74">
        <v>672.12</v>
      </c>
      <c r="X6" s="73">
        <f t="shared" si="0"/>
        <v>2</v>
      </c>
      <c r="Y6" s="74">
        <f>(W6*$Y$1)*X6</f>
        <v>67.212000000000003</v>
      </c>
    </row>
    <row r="7" spans="1:25" x14ac:dyDescent="0.25">
      <c r="A7" s="88" t="s">
        <v>88</v>
      </c>
      <c r="B7" s="89">
        <v>2996</v>
      </c>
      <c r="C7" s="90">
        <v>0.43617383410870297</v>
      </c>
      <c r="D7" s="90">
        <v>0.76330420969023005</v>
      </c>
      <c r="E7" s="91">
        <v>8813</v>
      </c>
      <c r="F7" s="91">
        <v>3844</v>
      </c>
      <c r="G7" s="91">
        <v>4969</v>
      </c>
      <c r="H7" s="89">
        <v>0</v>
      </c>
      <c r="I7" s="89">
        <v>1017</v>
      </c>
      <c r="J7" s="89">
        <v>1866</v>
      </c>
      <c r="K7" s="90">
        <v>0.67291414752116097</v>
      </c>
      <c r="L7" s="90">
        <v>0.80290205562273298</v>
      </c>
      <c r="M7" s="91">
        <v>1654</v>
      </c>
      <c r="N7" s="91">
        <v>1113</v>
      </c>
      <c r="O7" s="91">
        <v>541</v>
      </c>
      <c r="P7" s="89">
        <v>0</v>
      </c>
      <c r="Q7" s="89">
        <v>54</v>
      </c>
      <c r="R7" s="92">
        <v>161</v>
      </c>
      <c r="S7" s="71">
        <v>3518974</v>
      </c>
      <c r="T7" s="72" t="s">
        <v>32</v>
      </c>
      <c r="U7" s="73">
        <v>328156</v>
      </c>
      <c r="V7" s="35" t="s">
        <v>32</v>
      </c>
      <c r="W7" s="74">
        <v>5.69</v>
      </c>
      <c r="X7" s="73">
        <f t="shared" si="0"/>
        <v>2412</v>
      </c>
      <c r="Y7" s="74">
        <f t="shared" si="1"/>
        <v>686.21400000000006</v>
      </c>
    </row>
    <row r="8" spans="1:25" x14ac:dyDescent="0.25">
      <c r="A8" s="88" t="s">
        <v>88</v>
      </c>
      <c r="B8" s="89">
        <v>2998</v>
      </c>
      <c r="C8" s="90">
        <v>0.60166840458811299</v>
      </c>
      <c r="D8" s="90">
        <v>0.85547445255474497</v>
      </c>
      <c r="E8" s="91">
        <v>4795</v>
      </c>
      <c r="F8" s="91">
        <v>2885</v>
      </c>
      <c r="G8" s="91">
        <v>1910</v>
      </c>
      <c r="H8" s="89">
        <v>0</v>
      </c>
      <c r="I8" s="89">
        <v>533</v>
      </c>
      <c r="J8" s="89">
        <v>684</v>
      </c>
      <c r="K8" s="90">
        <v>0.79394387001477096</v>
      </c>
      <c r="L8" s="90">
        <v>0.90398818316100404</v>
      </c>
      <c r="M8" s="91">
        <v>1354</v>
      </c>
      <c r="N8" s="91">
        <v>1075</v>
      </c>
      <c r="O8" s="91">
        <v>279</v>
      </c>
      <c r="P8" s="89">
        <v>0</v>
      </c>
      <c r="Q8" s="89">
        <v>99</v>
      </c>
      <c r="R8" s="92">
        <v>50</v>
      </c>
      <c r="S8" s="71">
        <v>3519014</v>
      </c>
      <c r="T8" s="72" t="s">
        <v>32</v>
      </c>
      <c r="U8" s="73">
        <v>109845</v>
      </c>
      <c r="V8" s="35" t="s">
        <v>32</v>
      </c>
      <c r="W8" s="74">
        <v>23.15</v>
      </c>
      <c r="X8" s="73">
        <f t="shared" si="0"/>
        <v>823</v>
      </c>
      <c r="Y8" s="74">
        <f t="shared" si="1"/>
        <v>952.62249999999995</v>
      </c>
    </row>
    <row r="9" spans="1:25" x14ac:dyDescent="0.25">
      <c r="A9" s="88" t="s">
        <v>88</v>
      </c>
      <c r="B9" s="89">
        <v>3308</v>
      </c>
      <c r="C9" s="90">
        <v>0.24765648624130601</v>
      </c>
      <c r="D9" s="90">
        <v>0.94503500732711498</v>
      </c>
      <c r="E9" s="91">
        <v>42991</v>
      </c>
      <c r="F9" s="91">
        <v>10647</v>
      </c>
      <c r="G9" s="91">
        <v>32344</v>
      </c>
      <c r="H9" s="89">
        <v>0</v>
      </c>
      <c r="I9" s="89">
        <v>3832</v>
      </c>
      <c r="J9" s="89">
        <v>26149</v>
      </c>
      <c r="K9" s="90">
        <v>0.66397415185783504</v>
      </c>
      <c r="L9" s="90">
        <v>0.94654772775163298</v>
      </c>
      <c r="M9" s="91">
        <v>14237</v>
      </c>
      <c r="N9" s="91">
        <v>9453</v>
      </c>
      <c r="O9" s="91">
        <v>4784</v>
      </c>
      <c r="P9" s="89">
        <v>0</v>
      </c>
      <c r="Q9" s="89">
        <v>220</v>
      </c>
      <c r="R9" s="92">
        <v>3803</v>
      </c>
      <c r="S9" s="71">
        <v>3519782</v>
      </c>
      <c r="T9" s="72" t="s">
        <v>32</v>
      </c>
      <c r="U9" s="73">
        <v>91333</v>
      </c>
      <c r="V9" s="35" t="s">
        <v>32</v>
      </c>
      <c r="W9" s="74">
        <v>12.64</v>
      </c>
      <c r="X9" s="73">
        <f t="shared" si="0"/>
        <v>3124</v>
      </c>
      <c r="Y9" s="74">
        <f t="shared" si="1"/>
        <v>1974.3680000000004</v>
      </c>
    </row>
    <row r="10" spans="1:25" x14ac:dyDescent="0.25">
      <c r="A10" s="88" t="s">
        <v>88</v>
      </c>
      <c r="B10" s="89">
        <v>3318</v>
      </c>
      <c r="C10" s="90">
        <v>0.29273084479371297</v>
      </c>
      <c r="D10" s="90">
        <v>0.93811394891944999</v>
      </c>
      <c r="E10" s="91">
        <v>5090</v>
      </c>
      <c r="F10" s="91">
        <v>1490</v>
      </c>
      <c r="G10" s="91">
        <v>3600</v>
      </c>
      <c r="H10" s="89">
        <v>0</v>
      </c>
      <c r="I10" s="89">
        <v>758</v>
      </c>
      <c r="J10" s="89">
        <v>2527</v>
      </c>
      <c r="K10" s="90">
        <v>0.74132704614348299</v>
      </c>
      <c r="L10" s="90">
        <v>0.94880431121589803</v>
      </c>
      <c r="M10" s="91">
        <v>2969</v>
      </c>
      <c r="N10" s="91">
        <v>2201</v>
      </c>
      <c r="O10" s="91">
        <v>768</v>
      </c>
      <c r="P10" s="89">
        <v>0</v>
      </c>
      <c r="Q10" s="89">
        <v>139</v>
      </c>
      <c r="R10" s="92">
        <v>477</v>
      </c>
      <c r="S10" s="71">
        <v>2237436</v>
      </c>
      <c r="T10" s="72" t="s">
        <v>32</v>
      </c>
      <c r="U10" s="73">
        <v>6996</v>
      </c>
      <c r="V10" s="35" t="s">
        <v>32</v>
      </c>
      <c r="W10" s="74">
        <v>13.29</v>
      </c>
      <c r="X10" s="73">
        <f>(G10-H10-I10-J10)+(O10-P10-Q10-R10)</f>
        <v>467</v>
      </c>
      <c r="Y10" s="74">
        <f t="shared" si="1"/>
        <v>310.32150000000001</v>
      </c>
    </row>
    <row r="11" spans="1:25" x14ac:dyDescent="0.25">
      <c r="A11" s="88" t="s">
        <v>88</v>
      </c>
      <c r="B11" s="89">
        <v>9278</v>
      </c>
      <c r="C11" s="90">
        <v>0</v>
      </c>
      <c r="D11" s="90">
        <v>0.88888888888888895</v>
      </c>
      <c r="E11" s="91">
        <v>18</v>
      </c>
      <c r="F11" s="91">
        <v>0</v>
      </c>
      <c r="G11" s="91">
        <v>18</v>
      </c>
      <c r="H11" s="89">
        <v>0</v>
      </c>
      <c r="I11" s="89">
        <v>10</v>
      </c>
      <c r="J11" s="89">
        <v>6</v>
      </c>
      <c r="K11" s="90">
        <v>9.0909090909090898E-2</v>
      </c>
      <c r="L11" s="90">
        <v>0.90909090909090895</v>
      </c>
      <c r="M11" s="91">
        <v>22</v>
      </c>
      <c r="N11" s="91">
        <v>2</v>
      </c>
      <c r="O11" s="91">
        <v>20</v>
      </c>
      <c r="P11" s="89">
        <v>0</v>
      </c>
      <c r="Q11" s="89">
        <v>10</v>
      </c>
      <c r="R11" s="92">
        <v>8</v>
      </c>
      <c r="S11" s="71">
        <v>2028405</v>
      </c>
      <c r="T11" s="72" t="s">
        <v>32</v>
      </c>
      <c r="U11" s="73">
        <v>13</v>
      </c>
      <c r="V11" s="35" t="s">
        <v>32</v>
      </c>
      <c r="W11" s="74">
        <v>691.94</v>
      </c>
      <c r="X11" s="73">
        <f t="shared" si="0"/>
        <v>4</v>
      </c>
      <c r="Y11" s="74">
        <f>(W11*$Y$1)*X11</f>
        <v>138.38800000000001</v>
      </c>
    </row>
    <row r="12" spans="1:25" s="76" customFormat="1" ht="24.75" x14ac:dyDescent="0.25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8" t="s">
        <v>101</v>
      </c>
      <c r="Y12" s="79">
        <f>SUM(Y3:Y11)</f>
        <v>5216.5880000000006</v>
      </c>
    </row>
    <row r="13" spans="1:25" s="76" customFormat="1" x14ac:dyDescent="0.25"/>
    <row r="14" spans="1:25" s="76" customFormat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E75D-181F-44FC-B8FC-D2F3AE188EB2}">
  <dimension ref="A1:Z5"/>
  <sheetViews>
    <sheetView topLeftCell="D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8.7109375" bestFit="1" customWidth="1"/>
    <col min="4" max="4" width="10.5703125" bestFit="1" customWidth="1"/>
    <col min="5" max="5" width="8.85546875" bestFit="1" customWidth="1"/>
    <col min="6" max="10" width="8.7109375" bestFit="1" customWidth="1"/>
    <col min="11" max="11" width="9.5703125" bestFit="1" customWidth="1"/>
    <col min="12" max="12" width="10.5703125" bestFit="1" customWidth="1"/>
    <col min="13" max="18" width="9.5703125" bestFit="1" customWidth="1"/>
    <col min="19" max="19" width="8.85546875" customWidth="1"/>
    <col min="20" max="20" width="9.5703125" customWidth="1"/>
    <col min="21" max="21" width="10.7109375" customWidth="1"/>
    <col min="22" max="22" width="8.28515625" bestFit="1" customWidth="1"/>
    <col min="23" max="23" width="7.42578125" bestFit="1" customWidth="1"/>
    <col min="24" max="24" width="9" customWidth="1"/>
    <col min="25" max="25" width="8.140625" customWidth="1"/>
    <col min="26" max="26" width="68.85546875" bestFit="1" customWidth="1"/>
  </cols>
  <sheetData>
    <row r="1" spans="1:26" x14ac:dyDescent="0.25">
      <c r="A1" s="9"/>
      <c r="B1" s="9"/>
      <c r="C1" s="11" t="s">
        <v>16</v>
      </c>
      <c r="D1" s="11" t="s">
        <v>16</v>
      </c>
      <c r="E1" s="11" t="s">
        <v>16</v>
      </c>
      <c r="F1" s="11" t="s">
        <v>16</v>
      </c>
      <c r="G1" s="11" t="s">
        <v>16</v>
      </c>
      <c r="H1" s="11" t="s">
        <v>16</v>
      </c>
      <c r="I1" s="11" t="s">
        <v>16</v>
      </c>
      <c r="J1" s="11" t="s">
        <v>16</v>
      </c>
      <c r="K1" s="11" t="s">
        <v>15</v>
      </c>
      <c r="L1" s="11" t="s">
        <v>15</v>
      </c>
      <c r="M1" s="11" t="s">
        <v>15</v>
      </c>
      <c r="N1" s="11" t="s">
        <v>15</v>
      </c>
      <c r="O1" s="11" t="s">
        <v>15</v>
      </c>
      <c r="P1" s="11" t="s">
        <v>15</v>
      </c>
      <c r="Q1" s="11" t="s">
        <v>15</v>
      </c>
      <c r="R1" s="11" t="s">
        <v>15</v>
      </c>
      <c r="S1" s="32" t="s">
        <v>62</v>
      </c>
      <c r="T1" s="9"/>
      <c r="U1" s="9"/>
      <c r="V1" s="9"/>
      <c r="W1" s="9"/>
      <c r="X1" s="9"/>
      <c r="Y1" s="13">
        <v>0.05</v>
      </c>
      <c r="Z1" s="49" t="s">
        <v>99</v>
      </c>
    </row>
    <row r="2" spans="1:26" ht="34.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17" t="s">
        <v>31</v>
      </c>
      <c r="T2" s="18" t="s">
        <v>27</v>
      </c>
      <c r="U2" s="19" t="s">
        <v>97</v>
      </c>
      <c r="V2" s="19" t="s">
        <v>98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88</v>
      </c>
      <c r="B3" s="24">
        <v>5249</v>
      </c>
      <c r="C3" s="22">
        <v>2.7522935779816501E-2</v>
      </c>
      <c r="D3" s="22">
        <v>0.92660550458715596</v>
      </c>
      <c r="E3" s="23">
        <v>109</v>
      </c>
      <c r="F3" s="23">
        <v>3</v>
      </c>
      <c r="G3" s="23">
        <v>106</v>
      </c>
      <c r="H3" s="24">
        <v>0</v>
      </c>
      <c r="I3" s="24">
        <v>28</v>
      </c>
      <c r="J3" s="24">
        <v>70</v>
      </c>
      <c r="K3" s="22">
        <v>3.2786885245901599E-2</v>
      </c>
      <c r="L3" s="22">
        <v>0.80327868852458995</v>
      </c>
      <c r="M3" s="23">
        <v>61</v>
      </c>
      <c r="N3" s="23">
        <v>2</v>
      </c>
      <c r="O3" s="23">
        <v>59</v>
      </c>
      <c r="P3" s="24">
        <v>0</v>
      </c>
      <c r="Q3" s="24">
        <v>13</v>
      </c>
      <c r="R3" s="25">
        <v>34</v>
      </c>
      <c r="S3" s="35">
        <v>1822014</v>
      </c>
      <c r="T3" s="36" t="s">
        <v>32</v>
      </c>
      <c r="U3" s="35">
        <v>85</v>
      </c>
      <c r="V3" s="42" t="s">
        <v>29</v>
      </c>
      <c r="W3" s="38">
        <v>4.25</v>
      </c>
      <c r="X3" s="39">
        <f>(O3-P3-Q3-R3)</f>
        <v>12</v>
      </c>
      <c r="Y3" s="38">
        <f>(W3*$Y$1)*X3</f>
        <v>2.5500000000000003</v>
      </c>
    </row>
    <row r="4" spans="1:26" x14ac:dyDescent="0.25">
      <c r="A4" s="20" t="s">
        <v>88</v>
      </c>
      <c r="B4" s="24">
        <v>20026</v>
      </c>
      <c r="C4" s="22">
        <v>2.7210884353741499E-2</v>
      </c>
      <c r="D4" s="22">
        <v>0.93197278911564596</v>
      </c>
      <c r="E4" s="23">
        <v>147</v>
      </c>
      <c r="F4" s="23">
        <v>4</v>
      </c>
      <c r="G4" s="23">
        <v>143</v>
      </c>
      <c r="H4" s="24">
        <v>0</v>
      </c>
      <c r="I4" s="24">
        <v>25</v>
      </c>
      <c r="J4" s="24">
        <v>108</v>
      </c>
      <c r="K4" s="22">
        <v>0</v>
      </c>
      <c r="L4" s="22">
        <v>0.94117647058823495</v>
      </c>
      <c r="M4" s="23">
        <v>17</v>
      </c>
      <c r="N4" s="23">
        <v>0</v>
      </c>
      <c r="O4" s="23">
        <v>17</v>
      </c>
      <c r="P4" s="24">
        <v>0</v>
      </c>
      <c r="Q4" s="24">
        <v>0</v>
      </c>
      <c r="R4" s="25">
        <v>16</v>
      </c>
      <c r="S4" s="35">
        <v>2343523</v>
      </c>
      <c r="T4" s="36" t="s">
        <v>32</v>
      </c>
      <c r="U4" s="35">
        <v>182</v>
      </c>
      <c r="V4" s="35" t="s">
        <v>32</v>
      </c>
      <c r="W4" s="38">
        <v>945.86</v>
      </c>
      <c r="X4" s="37">
        <f>(G4-H4-I4-J4)+(O4-P4-Q4-R4)</f>
        <v>11</v>
      </c>
      <c r="Y4" s="38">
        <f>(W4*$Y$1)*X4</f>
        <v>520.22300000000007</v>
      </c>
    </row>
    <row r="5" spans="1:26" ht="27" customHeight="1" x14ac:dyDescent="0.25">
      <c r="X5" s="18" t="s">
        <v>35</v>
      </c>
      <c r="Y5" s="77">
        <f>Y3+Y4</f>
        <v>522.77300000000002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8558-2973-4D30-9BEE-1498A160AA3C}">
  <dimension ref="A1:X10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10" width="10.7109375" bestFit="1" customWidth="1"/>
    <col min="11" max="11" width="8.7109375" bestFit="1" customWidth="1"/>
    <col min="12" max="12" width="10.5703125" bestFit="1" customWidth="1"/>
    <col min="13" max="13" width="8.85546875" bestFit="1" customWidth="1"/>
    <col min="14" max="18" width="8.7109375" bestFit="1" customWidth="1"/>
    <col min="21" max="21" width="9.7109375" customWidth="1"/>
    <col min="23" max="23" width="10.42578125" customWidth="1"/>
    <col min="24" max="24" width="8.140625" customWidth="1"/>
  </cols>
  <sheetData>
    <row r="1" spans="1:24" x14ac:dyDescent="0.25">
      <c r="A1" s="64"/>
      <c r="B1" s="10"/>
      <c r="C1" s="11" t="s">
        <v>86</v>
      </c>
      <c r="D1" s="11" t="s">
        <v>86</v>
      </c>
      <c r="E1" s="11" t="s">
        <v>86</v>
      </c>
      <c r="F1" s="11" t="s">
        <v>86</v>
      </c>
      <c r="G1" s="11" t="s">
        <v>86</v>
      </c>
      <c r="H1" s="11" t="s">
        <v>86</v>
      </c>
      <c r="I1" s="11" t="s">
        <v>86</v>
      </c>
      <c r="J1" s="11" t="s">
        <v>86</v>
      </c>
      <c r="K1" s="11" t="s">
        <v>16</v>
      </c>
      <c r="L1" s="11" t="s">
        <v>16</v>
      </c>
      <c r="M1" s="11" t="s">
        <v>16</v>
      </c>
      <c r="N1" s="11" t="s">
        <v>16</v>
      </c>
      <c r="O1" s="11" t="s">
        <v>16</v>
      </c>
      <c r="P1" s="11" t="s">
        <v>16</v>
      </c>
      <c r="Q1" s="11" t="s">
        <v>16</v>
      </c>
      <c r="R1" s="11" t="s">
        <v>16</v>
      </c>
      <c r="S1" s="32" t="s">
        <v>62</v>
      </c>
      <c r="T1" s="12"/>
      <c r="U1" s="9"/>
      <c r="V1" s="9"/>
      <c r="W1" s="9"/>
      <c r="X1" s="13">
        <v>0.05</v>
      </c>
    </row>
    <row r="2" spans="1:24" ht="34.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4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57" t="s">
        <v>26</v>
      </c>
      <c r="S2" s="17" t="s">
        <v>31</v>
      </c>
      <c r="T2" s="18" t="s">
        <v>27</v>
      </c>
      <c r="U2" s="19" t="s">
        <v>95</v>
      </c>
      <c r="V2" s="18" t="s">
        <v>48</v>
      </c>
      <c r="W2" s="18" t="s">
        <v>23</v>
      </c>
      <c r="X2" s="18" t="s">
        <v>28</v>
      </c>
    </row>
    <row r="3" spans="1:24" x14ac:dyDescent="0.25">
      <c r="A3" s="65" t="s">
        <v>88</v>
      </c>
      <c r="B3" s="21">
        <v>1447</v>
      </c>
      <c r="C3" s="22">
        <v>1.04529616724739E-2</v>
      </c>
      <c r="D3" s="22">
        <v>0.91289198606271804</v>
      </c>
      <c r="E3" s="33">
        <v>287</v>
      </c>
      <c r="F3" s="33">
        <v>3</v>
      </c>
      <c r="G3" s="33">
        <v>284</v>
      </c>
      <c r="H3" s="21">
        <v>0</v>
      </c>
      <c r="I3" s="21">
        <v>60</v>
      </c>
      <c r="J3" s="21">
        <v>199</v>
      </c>
      <c r="K3" s="22">
        <v>0.337016574585635</v>
      </c>
      <c r="L3" s="22">
        <v>0.86187845303867405</v>
      </c>
      <c r="M3" s="33">
        <v>181</v>
      </c>
      <c r="N3" s="33">
        <v>61</v>
      </c>
      <c r="O3" s="33">
        <v>120</v>
      </c>
      <c r="P3" s="21">
        <v>0</v>
      </c>
      <c r="Q3" s="21">
        <v>13</v>
      </c>
      <c r="R3" s="34">
        <v>82</v>
      </c>
      <c r="S3" s="35">
        <v>1531128</v>
      </c>
      <c r="T3" s="5" t="s">
        <v>32</v>
      </c>
      <c r="U3" s="66">
        <v>330</v>
      </c>
      <c r="V3" s="7">
        <v>55.4</v>
      </c>
      <c r="W3" s="66">
        <f t="shared" ref="W3:W9" si="0">(G3-H3-I3-J3)+(O3-P3-Q3-R3)</f>
        <v>50</v>
      </c>
      <c r="X3" s="7">
        <f t="shared" ref="X3:X9" si="1">W3*(V3*$X$1)</f>
        <v>138.5</v>
      </c>
    </row>
    <row r="4" spans="1:24" x14ac:dyDescent="0.25">
      <c r="A4" s="65" t="s">
        <v>88</v>
      </c>
      <c r="B4" s="21">
        <v>2333</v>
      </c>
      <c r="C4" s="22">
        <v>5.9829059829059797E-2</v>
      </c>
      <c r="D4" s="22">
        <v>0.84615384615384603</v>
      </c>
      <c r="E4" s="33">
        <v>117</v>
      </c>
      <c r="F4" s="33">
        <v>7</v>
      </c>
      <c r="G4" s="33">
        <v>110</v>
      </c>
      <c r="H4" s="21">
        <v>0</v>
      </c>
      <c r="I4" s="21">
        <v>2</v>
      </c>
      <c r="J4" s="21">
        <v>90</v>
      </c>
      <c r="K4" s="22">
        <v>0.77192982456140402</v>
      </c>
      <c r="L4" s="22">
        <v>0.91228070175438603</v>
      </c>
      <c r="M4" s="33">
        <v>114</v>
      </c>
      <c r="N4" s="33">
        <v>88</v>
      </c>
      <c r="O4" s="33">
        <v>26</v>
      </c>
      <c r="P4" s="21">
        <v>0</v>
      </c>
      <c r="Q4" s="21">
        <v>9</v>
      </c>
      <c r="R4" s="34">
        <v>7</v>
      </c>
      <c r="S4" s="35">
        <v>1751528</v>
      </c>
      <c r="T4" s="5" t="s">
        <v>32</v>
      </c>
      <c r="U4" s="66">
        <v>124</v>
      </c>
      <c r="V4" s="7">
        <v>123.7</v>
      </c>
      <c r="W4" s="66">
        <f t="shared" si="0"/>
        <v>28</v>
      </c>
      <c r="X4" s="7">
        <f t="shared" si="1"/>
        <v>173.18</v>
      </c>
    </row>
    <row r="5" spans="1:24" x14ac:dyDescent="0.25">
      <c r="A5" s="65" t="s">
        <v>88</v>
      </c>
      <c r="B5" s="21">
        <v>2906</v>
      </c>
      <c r="C5" s="22">
        <v>0.60818910932883097</v>
      </c>
      <c r="D5" s="22">
        <v>0.93448712536935397</v>
      </c>
      <c r="E5" s="33">
        <v>11845</v>
      </c>
      <c r="F5" s="33">
        <v>7204</v>
      </c>
      <c r="G5" s="33">
        <v>4641</v>
      </c>
      <c r="H5" s="21">
        <v>0</v>
      </c>
      <c r="I5" s="21">
        <v>1097</v>
      </c>
      <c r="J5" s="21">
        <v>2768</v>
      </c>
      <c r="K5" s="22">
        <v>0.61611138736946802</v>
      </c>
      <c r="L5" s="22">
        <v>0.91322725012431605</v>
      </c>
      <c r="M5" s="33">
        <v>8044</v>
      </c>
      <c r="N5" s="33">
        <v>4956</v>
      </c>
      <c r="O5" s="33">
        <v>3088</v>
      </c>
      <c r="P5" s="21">
        <v>0</v>
      </c>
      <c r="Q5" s="21">
        <v>638</v>
      </c>
      <c r="R5" s="34">
        <v>1752</v>
      </c>
      <c r="S5" s="35">
        <v>3432382</v>
      </c>
      <c r="T5" s="5" t="s">
        <v>32</v>
      </c>
      <c r="U5" s="66">
        <v>30728</v>
      </c>
      <c r="V5" s="7">
        <v>4.51</v>
      </c>
      <c r="W5" s="66">
        <f t="shared" si="0"/>
        <v>1474</v>
      </c>
      <c r="X5" s="7">
        <f t="shared" si="1"/>
        <v>332.387</v>
      </c>
    </row>
    <row r="6" spans="1:24" x14ac:dyDescent="0.25">
      <c r="A6" s="65" t="s">
        <v>88</v>
      </c>
      <c r="B6" s="21">
        <v>5249</v>
      </c>
      <c r="C6" s="22">
        <v>0</v>
      </c>
      <c r="D6" s="22">
        <v>0.90588235294117703</v>
      </c>
      <c r="E6" s="33">
        <v>85</v>
      </c>
      <c r="F6" s="33">
        <v>0</v>
      </c>
      <c r="G6" s="33">
        <v>85</v>
      </c>
      <c r="H6" s="21">
        <v>0</v>
      </c>
      <c r="I6" s="21">
        <v>20</v>
      </c>
      <c r="J6" s="21">
        <v>57</v>
      </c>
      <c r="K6" s="22">
        <v>2.7522935779816501E-2</v>
      </c>
      <c r="L6" s="22">
        <v>0.92660550458715596</v>
      </c>
      <c r="M6" s="33">
        <v>109</v>
      </c>
      <c r="N6" s="33">
        <v>3</v>
      </c>
      <c r="O6" s="33">
        <v>106</v>
      </c>
      <c r="P6" s="21">
        <v>0</v>
      </c>
      <c r="Q6" s="21">
        <v>28</v>
      </c>
      <c r="R6" s="34">
        <v>70</v>
      </c>
      <c r="S6" s="35">
        <v>1822014</v>
      </c>
      <c r="T6" s="5" t="s">
        <v>32</v>
      </c>
      <c r="U6" s="66">
        <v>184</v>
      </c>
      <c r="V6" s="7">
        <v>4.25</v>
      </c>
      <c r="W6" s="66">
        <f t="shared" si="0"/>
        <v>16</v>
      </c>
      <c r="X6" s="7">
        <f t="shared" si="1"/>
        <v>3.4000000000000004</v>
      </c>
    </row>
    <row r="7" spans="1:24" x14ac:dyDescent="0.25">
      <c r="A7" s="65" t="s">
        <v>88</v>
      </c>
      <c r="B7" s="21">
        <v>6331</v>
      </c>
      <c r="C7" s="22">
        <v>0.2</v>
      </c>
      <c r="D7" s="22">
        <v>0.8</v>
      </c>
      <c r="E7" s="33">
        <v>5</v>
      </c>
      <c r="F7" s="33">
        <v>1</v>
      </c>
      <c r="G7" s="33">
        <v>4</v>
      </c>
      <c r="H7" s="21">
        <v>0</v>
      </c>
      <c r="I7" s="21">
        <v>1</v>
      </c>
      <c r="J7" s="21">
        <v>2</v>
      </c>
      <c r="K7" s="22">
        <v>0.6</v>
      </c>
      <c r="L7" s="22">
        <v>0.8</v>
      </c>
      <c r="M7" s="33">
        <v>5</v>
      </c>
      <c r="N7" s="33">
        <v>3</v>
      </c>
      <c r="O7" s="33">
        <v>2</v>
      </c>
      <c r="P7" s="21">
        <v>0</v>
      </c>
      <c r="Q7" s="21">
        <v>1</v>
      </c>
      <c r="R7" s="34">
        <v>0</v>
      </c>
      <c r="S7" s="35">
        <v>3997756</v>
      </c>
      <c r="T7" s="5" t="s">
        <v>32</v>
      </c>
      <c r="U7" s="66">
        <v>2</v>
      </c>
      <c r="V7" s="7">
        <v>248.75</v>
      </c>
      <c r="W7" s="66">
        <f t="shared" si="0"/>
        <v>2</v>
      </c>
      <c r="X7" s="7">
        <f t="shared" si="1"/>
        <v>24.875</v>
      </c>
    </row>
    <row r="8" spans="1:24" x14ac:dyDescent="0.25">
      <c r="A8" s="65" t="s">
        <v>88</v>
      </c>
      <c r="B8" s="21">
        <v>6512</v>
      </c>
      <c r="C8" s="22">
        <v>1.7605633802816899E-2</v>
      </c>
      <c r="D8" s="22">
        <v>0.926056338028169</v>
      </c>
      <c r="E8" s="33">
        <v>284</v>
      </c>
      <c r="F8" s="33">
        <v>5</v>
      </c>
      <c r="G8" s="33">
        <v>279</v>
      </c>
      <c r="H8" s="21">
        <v>0</v>
      </c>
      <c r="I8" s="21">
        <v>60</v>
      </c>
      <c r="J8" s="21">
        <v>198</v>
      </c>
      <c r="K8" s="22">
        <v>1.5822784810126601E-2</v>
      </c>
      <c r="L8" s="22">
        <v>0.949367088607595</v>
      </c>
      <c r="M8" s="33">
        <v>316</v>
      </c>
      <c r="N8" s="33">
        <v>5</v>
      </c>
      <c r="O8" s="33">
        <v>311</v>
      </c>
      <c r="P8" s="21">
        <v>0</v>
      </c>
      <c r="Q8" s="21">
        <v>81</v>
      </c>
      <c r="R8" s="34">
        <v>214</v>
      </c>
      <c r="S8" s="35">
        <v>3498615</v>
      </c>
      <c r="T8" s="5" t="s">
        <v>32</v>
      </c>
      <c r="U8" s="66">
        <v>289</v>
      </c>
      <c r="V8" s="7">
        <v>39.99</v>
      </c>
      <c r="W8" s="66">
        <f t="shared" si="0"/>
        <v>37</v>
      </c>
      <c r="X8" s="7">
        <f t="shared" si="1"/>
        <v>73.981500000000011</v>
      </c>
    </row>
    <row r="9" spans="1:24" x14ac:dyDescent="0.25">
      <c r="A9" s="65" t="s">
        <v>88</v>
      </c>
      <c r="B9" s="21">
        <v>13974</v>
      </c>
      <c r="C9" s="22">
        <v>0.66666666666666696</v>
      </c>
      <c r="D9" s="22">
        <v>0.94444444444444398</v>
      </c>
      <c r="E9" s="33">
        <v>18</v>
      </c>
      <c r="F9" s="33">
        <v>12</v>
      </c>
      <c r="G9" s="33">
        <v>6</v>
      </c>
      <c r="H9" s="21">
        <v>0</v>
      </c>
      <c r="I9" s="21">
        <v>5</v>
      </c>
      <c r="J9" s="21">
        <v>0</v>
      </c>
      <c r="K9" s="22">
        <v>0.5</v>
      </c>
      <c r="L9" s="22">
        <v>0.5</v>
      </c>
      <c r="M9" s="33">
        <v>2</v>
      </c>
      <c r="N9" s="33">
        <v>1</v>
      </c>
      <c r="O9" s="33">
        <v>1</v>
      </c>
      <c r="P9" s="21">
        <v>0</v>
      </c>
      <c r="Q9" s="21">
        <v>0</v>
      </c>
      <c r="R9" s="34">
        <v>0</v>
      </c>
      <c r="S9" s="35">
        <v>1525757</v>
      </c>
      <c r="T9" s="5" t="s">
        <v>32</v>
      </c>
      <c r="U9" s="66">
        <v>7</v>
      </c>
      <c r="V9" s="7">
        <v>237.18</v>
      </c>
      <c r="W9" s="66">
        <f t="shared" si="0"/>
        <v>2</v>
      </c>
      <c r="X9" s="7">
        <f t="shared" si="1"/>
        <v>23.718000000000004</v>
      </c>
    </row>
    <row r="10" spans="1:24" ht="24.75" x14ac:dyDescent="0.25">
      <c r="W10" s="59" t="s">
        <v>96</v>
      </c>
      <c r="X10" s="60">
        <f>SUM(X3:X9)</f>
        <v>770.04149999999993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A0EB-2430-48A4-9760-376C016D1B7B}">
  <dimension ref="A1:X14"/>
  <sheetViews>
    <sheetView topLeftCell="E1" workbookViewId="0">
      <selection activeCell="X4" sqref="X4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9.5703125" bestFit="1" customWidth="1"/>
    <col min="4" max="4" width="10.5703125" bestFit="1" customWidth="1"/>
    <col min="5" max="10" width="9.5703125" bestFit="1" customWidth="1"/>
    <col min="11" max="11" width="8.7109375" bestFit="1" customWidth="1"/>
    <col min="12" max="12" width="10.5703125" bestFit="1" customWidth="1"/>
    <col min="13" max="13" width="8.85546875" bestFit="1" customWidth="1"/>
    <col min="14" max="18" width="8.7109375" bestFit="1" customWidth="1"/>
    <col min="19" max="19" width="9.28515625" customWidth="1"/>
    <col min="20" max="20" width="9.85546875" bestFit="1" customWidth="1"/>
    <col min="21" max="21" width="13.28515625" customWidth="1"/>
    <col min="22" max="22" width="10.85546875" customWidth="1"/>
    <col min="23" max="23" width="9" customWidth="1"/>
    <col min="24" max="24" width="11.5703125" customWidth="1"/>
    <col min="25" max="25" width="46.28515625" bestFit="1" customWidth="1"/>
  </cols>
  <sheetData>
    <row r="1" spans="1:24" x14ac:dyDescent="0.25">
      <c r="A1" s="9"/>
      <c r="B1" s="10"/>
      <c r="C1" s="11" t="s">
        <v>15</v>
      </c>
      <c r="D1" s="11" t="s">
        <v>15</v>
      </c>
      <c r="E1" s="11" t="s">
        <v>15</v>
      </c>
      <c r="F1" s="11" t="s">
        <v>15</v>
      </c>
      <c r="G1" s="11" t="s">
        <v>15</v>
      </c>
      <c r="H1" s="11" t="s">
        <v>15</v>
      </c>
      <c r="I1" s="11" t="s">
        <v>15</v>
      </c>
      <c r="J1" s="11" t="s">
        <v>15</v>
      </c>
      <c r="K1" s="11" t="s">
        <v>16</v>
      </c>
      <c r="L1" s="11" t="s">
        <v>16</v>
      </c>
      <c r="M1" s="11" t="s">
        <v>16</v>
      </c>
      <c r="N1" s="11" t="s">
        <v>16</v>
      </c>
      <c r="O1" s="11" t="s">
        <v>16</v>
      </c>
      <c r="P1" s="11" t="s">
        <v>16</v>
      </c>
      <c r="Q1" s="11" t="s">
        <v>16</v>
      </c>
      <c r="R1" s="11" t="s">
        <v>16</v>
      </c>
      <c r="S1" s="32" t="s">
        <v>62</v>
      </c>
      <c r="T1" s="12"/>
      <c r="U1" s="9"/>
      <c r="V1" s="9"/>
      <c r="W1" s="9"/>
      <c r="X1" s="13">
        <v>0.05</v>
      </c>
    </row>
    <row r="2" spans="1:24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17" t="s">
        <v>31</v>
      </c>
      <c r="T2" s="18" t="s">
        <v>27</v>
      </c>
      <c r="U2" s="19" t="s">
        <v>81</v>
      </c>
      <c r="V2" s="18" t="s">
        <v>48</v>
      </c>
      <c r="W2" s="18" t="s">
        <v>23</v>
      </c>
      <c r="X2" s="18" t="s">
        <v>28</v>
      </c>
    </row>
    <row r="3" spans="1:24" x14ac:dyDescent="0.25">
      <c r="A3" s="20" t="s">
        <v>42</v>
      </c>
      <c r="B3" s="21">
        <v>517</v>
      </c>
      <c r="C3" s="22">
        <v>0.85833333333333295</v>
      </c>
      <c r="D3" s="22">
        <v>0.94166666666666698</v>
      </c>
      <c r="E3" s="23">
        <v>240</v>
      </c>
      <c r="F3" s="23">
        <v>206</v>
      </c>
      <c r="G3" s="23">
        <v>34</v>
      </c>
      <c r="H3" s="24">
        <v>0</v>
      </c>
      <c r="I3" s="24">
        <v>6</v>
      </c>
      <c r="J3" s="24">
        <v>14</v>
      </c>
      <c r="K3" s="22">
        <v>0.88034188034187999</v>
      </c>
      <c r="L3" s="22">
        <v>0.94017094017094005</v>
      </c>
      <c r="M3" s="23">
        <v>234</v>
      </c>
      <c r="N3" s="23">
        <v>206</v>
      </c>
      <c r="O3" s="23">
        <v>28</v>
      </c>
      <c r="P3" s="24">
        <v>0</v>
      </c>
      <c r="Q3" s="24">
        <v>0</v>
      </c>
      <c r="R3" s="25">
        <v>14</v>
      </c>
      <c r="S3" s="26">
        <v>3682382</v>
      </c>
      <c r="T3" s="27" t="s">
        <v>32</v>
      </c>
      <c r="U3" s="28">
        <v>244</v>
      </c>
      <c r="V3" s="29">
        <v>21.45</v>
      </c>
      <c r="W3" s="28">
        <f>(G3-H3-I3-J3)+(O3-P3-Q3-R3)</f>
        <v>28</v>
      </c>
      <c r="X3" s="29">
        <f>(V3*$X$1)*W3</f>
        <v>30.03</v>
      </c>
    </row>
    <row r="4" spans="1:24" x14ac:dyDescent="0.25">
      <c r="A4" s="20" t="s">
        <v>42</v>
      </c>
      <c r="B4" s="21">
        <v>1094</v>
      </c>
      <c r="C4" s="22">
        <v>0.36956521739130399</v>
      </c>
      <c r="D4" s="22">
        <v>0.91711956521739102</v>
      </c>
      <c r="E4" s="23">
        <v>1472</v>
      </c>
      <c r="F4" s="23">
        <v>544</v>
      </c>
      <c r="G4" s="23">
        <v>928</v>
      </c>
      <c r="H4" s="24">
        <v>0</v>
      </c>
      <c r="I4" s="24">
        <v>148</v>
      </c>
      <c r="J4" s="24">
        <v>658</v>
      </c>
      <c r="K4" s="22">
        <v>0.24491244675816401</v>
      </c>
      <c r="L4" s="22">
        <v>0.90771415049692405</v>
      </c>
      <c r="M4" s="23">
        <v>4226</v>
      </c>
      <c r="N4" s="23">
        <v>1035</v>
      </c>
      <c r="O4" s="23">
        <v>3191</v>
      </c>
      <c r="P4" s="24">
        <v>0</v>
      </c>
      <c r="Q4" s="24">
        <v>453</v>
      </c>
      <c r="R4" s="25">
        <v>2348</v>
      </c>
      <c r="S4" s="26">
        <v>1247246</v>
      </c>
      <c r="T4" s="27" t="s">
        <v>32</v>
      </c>
      <c r="U4" s="28">
        <v>10513</v>
      </c>
      <c r="V4" s="29">
        <v>126.26</v>
      </c>
      <c r="W4" s="28">
        <f t="shared" ref="W4:W12" si="0">(G4-H4-I4-J4)+(O4-P4-Q4-R4)</f>
        <v>512</v>
      </c>
      <c r="X4" s="29">
        <f t="shared" ref="X4:X13" si="1">(V4*$X$1)*W4</f>
        <v>3232.2560000000003</v>
      </c>
    </row>
    <row r="5" spans="1:24" x14ac:dyDescent="0.25">
      <c r="A5" s="20" t="s">
        <v>42</v>
      </c>
      <c r="B5" s="21">
        <v>1312</v>
      </c>
      <c r="C5" s="22">
        <v>9.4234294284285994E-2</v>
      </c>
      <c r="D5" s="22">
        <v>0.90259956673887698</v>
      </c>
      <c r="E5" s="23">
        <v>12002</v>
      </c>
      <c r="F5" s="23">
        <v>1131</v>
      </c>
      <c r="G5" s="23">
        <v>10871</v>
      </c>
      <c r="H5" s="24">
        <v>0</v>
      </c>
      <c r="I5" s="24">
        <v>1242</v>
      </c>
      <c r="J5" s="24">
        <v>8460</v>
      </c>
      <c r="K5" s="22">
        <v>0.29993738259236102</v>
      </c>
      <c r="L5" s="22">
        <v>0.89516056892387497</v>
      </c>
      <c r="M5" s="23">
        <v>11179</v>
      </c>
      <c r="N5" s="23">
        <v>3353</v>
      </c>
      <c r="O5" s="23">
        <v>7826</v>
      </c>
      <c r="P5" s="24">
        <v>0</v>
      </c>
      <c r="Q5" s="24">
        <v>1032</v>
      </c>
      <c r="R5" s="25">
        <v>5622</v>
      </c>
      <c r="S5" s="30">
        <v>3672169</v>
      </c>
      <c r="T5" s="27" t="s">
        <v>32</v>
      </c>
      <c r="U5" s="28">
        <v>19107</v>
      </c>
      <c r="V5" s="29">
        <v>56.55</v>
      </c>
      <c r="W5" s="28">
        <f t="shared" si="0"/>
        <v>2341</v>
      </c>
      <c r="X5" s="29">
        <f>(V5*$X$1)*W5</f>
        <v>6619.1775000000007</v>
      </c>
    </row>
    <row r="6" spans="1:24" x14ac:dyDescent="0.25">
      <c r="A6" s="20" t="s">
        <v>42</v>
      </c>
      <c r="B6" s="21">
        <v>1313</v>
      </c>
      <c r="C6" s="22">
        <v>0</v>
      </c>
      <c r="D6" s="22">
        <v>0.92762935407507596</v>
      </c>
      <c r="E6" s="23">
        <v>11828</v>
      </c>
      <c r="F6" s="23">
        <v>0</v>
      </c>
      <c r="G6" s="23">
        <v>11828</v>
      </c>
      <c r="H6" s="24">
        <v>0</v>
      </c>
      <c r="I6" s="24">
        <v>2402</v>
      </c>
      <c r="J6" s="24">
        <v>8570</v>
      </c>
      <c r="K6" s="22">
        <v>1.72057811424639E-4</v>
      </c>
      <c r="L6" s="22">
        <v>0.91311080523055699</v>
      </c>
      <c r="M6" s="23">
        <v>11624</v>
      </c>
      <c r="N6" s="23">
        <v>2</v>
      </c>
      <c r="O6" s="23">
        <v>11622</v>
      </c>
      <c r="P6" s="24">
        <v>0</v>
      </c>
      <c r="Q6" s="24">
        <v>1386</v>
      </c>
      <c r="R6" s="25">
        <v>9226</v>
      </c>
      <c r="S6" s="26">
        <v>1130178</v>
      </c>
      <c r="T6" s="27" t="s">
        <v>32</v>
      </c>
      <c r="U6" s="28">
        <v>10006</v>
      </c>
      <c r="V6" s="29">
        <v>15.8</v>
      </c>
      <c r="W6" s="28">
        <f t="shared" si="0"/>
        <v>1866</v>
      </c>
      <c r="X6" s="29">
        <f t="shared" si="1"/>
        <v>1474.14</v>
      </c>
    </row>
    <row r="7" spans="1:24" x14ac:dyDescent="0.25">
      <c r="A7" s="20" t="s">
        <v>42</v>
      </c>
      <c r="B7" s="21">
        <v>1314</v>
      </c>
      <c r="C7" s="22">
        <v>0</v>
      </c>
      <c r="D7" s="22">
        <v>0.92149122807017603</v>
      </c>
      <c r="E7" s="23">
        <v>2280</v>
      </c>
      <c r="F7" s="23">
        <v>0</v>
      </c>
      <c r="G7" s="23">
        <v>2280</v>
      </c>
      <c r="H7" s="24">
        <v>0</v>
      </c>
      <c r="I7" s="24">
        <v>379</v>
      </c>
      <c r="J7" s="24">
        <v>1722</v>
      </c>
      <c r="K7" s="22">
        <v>1.0952902519167601E-3</v>
      </c>
      <c r="L7" s="22">
        <v>0.921504198612632</v>
      </c>
      <c r="M7" s="23">
        <v>2739</v>
      </c>
      <c r="N7" s="23">
        <v>3</v>
      </c>
      <c r="O7" s="23">
        <v>2736</v>
      </c>
      <c r="P7" s="24">
        <v>0</v>
      </c>
      <c r="Q7" s="24">
        <v>443</v>
      </c>
      <c r="R7" s="25">
        <v>2078</v>
      </c>
      <c r="S7" s="26">
        <v>1130319</v>
      </c>
      <c r="T7" s="27" t="s">
        <v>32</v>
      </c>
      <c r="U7" s="28">
        <v>3329</v>
      </c>
      <c r="V7" s="29">
        <v>12.75</v>
      </c>
      <c r="W7" s="28">
        <f t="shared" si="0"/>
        <v>394</v>
      </c>
      <c r="X7" s="29">
        <f t="shared" si="1"/>
        <v>251.17500000000004</v>
      </c>
    </row>
    <row r="8" spans="1:24" x14ac:dyDescent="0.25">
      <c r="A8" s="20" t="s">
        <v>42</v>
      </c>
      <c r="B8" s="21">
        <v>1447</v>
      </c>
      <c r="C8" s="22">
        <v>0</v>
      </c>
      <c r="D8" s="22">
        <v>0.85987261146496796</v>
      </c>
      <c r="E8" s="23">
        <v>157</v>
      </c>
      <c r="F8" s="23">
        <v>0</v>
      </c>
      <c r="G8" s="23">
        <v>157</v>
      </c>
      <c r="H8" s="24">
        <v>0</v>
      </c>
      <c r="I8" s="24">
        <v>28</v>
      </c>
      <c r="J8" s="24">
        <v>107</v>
      </c>
      <c r="K8" s="22">
        <v>3.83141762452107E-3</v>
      </c>
      <c r="L8" s="22">
        <v>0.91954022988505701</v>
      </c>
      <c r="M8" s="23">
        <v>261</v>
      </c>
      <c r="N8" s="23">
        <v>1</v>
      </c>
      <c r="O8" s="23">
        <v>260</v>
      </c>
      <c r="P8" s="24">
        <v>0</v>
      </c>
      <c r="Q8" s="24">
        <v>56</v>
      </c>
      <c r="R8" s="25">
        <v>183</v>
      </c>
      <c r="S8" s="26">
        <v>1531128</v>
      </c>
      <c r="T8" s="27" t="s">
        <v>32</v>
      </c>
      <c r="U8" s="28">
        <v>268</v>
      </c>
      <c r="V8" s="29">
        <v>55.4</v>
      </c>
      <c r="W8" s="28">
        <f t="shared" si="0"/>
        <v>43</v>
      </c>
      <c r="X8" s="29">
        <f t="shared" si="1"/>
        <v>119.11</v>
      </c>
    </row>
    <row r="9" spans="1:24" x14ac:dyDescent="0.25">
      <c r="A9" s="20" t="s">
        <v>42</v>
      </c>
      <c r="B9" s="21">
        <v>1975</v>
      </c>
      <c r="C9" s="22">
        <v>0.85714285714285698</v>
      </c>
      <c r="D9" s="22">
        <v>0.85714285714285698</v>
      </c>
      <c r="E9" s="23">
        <v>7</v>
      </c>
      <c r="F9" s="23">
        <v>6</v>
      </c>
      <c r="G9" s="23">
        <v>1</v>
      </c>
      <c r="H9" s="24">
        <v>0</v>
      </c>
      <c r="I9" s="24">
        <v>0</v>
      </c>
      <c r="J9" s="24">
        <v>0</v>
      </c>
      <c r="K9" s="22">
        <v>0.77777777777777801</v>
      </c>
      <c r="L9" s="22">
        <v>0.77777777777777801</v>
      </c>
      <c r="M9" s="23">
        <v>9</v>
      </c>
      <c r="N9" s="23">
        <v>7</v>
      </c>
      <c r="O9" s="23">
        <v>2</v>
      </c>
      <c r="P9" s="24">
        <v>0</v>
      </c>
      <c r="Q9" s="24">
        <v>0</v>
      </c>
      <c r="R9" s="25">
        <v>0</v>
      </c>
      <c r="S9" s="26">
        <v>3503380</v>
      </c>
      <c r="T9" s="27" t="s">
        <v>32</v>
      </c>
      <c r="U9" s="28">
        <v>15</v>
      </c>
      <c r="V9" s="29">
        <v>1077.72</v>
      </c>
      <c r="W9" s="28">
        <f t="shared" si="0"/>
        <v>3</v>
      </c>
      <c r="X9" s="29">
        <f>(V9*$X$1)*W9</f>
        <v>161.65800000000002</v>
      </c>
    </row>
    <row r="10" spans="1:24" x14ac:dyDescent="0.25">
      <c r="A10" s="20" t="s">
        <v>42</v>
      </c>
      <c r="B10" s="21">
        <v>5178</v>
      </c>
      <c r="C10" s="22">
        <v>0</v>
      </c>
      <c r="D10" s="22">
        <v>0.93375394321766603</v>
      </c>
      <c r="E10" s="23">
        <v>317</v>
      </c>
      <c r="F10" s="23">
        <v>0</v>
      </c>
      <c r="G10" s="23">
        <v>317</v>
      </c>
      <c r="H10" s="24">
        <v>0</v>
      </c>
      <c r="I10" s="24">
        <v>62</v>
      </c>
      <c r="J10" s="24">
        <v>234</v>
      </c>
      <c r="K10" s="22">
        <v>0</v>
      </c>
      <c r="L10" s="22">
        <v>0.919191919191919</v>
      </c>
      <c r="M10" s="23">
        <v>297</v>
      </c>
      <c r="N10" s="23">
        <v>0</v>
      </c>
      <c r="O10" s="23">
        <v>297</v>
      </c>
      <c r="P10" s="24">
        <v>0</v>
      </c>
      <c r="Q10" s="24">
        <v>61</v>
      </c>
      <c r="R10" s="25">
        <v>212</v>
      </c>
      <c r="S10" s="26">
        <v>1506575</v>
      </c>
      <c r="T10" s="27" t="s">
        <v>32</v>
      </c>
      <c r="U10" s="31">
        <v>314</v>
      </c>
      <c r="V10" s="29">
        <v>10.9</v>
      </c>
      <c r="W10" s="28">
        <f t="shared" si="0"/>
        <v>45</v>
      </c>
      <c r="X10" s="29">
        <f t="shared" si="1"/>
        <v>24.525000000000002</v>
      </c>
    </row>
    <row r="11" spans="1:24" x14ac:dyDescent="0.25">
      <c r="A11" s="20" t="s">
        <v>42</v>
      </c>
      <c r="B11" s="21">
        <v>5296</v>
      </c>
      <c r="C11" s="22">
        <v>0</v>
      </c>
      <c r="D11" s="22">
        <v>0.9375</v>
      </c>
      <c r="E11" s="23">
        <v>16</v>
      </c>
      <c r="F11" s="23">
        <v>0</v>
      </c>
      <c r="G11" s="23">
        <v>16</v>
      </c>
      <c r="H11" s="24">
        <v>0</v>
      </c>
      <c r="I11" s="24">
        <v>7</v>
      </c>
      <c r="J11" s="24">
        <v>8</v>
      </c>
      <c r="K11" s="22">
        <v>0</v>
      </c>
      <c r="L11" s="22">
        <v>0.88</v>
      </c>
      <c r="M11" s="23">
        <v>25</v>
      </c>
      <c r="N11" s="23">
        <v>0</v>
      </c>
      <c r="O11" s="23">
        <v>25</v>
      </c>
      <c r="P11" s="24">
        <v>0</v>
      </c>
      <c r="Q11" s="24">
        <v>7</v>
      </c>
      <c r="R11" s="25">
        <v>15</v>
      </c>
      <c r="S11" s="26">
        <v>3569290</v>
      </c>
      <c r="T11" s="27" t="s">
        <v>32</v>
      </c>
      <c r="U11" s="31">
        <v>35</v>
      </c>
      <c r="V11" s="29">
        <v>428.49</v>
      </c>
      <c r="W11" s="28">
        <f t="shared" si="0"/>
        <v>4</v>
      </c>
      <c r="X11" s="29">
        <f t="shared" si="1"/>
        <v>85.698000000000008</v>
      </c>
    </row>
    <row r="12" spans="1:24" x14ac:dyDescent="0.25">
      <c r="A12" s="20" t="s">
        <v>42</v>
      </c>
      <c r="B12" s="21">
        <v>11064</v>
      </c>
      <c r="C12" s="22">
        <v>3.1746031746031698E-3</v>
      </c>
      <c r="D12" s="22">
        <v>0.87619047619047596</v>
      </c>
      <c r="E12" s="23">
        <v>315</v>
      </c>
      <c r="F12" s="23">
        <v>1</v>
      </c>
      <c r="G12" s="23">
        <v>314</v>
      </c>
      <c r="H12" s="24">
        <v>0</v>
      </c>
      <c r="I12" s="24">
        <v>30</v>
      </c>
      <c r="J12" s="24">
        <v>245</v>
      </c>
      <c r="K12" s="22">
        <v>6.0975609756097598E-3</v>
      </c>
      <c r="L12" s="22">
        <v>0.88109756097560998</v>
      </c>
      <c r="M12" s="23">
        <v>328</v>
      </c>
      <c r="N12" s="23">
        <v>2</v>
      </c>
      <c r="O12" s="23">
        <v>326</v>
      </c>
      <c r="P12" s="24">
        <v>0</v>
      </c>
      <c r="Q12" s="24">
        <v>42</v>
      </c>
      <c r="R12" s="25">
        <v>245</v>
      </c>
      <c r="S12" s="26">
        <v>2737237</v>
      </c>
      <c r="T12" s="27" t="s">
        <v>32</v>
      </c>
      <c r="U12" s="28">
        <v>329</v>
      </c>
      <c r="V12" s="29">
        <v>2.59</v>
      </c>
      <c r="W12" s="28">
        <f t="shared" si="0"/>
        <v>78</v>
      </c>
      <c r="X12" s="29">
        <f t="shared" si="1"/>
        <v>10.101000000000001</v>
      </c>
    </row>
    <row r="13" spans="1:24" x14ac:dyDescent="0.25">
      <c r="A13" s="20" t="s">
        <v>42</v>
      </c>
      <c r="B13" s="21">
        <v>20013</v>
      </c>
      <c r="C13" s="22">
        <v>0</v>
      </c>
      <c r="D13" s="22">
        <v>0.94186046511627897</v>
      </c>
      <c r="E13" s="23">
        <v>86</v>
      </c>
      <c r="F13" s="23">
        <v>0</v>
      </c>
      <c r="G13" s="23">
        <v>86</v>
      </c>
      <c r="H13" s="24">
        <v>0</v>
      </c>
      <c r="I13" s="24">
        <v>50</v>
      </c>
      <c r="J13" s="24">
        <v>31</v>
      </c>
      <c r="K13" s="22">
        <v>0</v>
      </c>
      <c r="L13" s="22">
        <v>0.94505494505494503</v>
      </c>
      <c r="M13" s="23">
        <v>91</v>
      </c>
      <c r="N13" s="23">
        <v>0</v>
      </c>
      <c r="O13" s="23">
        <v>91</v>
      </c>
      <c r="P13" s="24">
        <v>0</v>
      </c>
      <c r="Q13" s="24">
        <v>57</v>
      </c>
      <c r="R13" s="25">
        <v>29</v>
      </c>
      <c r="S13" s="26">
        <v>3502200</v>
      </c>
      <c r="T13" s="27" t="s">
        <v>32</v>
      </c>
      <c r="U13" s="28">
        <v>86</v>
      </c>
      <c r="V13" s="29">
        <v>451.06</v>
      </c>
      <c r="W13" s="28">
        <f>(G13-H13-I13-J13)+(O13-P13-Q13-R13)</f>
        <v>10</v>
      </c>
      <c r="X13" s="29">
        <f t="shared" si="1"/>
        <v>225.53</v>
      </c>
    </row>
    <row r="14" spans="1:24" s="1" customFormat="1" ht="29.25" customHeight="1" x14ac:dyDescent="0.25">
      <c r="W14" s="40" t="s">
        <v>35</v>
      </c>
      <c r="X14" s="41">
        <f>SUM(X3:X13)</f>
        <v>12233.400500000002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0ED-F655-4162-B4DC-A037EA101BAD}">
  <dimension ref="A1:Z16"/>
  <sheetViews>
    <sheetView workbookViewId="0">
      <selection activeCell="Z1" sqref="Z1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7.140625" bestFit="1" customWidth="1"/>
    <col min="4" max="4" width="10.5703125" bestFit="1" customWidth="1"/>
    <col min="5" max="5" width="8.85546875" bestFit="1" customWidth="1"/>
    <col min="6" max="6" width="7" bestFit="1" customWidth="1"/>
    <col min="7" max="10" width="8" bestFit="1" customWidth="1"/>
    <col min="11" max="11" width="9.5703125" bestFit="1" customWidth="1"/>
    <col min="12" max="12" width="10.5703125" bestFit="1" customWidth="1"/>
    <col min="13" max="18" width="9.5703125" bestFit="1" customWidth="1"/>
    <col min="19" max="19" width="8.85546875" customWidth="1"/>
    <col min="20" max="20" width="10.28515625" customWidth="1"/>
    <col min="21" max="21" width="11" customWidth="1"/>
    <col min="22" max="22" width="9" customWidth="1"/>
    <col min="23" max="23" width="9.28515625" customWidth="1"/>
    <col min="24" max="24" width="10.5703125" customWidth="1"/>
    <col min="25" max="25" width="11.85546875" customWidth="1"/>
    <col min="26" max="26" width="68.85546875" bestFit="1" customWidth="1"/>
  </cols>
  <sheetData>
    <row r="1" spans="1:26" x14ac:dyDescent="0.25">
      <c r="A1" s="10"/>
      <c r="B1" s="10"/>
      <c r="C1" s="11" t="s">
        <v>33</v>
      </c>
      <c r="D1" s="11" t="s">
        <v>33</v>
      </c>
      <c r="E1" s="11" t="s">
        <v>33</v>
      </c>
      <c r="F1" s="11" t="s">
        <v>33</v>
      </c>
      <c r="G1" s="11" t="s">
        <v>33</v>
      </c>
      <c r="H1" s="11" t="s">
        <v>33</v>
      </c>
      <c r="I1" s="11" t="s">
        <v>33</v>
      </c>
      <c r="J1" s="11" t="s">
        <v>33</v>
      </c>
      <c r="K1" s="11" t="s">
        <v>15</v>
      </c>
      <c r="L1" s="11" t="s">
        <v>15</v>
      </c>
      <c r="M1" s="11" t="s">
        <v>15</v>
      </c>
      <c r="N1" s="11" t="s">
        <v>15</v>
      </c>
      <c r="O1" s="11" t="s">
        <v>15</v>
      </c>
      <c r="P1" s="11" t="s">
        <v>15</v>
      </c>
      <c r="Q1" s="11" t="s">
        <v>15</v>
      </c>
      <c r="R1" s="11" t="s">
        <v>15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49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4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4" t="s">
        <v>26</v>
      </c>
      <c r="S2" s="17" t="s">
        <v>31</v>
      </c>
      <c r="T2" s="18" t="s">
        <v>27</v>
      </c>
      <c r="U2" s="19" t="s">
        <v>82</v>
      </c>
      <c r="V2" s="19" t="s">
        <v>34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517</v>
      </c>
      <c r="C3" s="22">
        <v>0.94285714285714295</v>
      </c>
      <c r="D3" s="22">
        <v>0.94285714285714295</v>
      </c>
      <c r="E3" s="33">
        <v>245</v>
      </c>
      <c r="F3" s="33">
        <v>231</v>
      </c>
      <c r="G3" s="33">
        <v>14</v>
      </c>
      <c r="H3" s="21">
        <v>0</v>
      </c>
      <c r="I3" s="21">
        <v>0</v>
      </c>
      <c r="J3" s="21">
        <v>0</v>
      </c>
      <c r="K3" s="22">
        <v>0.85833333333333295</v>
      </c>
      <c r="L3" s="22">
        <v>0.94166666666666698</v>
      </c>
      <c r="M3" s="33">
        <v>240</v>
      </c>
      <c r="N3" s="33">
        <v>206</v>
      </c>
      <c r="O3" s="33">
        <v>34</v>
      </c>
      <c r="P3" s="21">
        <v>0</v>
      </c>
      <c r="Q3" s="21">
        <v>6</v>
      </c>
      <c r="R3" s="34">
        <v>14</v>
      </c>
      <c r="S3" s="35">
        <v>3682382</v>
      </c>
      <c r="T3" s="36" t="s">
        <v>32</v>
      </c>
      <c r="U3" s="37">
        <v>218</v>
      </c>
      <c r="V3" s="42" t="s">
        <v>29</v>
      </c>
      <c r="W3" s="38">
        <v>21.45</v>
      </c>
      <c r="X3" s="39">
        <f>(G3-H3-I3-J3)</f>
        <v>14</v>
      </c>
      <c r="Y3" s="38">
        <f>(W3*$Y$1)*X3</f>
        <v>15.015000000000001</v>
      </c>
    </row>
    <row r="4" spans="1:26" x14ac:dyDescent="0.25">
      <c r="A4" s="20" t="s">
        <v>42</v>
      </c>
      <c r="B4" s="21">
        <v>1094</v>
      </c>
      <c r="C4" s="22">
        <v>0.82376717865804405</v>
      </c>
      <c r="D4" s="22">
        <v>0.94745351657235299</v>
      </c>
      <c r="E4" s="33">
        <v>1237</v>
      </c>
      <c r="F4" s="33">
        <v>1019</v>
      </c>
      <c r="G4" s="33">
        <v>218</v>
      </c>
      <c r="H4" s="21">
        <v>0</v>
      </c>
      <c r="I4" s="21">
        <v>52</v>
      </c>
      <c r="J4" s="21">
        <v>101</v>
      </c>
      <c r="K4" s="22">
        <v>0.36956521739130399</v>
      </c>
      <c r="L4" s="22">
        <v>0.91711956521739102</v>
      </c>
      <c r="M4" s="33">
        <v>1472</v>
      </c>
      <c r="N4" s="33">
        <v>544</v>
      </c>
      <c r="O4" s="33">
        <v>928</v>
      </c>
      <c r="P4" s="21">
        <v>0</v>
      </c>
      <c r="Q4" s="21">
        <v>148</v>
      </c>
      <c r="R4" s="34">
        <v>658</v>
      </c>
      <c r="S4" s="35">
        <v>1247246</v>
      </c>
      <c r="T4" s="36" t="s">
        <v>32</v>
      </c>
      <c r="U4" s="37">
        <v>4182</v>
      </c>
      <c r="V4" s="42" t="s">
        <v>29</v>
      </c>
      <c r="W4" s="38">
        <v>126.26</v>
      </c>
      <c r="X4" s="39">
        <f>(G4-H4-I4-J4)</f>
        <v>65</v>
      </c>
      <c r="Y4" s="38">
        <f t="shared" ref="Y4:Y15" si="0">(W4*$Y$1)*X4</f>
        <v>410.34500000000003</v>
      </c>
    </row>
    <row r="5" spans="1:26" x14ac:dyDescent="0.25">
      <c r="A5" s="20" t="s">
        <v>42</v>
      </c>
      <c r="B5" s="21">
        <v>1312</v>
      </c>
      <c r="C5" s="22">
        <v>0.179848582474227</v>
      </c>
      <c r="D5" s="22">
        <v>0.90882731958762897</v>
      </c>
      <c r="E5" s="33">
        <v>12416</v>
      </c>
      <c r="F5" s="33">
        <v>2233</v>
      </c>
      <c r="G5" s="33">
        <v>10183</v>
      </c>
      <c r="H5" s="21">
        <v>0</v>
      </c>
      <c r="I5" s="21">
        <v>1372</v>
      </c>
      <c r="J5" s="21">
        <v>7679</v>
      </c>
      <c r="K5" s="22">
        <v>9.4234294284285994E-2</v>
      </c>
      <c r="L5" s="22">
        <v>0.90259956673887698</v>
      </c>
      <c r="M5" s="33">
        <v>12002</v>
      </c>
      <c r="N5" s="33">
        <v>1131</v>
      </c>
      <c r="O5" s="33">
        <v>10871</v>
      </c>
      <c r="P5" s="21">
        <v>0</v>
      </c>
      <c r="Q5" s="21">
        <v>1242</v>
      </c>
      <c r="R5" s="34">
        <v>8460</v>
      </c>
      <c r="S5" s="35">
        <v>3672169</v>
      </c>
      <c r="T5" s="36" t="s">
        <v>32</v>
      </c>
      <c r="U5" s="37">
        <v>11128</v>
      </c>
      <c r="V5" s="42" t="s">
        <v>29</v>
      </c>
      <c r="W5" s="38">
        <v>56.55</v>
      </c>
      <c r="X5" s="39">
        <f t="shared" ref="X5:X7" si="1">(G5-H5-I5-J5)</f>
        <v>1132</v>
      </c>
      <c r="Y5" s="38">
        <f t="shared" si="0"/>
        <v>3200.73</v>
      </c>
    </row>
    <row r="6" spans="1:26" x14ac:dyDescent="0.25">
      <c r="A6" s="20" t="s">
        <v>42</v>
      </c>
      <c r="B6" s="21">
        <v>1313</v>
      </c>
      <c r="C6" s="22">
        <v>0</v>
      </c>
      <c r="D6" s="22">
        <v>0.929354664749236</v>
      </c>
      <c r="E6" s="33">
        <v>11126</v>
      </c>
      <c r="F6" s="33">
        <v>0</v>
      </c>
      <c r="G6" s="33">
        <v>11126</v>
      </c>
      <c r="H6" s="21">
        <v>0</v>
      </c>
      <c r="I6" s="21">
        <v>1596</v>
      </c>
      <c r="J6" s="21">
        <v>8744</v>
      </c>
      <c r="K6" s="22">
        <v>0</v>
      </c>
      <c r="L6" s="22">
        <v>0.92762935407507596</v>
      </c>
      <c r="M6" s="33">
        <v>11828</v>
      </c>
      <c r="N6" s="33">
        <v>0</v>
      </c>
      <c r="O6" s="33">
        <v>11828</v>
      </c>
      <c r="P6" s="21">
        <v>0</v>
      </c>
      <c r="Q6" s="21">
        <v>2402</v>
      </c>
      <c r="R6" s="34">
        <v>8570</v>
      </c>
      <c r="S6" s="35">
        <v>1130178</v>
      </c>
      <c r="T6" s="36" t="s">
        <v>32</v>
      </c>
      <c r="U6" s="37">
        <v>11623</v>
      </c>
      <c r="V6" s="42" t="s">
        <v>29</v>
      </c>
      <c r="W6" s="38">
        <v>15.8</v>
      </c>
      <c r="X6" s="39">
        <f t="shared" si="1"/>
        <v>786</v>
      </c>
      <c r="Y6" s="38">
        <f t="shared" si="0"/>
        <v>620.94000000000005</v>
      </c>
    </row>
    <row r="7" spans="1:26" x14ac:dyDescent="0.25">
      <c r="A7" s="20" t="s">
        <v>42</v>
      </c>
      <c r="B7" s="21">
        <v>1314</v>
      </c>
      <c r="C7" s="22">
        <v>1.45690004046945E-2</v>
      </c>
      <c r="D7" s="22">
        <v>0.94010522055847801</v>
      </c>
      <c r="E7" s="33">
        <v>2471</v>
      </c>
      <c r="F7" s="33">
        <v>36</v>
      </c>
      <c r="G7" s="33">
        <v>2435</v>
      </c>
      <c r="H7" s="21">
        <v>0</v>
      </c>
      <c r="I7" s="21">
        <v>402</v>
      </c>
      <c r="J7" s="21">
        <v>1885</v>
      </c>
      <c r="K7" s="22">
        <v>0</v>
      </c>
      <c r="L7" s="22">
        <v>0.92149122807017603</v>
      </c>
      <c r="M7" s="33">
        <v>2280</v>
      </c>
      <c r="N7" s="33">
        <v>0</v>
      </c>
      <c r="O7" s="33">
        <v>2280</v>
      </c>
      <c r="P7" s="21">
        <v>0</v>
      </c>
      <c r="Q7" s="21">
        <v>379</v>
      </c>
      <c r="R7" s="34">
        <v>1722</v>
      </c>
      <c r="S7" s="35">
        <v>1130319</v>
      </c>
      <c r="T7" s="36" t="s">
        <v>32</v>
      </c>
      <c r="U7" s="37">
        <v>2739</v>
      </c>
      <c r="V7" s="42" t="s">
        <v>29</v>
      </c>
      <c r="W7" s="38">
        <v>12.75</v>
      </c>
      <c r="X7" s="39">
        <f t="shared" si="1"/>
        <v>148</v>
      </c>
      <c r="Y7" s="38">
        <f t="shared" si="0"/>
        <v>94.350000000000009</v>
      </c>
    </row>
    <row r="8" spans="1:26" x14ac:dyDescent="0.25">
      <c r="A8" s="20" t="s">
        <v>42</v>
      </c>
      <c r="B8" s="21">
        <v>1447</v>
      </c>
      <c r="C8" s="22">
        <v>2.4590163934426201E-2</v>
      </c>
      <c r="D8" s="22">
        <v>0.94262295081967196</v>
      </c>
      <c r="E8" s="33">
        <v>244</v>
      </c>
      <c r="F8" s="33">
        <v>6</v>
      </c>
      <c r="G8" s="33">
        <v>238</v>
      </c>
      <c r="H8" s="21">
        <v>0</v>
      </c>
      <c r="I8" s="21">
        <v>61</v>
      </c>
      <c r="J8" s="21">
        <v>163</v>
      </c>
      <c r="K8" s="22">
        <v>0</v>
      </c>
      <c r="L8" s="22">
        <v>0.85987261146496796</v>
      </c>
      <c r="M8" s="33">
        <v>157</v>
      </c>
      <c r="N8" s="33">
        <v>0</v>
      </c>
      <c r="O8" s="33">
        <v>157</v>
      </c>
      <c r="P8" s="21">
        <v>0</v>
      </c>
      <c r="Q8" s="21">
        <v>28</v>
      </c>
      <c r="R8" s="34">
        <v>107</v>
      </c>
      <c r="S8" s="35">
        <v>1531128</v>
      </c>
      <c r="T8" s="36" t="s">
        <v>32</v>
      </c>
      <c r="U8" s="37">
        <v>261</v>
      </c>
      <c r="V8" s="42" t="s">
        <v>29</v>
      </c>
      <c r="W8" s="38">
        <v>55.4</v>
      </c>
      <c r="X8" s="39">
        <f>(G8-H8-I8-J8)</f>
        <v>14</v>
      </c>
      <c r="Y8" s="38">
        <f t="shared" si="0"/>
        <v>38.78</v>
      </c>
    </row>
    <row r="9" spans="1:26" x14ac:dyDescent="0.25">
      <c r="A9" s="20" t="s">
        <v>42</v>
      </c>
      <c r="B9" s="21">
        <v>1783</v>
      </c>
      <c r="C9" s="22">
        <v>0.21212121212121199</v>
      </c>
      <c r="D9" s="22">
        <v>0.81818181818181801</v>
      </c>
      <c r="E9" s="33">
        <v>33</v>
      </c>
      <c r="F9" s="33">
        <v>7</v>
      </c>
      <c r="G9" s="33">
        <v>26</v>
      </c>
      <c r="H9" s="21">
        <v>0</v>
      </c>
      <c r="I9" s="21">
        <v>1</v>
      </c>
      <c r="J9" s="21">
        <v>19</v>
      </c>
      <c r="K9" s="22">
        <v>1.5384615384615399E-2</v>
      </c>
      <c r="L9" s="22">
        <v>0.93846153846153801</v>
      </c>
      <c r="M9" s="33">
        <v>65</v>
      </c>
      <c r="N9" s="33">
        <v>1</v>
      </c>
      <c r="O9" s="33">
        <v>64</v>
      </c>
      <c r="P9" s="21">
        <v>0</v>
      </c>
      <c r="Q9" s="21">
        <v>22</v>
      </c>
      <c r="R9" s="34">
        <v>38</v>
      </c>
      <c r="S9" s="35">
        <v>2159267</v>
      </c>
      <c r="T9" s="36" t="s">
        <v>32</v>
      </c>
      <c r="U9" s="37">
        <v>131</v>
      </c>
      <c r="V9" s="35" t="s">
        <v>32</v>
      </c>
      <c r="W9" s="38">
        <v>145.78</v>
      </c>
      <c r="X9" s="37">
        <f>(G9-H9-I9-J9)+(O9-P9-Q9-R9)</f>
        <v>10</v>
      </c>
      <c r="Y9" s="38">
        <f t="shared" si="0"/>
        <v>72.89</v>
      </c>
    </row>
    <row r="10" spans="1:26" x14ac:dyDescent="0.25">
      <c r="A10" s="20" t="s">
        <v>42</v>
      </c>
      <c r="B10" s="21">
        <v>5178</v>
      </c>
      <c r="C10" s="22">
        <v>0</v>
      </c>
      <c r="D10" s="22">
        <v>0.92995169082125595</v>
      </c>
      <c r="E10" s="33">
        <v>414</v>
      </c>
      <c r="F10" s="33">
        <v>0</v>
      </c>
      <c r="G10" s="33">
        <v>414</v>
      </c>
      <c r="H10" s="21">
        <v>0</v>
      </c>
      <c r="I10" s="21">
        <v>93</v>
      </c>
      <c r="J10" s="21">
        <v>292</v>
      </c>
      <c r="K10" s="22">
        <v>0</v>
      </c>
      <c r="L10" s="22">
        <v>0.93375394321766603</v>
      </c>
      <c r="M10" s="33">
        <v>317</v>
      </c>
      <c r="N10" s="33">
        <v>0</v>
      </c>
      <c r="O10" s="33">
        <v>317</v>
      </c>
      <c r="P10" s="21">
        <v>0</v>
      </c>
      <c r="Q10" s="21">
        <v>62</v>
      </c>
      <c r="R10" s="34">
        <v>234</v>
      </c>
      <c r="S10" s="35">
        <v>1506575</v>
      </c>
      <c r="T10" s="36" t="s">
        <v>32</v>
      </c>
      <c r="U10" s="37">
        <v>297</v>
      </c>
      <c r="V10" s="42" t="s">
        <v>29</v>
      </c>
      <c r="W10" s="38">
        <v>10.9</v>
      </c>
      <c r="X10" s="39">
        <f>(G10-H10-I10-J10)</f>
        <v>29</v>
      </c>
      <c r="Y10" s="38">
        <f t="shared" si="0"/>
        <v>15.805000000000001</v>
      </c>
    </row>
    <row r="11" spans="1:26" x14ac:dyDescent="0.25">
      <c r="A11" s="20" t="s">
        <v>42</v>
      </c>
      <c r="B11" s="21">
        <v>9051</v>
      </c>
      <c r="C11" s="22">
        <v>2.0887728459529999E-2</v>
      </c>
      <c r="D11" s="22">
        <v>0.83812010443864204</v>
      </c>
      <c r="E11" s="33">
        <v>383</v>
      </c>
      <c r="F11" s="33">
        <v>8</v>
      </c>
      <c r="G11" s="33">
        <v>375</v>
      </c>
      <c r="H11" s="21">
        <v>0</v>
      </c>
      <c r="I11" s="21">
        <v>20</v>
      </c>
      <c r="J11" s="21">
        <v>293</v>
      </c>
      <c r="K11" s="22">
        <v>8.0701754385964899E-2</v>
      </c>
      <c r="L11" s="22">
        <v>0.86315789473684201</v>
      </c>
      <c r="M11" s="33">
        <v>285</v>
      </c>
      <c r="N11" s="33">
        <v>23</v>
      </c>
      <c r="O11" s="33">
        <v>262</v>
      </c>
      <c r="P11" s="21">
        <v>0</v>
      </c>
      <c r="Q11" s="21">
        <v>30</v>
      </c>
      <c r="R11" s="34">
        <v>193</v>
      </c>
      <c r="S11" s="35">
        <v>2425544</v>
      </c>
      <c r="T11" s="36" t="s">
        <v>32</v>
      </c>
      <c r="U11" s="37">
        <v>462</v>
      </c>
      <c r="V11" s="35" t="s">
        <v>32</v>
      </c>
      <c r="W11" s="38">
        <v>217.28</v>
      </c>
      <c r="X11" s="37">
        <f>(G11-H11-I11-J11)+(O11-P11-Q11-R11)</f>
        <v>101</v>
      </c>
      <c r="Y11" s="38">
        <f t="shared" si="0"/>
        <v>1097.2640000000001</v>
      </c>
    </row>
    <row r="12" spans="1:26" x14ac:dyDescent="0.25">
      <c r="A12" s="20" t="s">
        <v>42</v>
      </c>
      <c r="B12" s="21">
        <v>14655</v>
      </c>
      <c r="C12" s="22">
        <v>0.15065630800351201</v>
      </c>
      <c r="D12" s="22">
        <v>0.92326586864948401</v>
      </c>
      <c r="E12" s="33">
        <v>89973</v>
      </c>
      <c r="F12" s="33">
        <v>13555</v>
      </c>
      <c r="G12" s="33">
        <v>76418</v>
      </c>
      <c r="H12" s="21">
        <v>0</v>
      </c>
      <c r="I12" s="21">
        <v>6633</v>
      </c>
      <c r="J12" s="21">
        <v>62881</v>
      </c>
      <c r="K12" s="22">
        <v>0.12522283990337499</v>
      </c>
      <c r="L12" s="22">
        <v>0.93433475036656499</v>
      </c>
      <c r="M12" s="33">
        <v>94799</v>
      </c>
      <c r="N12" s="33">
        <v>11871</v>
      </c>
      <c r="O12" s="33">
        <v>82928</v>
      </c>
      <c r="P12" s="21">
        <v>0</v>
      </c>
      <c r="Q12" s="21">
        <v>9748</v>
      </c>
      <c r="R12" s="34">
        <v>66955</v>
      </c>
      <c r="S12" s="35">
        <v>1564558</v>
      </c>
      <c r="T12" s="36" t="s">
        <v>32</v>
      </c>
      <c r="U12" s="37">
        <v>119912</v>
      </c>
      <c r="V12" s="35" t="s">
        <v>32</v>
      </c>
      <c r="W12" s="38">
        <v>35.979999999999997</v>
      </c>
      <c r="X12" s="48">
        <f>(G12-H12-I12-J12)+(O12-P12-Q12-R12)</f>
        <v>13129</v>
      </c>
      <c r="Y12" s="38">
        <f t="shared" si="0"/>
        <v>23619.071</v>
      </c>
    </row>
    <row r="13" spans="1:26" x14ac:dyDescent="0.25">
      <c r="A13" s="20" t="s">
        <v>42</v>
      </c>
      <c r="B13" s="21">
        <v>17348</v>
      </c>
      <c r="C13" s="22">
        <v>6.24359237236006E-2</v>
      </c>
      <c r="D13" s="22">
        <v>0.945560795571048</v>
      </c>
      <c r="E13" s="33">
        <v>9754</v>
      </c>
      <c r="F13" s="33">
        <v>609</v>
      </c>
      <c r="G13" s="33">
        <v>9145</v>
      </c>
      <c r="H13" s="21">
        <v>0</v>
      </c>
      <c r="I13" s="21">
        <v>1633</v>
      </c>
      <c r="J13" s="21">
        <v>6981</v>
      </c>
      <c r="K13" s="22">
        <v>9.3601190476190504E-2</v>
      </c>
      <c r="L13" s="22">
        <v>0.93913690476190503</v>
      </c>
      <c r="M13" s="33">
        <v>6720</v>
      </c>
      <c r="N13" s="33">
        <v>629</v>
      </c>
      <c r="O13" s="33">
        <v>6091</v>
      </c>
      <c r="P13" s="21">
        <v>0</v>
      </c>
      <c r="Q13" s="21">
        <v>1059</v>
      </c>
      <c r="R13" s="34">
        <v>4623</v>
      </c>
      <c r="S13" s="35">
        <v>3953809</v>
      </c>
      <c r="T13" s="36" t="s">
        <v>32</v>
      </c>
      <c r="U13" s="37">
        <v>9829</v>
      </c>
      <c r="V13" s="35" t="s">
        <v>32</v>
      </c>
      <c r="W13" s="38">
        <v>301.86</v>
      </c>
      <c r="X13" s="37">
        <f>(G13-H13-I13-J13)+(O13-P13-Q13-R13)</f>
        <v>940</v>
      </c>
      <c r="Y13" s="38">
        <f t="shared" si="0"/>
        <v>14187.420000000002</v>
      </c>
    </row>
    <row r="14" spans="1:26" x14ac:dyDescent="0.25">
      <c r="A14" s="20" t="s">
        <v>42</v>
      </c>
      <c r="B14" s="21">
        <v>17579</v>
      </c>
      <c r="C14" s="22">
        <v>5.4054054054054099E-2</v>
      </c>
      <c r="D14" s="22">
        <v>0.91891891891891897</v>
      </c>
      <c r="E14" s="33">
        <v>37</v>
      </c>
      <c r="F14" s="33">
        <v>2</v>
      </c>
      <c r="G14" s="33">
        <v>35</v>
      </c>
      <c r="H14" s="21">
        <v>0</v>
      </c>
      <c r="I14" s="21">
        <v>16</v>
      </c>
      <c r="J14" s="21">
        <v>16</v>
      </c>
      <c r="K14" s="22">
        <v>0.2</v>
      </c>
      <c r="L14" s="22">
        <v>0.9</v>
      </c>
      <c r="M14" s="33">
        <v>20</v>
      </c>
      <c r="N14" s="33">
        <v>4</v>
      </c>
      <c r="O14" s="33">
        <v>16</v>
      </c>
      <c r="P14" s="21">
        <v>0</v>
      </c>
      <c r="Q14" s="21">
        <v>9</v>
      </c>
      <c r="R14" s="34">
        <v>5</v>
      </c>
      <c r="S14" s="35">
        <v>1509835</v>
      </c>
      <c r="T14" s="36" t="s">
        <v>32</v>
      </c>
      <c r="U14" s="37">
        <v>23</v>
      </c>
      <c r="V14" s="35" t="s">
        <v>32</v>
      </c>
      <c r="W14" s="38">
        <v>510.79</v>
      </c>
      <c r="X14" s="37">
        <f>(G14-H14-I14-J14)+(O14-P14-Q14-R14)</f>
        <v>5</v>
      </c>
      <c r="Y14" s="38">
        <f t="shared" si="0"/>
        <v>127.69750000000002</v>
      </c>
    </row>
    <row r="15" spans="1:26" x14ac:dyDescent="0.25">
      <c r="A15" s="20" t="s">
        <v>42</v>
      </c>
      <c r="B15" s="21">
        <v>20013</v>
      </c>
      <c r="C15" s="22">
        <v>0</v>
      </c>
      <c r="D15" s="22">
        <v>0.929824561403509</v>
      </c>
      <c r="E15" s="33">
        <v>57</v>
      </c>
      <c r="F15" s="33">
        <v>0</v>
      </c>
      <c r="G15" s="33">
        <v>57</v>
      </c>
      <c r="H15" s="21">
        <v>0</v>
      </c>
      <c r="I15" s="21">
        <v>42</v>
      </c>
      <c r="J15" s="21">
        <v>11</v>
      </c>
      <c r="K15" s="22">
        <v>0</v>
      </c>
      <c r="L15" s="22">
        <v>0.94186046511627897</v>
      </c>
      <c r="M15" s="33">
        <v>86</v>
      </c>
      <c r="N15" s="33">
        <v>0</v>
      </c>
      <c r="O15" s="33">
        <v>86</v>
      </c>
      <c r="P15" s="21">
        <v>0</v>
      </c>
      <c r="Q15" s="21">
        <v>50</v>
      </c>
      <c r="R15" s="34">
        <v>31</v>
      </c>
      <c r="S15" s="35">
        <v>3502200</v>
      </c>
      <c r="T15" s="36" t="s">
        <v>32</v>
      </c>
      <c r="U15" s="37">
        <v>91</v>
      </c>
      <c r="V15" s="42" t="s">
        <v>29</v>
      </c>
      <c r="W15" s="38">
        <v>451.06</v>
      </c>
      <c r="X15" s="39">
        <v>4</v>
      </c>
      <c r="Y15" s="38">
        <f t="shared" si="0"/>
        <v>90.212000000000003</v>
      </c>
    </row>
    <row r="16" spans="1:26" ht="24.75" x14ac:dyDescent="0.25">
      <c r="X16" s="40" t="s">
        <v>84</v>
      </c>
      <c r="Y16" s="41">
        <f>SUM(Y3:Y15)</f>
        <v>43590.519500000002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01E0-70FE-4D3D-ADF8-F82F19964EFA}">
  <dimension ref="A1:Z14"/>
  <sheetViews>
    <sheetView workbookViewId="0">
      <selection activeCell="G26" sqref="G26"/>
    </sheetView>
  </sheetViews>
  <sheetFormatPr defaultColWidth="9" defaultRowHeight="15" x14ac:dyDescent="0.25"/>
  <cols>
    <col min="1" max="1" width="9.85546875" bestFit="1" customWidth="1"/>
    <col min="2" max="2" width="12" bestFit="1" customWidth="1"/>
    <col min="3" max="3" width="7.140625" bestFit="1" customWidth="1"/>
    <col min="4" max="4" width="10.5703125" bestFit="1" customWidth="1"/>
    <col min="5" max="5" width="8.85546875" bestFit="1" customWidth="1"/>
    <col min="6" max="6" width="6.42578125" bestFit="1" customWidth="1"/>
    <col min="7" max="10" width="8" bestFit="1" customWidth="1"/>
    <col min="11" max="11" width="7.140625" bestFit="1" customWidth="1"/>
    <col min="12" max="12" width="10.5703125" bestFit="1" customWidth="1"/>
    <col min="13" max="13" width="8.85546875" bestFit="1" customWidth="1"/>
    <col min="14" max="14" width="7" bestFit="1" customWidth="1"/>
    <col min="15" max="19" width="8" bestFit="1" customWidth="1"/>
    <col min="20" max="20" width="9.85546875" bestFit="1" customWidth="1"/>
    <col min="21" max="21" width="11.28515625" customWidth="1"/>
    <col min="22" max="22" width="9.7109375" customWidth="1"/>
    <col min="23" max="23" width="7.42578125" bestFit="1" customWidth="1"/>
    <col min="24" max="24" width="12.85546875" customWidth="1"/>
    <col min="25" max="25" width="12.5703125" customWidth="1"/>
    <col min="26" max="26" width="65.28515625" bestFit="1" customWidth="1"/>
  </cols>
  <sheetData>
    <row r="1" spans="1:26" x14ac:dyDescent="0.25">
      <c r="A1" s="10"/>
      <c r="B1" s="10"/>
      <c r="C1" s="11" t="s">
        <v>36</v>
      </c>
      <c r="D1" s="11" t="s">
        <v>36</v>
      </c>
      <c r="E1" s="11" t="s">
        <v>36</v>
      </c>
      <c r="F1" s="11" t="s">
        <v>36</v>
      </c>
      <c r="G1" s="11" t="s">
        <v>36</v>
      </c>
      <c r="H1" s="11" t="s">
        <v>36</v>
      </c>
      <c r="I1" s="11" t="s">
        <v>36</v>
      </c>
      <c r="J1" s="11" t="s">
        <v>36</v>
      </c>
      <c r="K1" s="11" t="s">
        <v>33</v>
      </c>
      <c r="L1" s="11" t="s">
        <v>33</v>
      </c>
      <c r="M1" s="11" t="s">
        <v>33</v>
      </c>
      <c r="N1" s="11" t="s">
        <v>33</v>
      </c>
      <c r="O1" s="11" t="s">
        <v>33</v>
      </c>
      <c r="P1" s="11" t="s">
        <v>33</v>
      </c>
      <c r="Q1" s="11" t="s">
        <v>33</v>
      </c>
      <c r="R1" s="11" t="s">
        <v>33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50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4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4" t="s">
        <v>26</v>
      </c>
      <c r="S2" s="17" t="s">
        <v>31</v>
      </c>
      <c r="T2" s="18" t="s">
        <v>27</v>
      </c>
      <c r="U2" s="19" t="s">
        <v>56</v>
      </c>
      <c r="V2" s="19" t="s">
        <v>37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584</v>
      </c>
      <c r="C3" s="22">
        <v>3.7037037037037E-2</v>
      </c>
      <c r="D3" s="22">
        <v>0.88888888888888895</v>
      </c>
      <c r="E3" s="33">
        <v>27</v>
      </c>
      <c r="F3" s="33">
        <v>1</v>
      </c>
      <c r="G3" s="33">
        <v>26</v>
      </c>
      <c r="H3" s="21">
        <v>0</v>
      </c>
      <c r="I3" s="21">
        <v>8</v>
      </c>
      <c r="J3" s="21">
        <v>15</v>
      </c>
      <c r="K3" s="22">
        <v>1.6129032258064498E-2</v>
      </c>
      <c r="L3" s="22">
        <v>0.83870967741935498</v>
      </c>
      <c r="M3" s="33">
        <v>62</v>
      </c>
      <c r="N3" s="33">
        <v>1</v>
      </c>
      <c r="O3" s="33">
        <v>61</v>
      </c>
      <c r="P3" s="21">
        <v>0</v>
      </c>
      <c r="Q3" s="21">
        <v>9</v>
      </c>
      <c r="R3" s="34">
        <v>42</v>
      </c>
      <c r="S3" s="35">
        <v>3570819</v>
      </c>
      <c r="T3" s="36" t="s">
        <v>32</v>
      </c>
      <c r="U3" s="31">
        <v>198</v>
      </c>
      <c r="V3" s="35" t="s">
        <v>32</v>
      </c>
      <c r="W3" s="38">
        <v>112.5</v>
      </c>
      <c r="X3" s="37">
        <f>(G3-H3-I3-J3)+(O3-P3-Q3-R3)</f>
        <v>13</v>
      </c>
      <c r="Y3" s="38">
        <f>(W3*$Y$1)*X3</f>
        <v>73.125</v>
      </c>
    </row>
    <row r="4" spans="1:26" x14ac:dyDescent="0.25">
      <c r="A4" s="20" t="s">
        <v>42</v>
      </c>
      <c r="B4" s="21">
        <v>1312</v>
      </c>
      <c r="C4" s="22">
        <v>0.113319517709118</v>
      </c>
      <c r="D4" s="22">
        <v>0.92341748304446103</v>
      </c>
      <c r="E4" s="33">
        <v>10616</v>
      </c>
      <c r="F4" s="33">
        <v>1203</v>
      </c>
      <c r="G4" s="33">
        <v>9413</v>
      </c>
      <c r="H4" s="21">
        <v>0</v>
      </c>
      <c r="I4" s="21">
        <v>1302</v>
      </c>
      <c r="J4" s="21">
        <v>7298</v>
      </c>
      <c r="K4" s="22">
        <v>0.179848582474227</v>
      </c>
      <c r="L4" s="22">
        <v>0.90882731958762897</v>
      </c>
      <c r="M4" s="33">
        <v>12416</v>
      </c>
      <c r="N4" s="33">
        <v>2233</v>
      </c>
      <c r="O4" s="33">
        <v>10183</v>
      </c>
      <c r="P4" s="21">
        <v>0</v>
      </c>
      <c r="Q4" s="21">
        <v>1372</v>
      </c>
      <c r="R4" s="34">
        <v>7679</v>
      </c>
      <c r="S4" s="35">
        <v>3672169</v>
      </c>
      <c r="T4" s="36" t="s">
        <v>32</v>
      </c>
      <c r="U4" s="31">
        <v>11945</v>
      </c>
      <c r="V4" s="42" t="s">
        <v>29</v>
      </c>
      <c r="W4" s="38">
        <v>56.55</v>
      </c>
      <c r="X4" s="39">
        <f>(G4-H4-I4-J4)</f>
        <v>813</v>
      </c>
      <c r="Y4" s="38">
        <f t="shared" ref="Y4:Y13" si="0">(W4*$Y$1)*X4</f>
        <v>2298.7575000000002</v>
      </c>
    </row>
    <row r="5" spans="1:26" x14ac:dyDescent="0.25">
      <c r="A5" s="20" t="s">
        <v>42</v>
      </c>
      <c r="B5" s="21">
        <v>1313</v>
      </c>
      <c r="C5" s="22">
        <v>6.2336909249057701E-3</v>
      </c>
      <c r="D5" s="22">
        <v>0.89982603653232796</v>
      </c>
      <c r="E5" s="33">
        <v>6898</v>
      </c>
      <c r="F5" s="33">
        <v>43</v>
      </c>
      <c r="G5" s="33">
        <v>6855</v>
      </c>
      <c r="H5" s="21">
        <v>0</v>
      </c>
      <c r="I5" s="21">
        <v>913</v>
      </c>
      <c r="J5" s="21">
        <v>5251</v>
      </c>
      <c r="K5" s="22">
        <v>0</v>
      </c>
      <c r="L5" s="22">
        <v>0.929354664749236</v>
      </c>
      <c r="M5" s="33">
        <v>11126</v>
      </c>
      <c r="N5" s="33">
        <v>0</v>
      </c>
      <c r="O5" s="33">
        <v>11126</v>
      </c>
      <c r="P5" s="21">
        <v>0</v>
      </c>
      <c r="Q5" s="21">
        <v>1596</v>
      </c>
      <c r="R5" s="34">
        <v>8744</v>
      </c>
      <c r="S5" s="35">
        <v>1130178</v>
      </c>
      <c r="T5" s="36" t="s">
        <v>32</v>
      </c>
      <c r="U5" s="31">
        <v>11828</v>
      </c>
      <c r="V5" s="42" t="s">
        <v>29</v>
      </c>
      <c r="W5" s="38">
        <v>15.8</v>
      </c>
      <c r="X5" s="39">
        <f>(G5-H5-I5-J5)</f>
        <v>691</v>
      </c>
      <c r="Y5" s="38">
        <f t="shared" si="0"/>
        <v>545.89</v>
      </c>
    </row>
    <row r="6" spans="1:26" x14ac:dyDescent="0.25">
      <c r="A6" s="20" t="s">
        <v>42</v>
      </c>
      <c r="B6" s="21">
        <v>1314</v>
      </c>
      <c r="C6" s="22">
        <v>0</v>
      </c>
      <c r="D6" s="22">
        <v>0.92032520325203304</v>
      </c>
      <c r="E6" s="33">
        <v>1845</v>
      </c>
      <c r="F6" s="33">
        <v>0</v>
      </c>
      <c r="G6" s="33">
        <v>1845</v>
      </c>
      <c r="H6" s="21">
        <v>0</v>
      </c>
      <c r="I6" s="21">
        <v>305</v>
      </c>
      <c r="J6" s="21">
        <v>1393</v>
      </c>
      <c r="K6" s="22">
        <v>1.45690004046945E-2</v>
      </c>
      <c r="L6" s="22">
        <v>0.94010522055847801</v>
      </c>
      <c r="M6" s="33">
        <v>2471</v>
      </c>
      <c r="N6" s="33">
        <v>36</v>
      </c>
      <c r="O6" s="33">
        <v>2435</v>
      </c>
      <c r="P6" s="21">
        <v>0</v>
      </c>
      <c r="Q6" s="21">
        <v>402</v>
      </c>
      <c r="R6" s="34">
        <v>1885</v>
      </c>
      <c r="S6" s="35">
        <v>1130319</v>
      </c>
      <c r="T6" s="36" t="s">
        <v>32</v>
      </c>
      <c r="U6" s="31">
        <v>2280</v>
      </c>
      <c r="V6" s="42" t="s">
        <v>29</v>
      </c>
      <c r="W6" s="38">
        <v>12.75</v>
      </c>
      <c r="X6" s="39">
        <f>(G6-H6-I6-J6)</f>
        <v>147</v>
      </c>
      <c r="Y6" s="38">
        <f t="shared" si="0"/>
        <v>93.712500000000006</v>
      </c>
    </row>
    <row r="7" spans="1:26" x14ac:dyDescent="0.25">
      <c r="A7" s="20" t="s">
        <v>42</v>
      </c>
      <c r="B7" s="21">
        <v>1449</v>
      </c>
      <c r="C7" s="22">
        <v>0.17592592592592601</v>
      </c>
      <c r="D7" s="22">
        <v>0.92592592592592604</v>
      </c>
      <c r="E7" s="33">
        <v>108</v>
      </c>
      <c r="F7" s="33">
        <v>19</v>
      </c>
      <c r="G7" s="33">
        <v>89</v>
      </c>
      <c r="H7" s="21">
        <v>0</v>
      </c>
      <c r="I7" s="21">
        <v>52</v>
      </c>
      <c r="J7" s="21">
        <v>29</v>
      </c>
      <c r="K7" s="22">
        <v>0.25925925925925902</v>
      </c>
      <c r="L7" s="22">
        <v>0.92592592592592604</v>
      </c>
      <c r="M7" s="33">
        <v>135</v>
      </c>
      <c r="N7" s="33">
        <v>35</v>
      </c>
      <c r="O7" s="33">
        <v>100</v>
      </c>
      <c r="P7" s="21">
        <v>0</v>
      </c>
      <c r="Q7" s="21">
        <v>58</v>
      </c>
      <c r="R7" s="34">
        <v>32</v>
      </c>
      <c r="S7" s="35">
        <v>1530294</v>
      </c>
      <c r="T7" s="36" t="s">
        <v>32</v>
      </c>
      <c r="U7" s="31">
        <v>131</v>
      </c>
      <c r="V7" s="35" t="s">
        <v>32</v>
      </c>
      <c r="W7" s="38">
        <v>77.78</v>
      </c>
      <c r="X7" s="37">
        <f>(G7-H7-I7-J7)+(O7-P7-Q7-R7)</f>
        <v>18</v>
      </c>
      <c r="Y7" s="38">
        <f t="shared" si="0"/>
        <v>70.00200000000001</v>
      </c>
    </row>
    <row r="8" spans="1:26" x14ac:dyDescent="0.25">
      <c r="A8" s="20" t="s">
        <v>42</v>
      </c>
      <c r="B8" s="21">
        <v>1780</v>
      </c>
      <c r="C8" s="22">
        <v>0.42857142857142899</v>
      </c>
      <c r="D8" s="22">
        <v>0.85714285714285698</v>
      </c>
      <c r="E8" s="33">
        <v>14</v>
      </c>
      <c r="F8" s="33">
        <v>6</v>
      </c>
      <c r="G8" s="33">
        <v>8</v>
      </c>
      <c r="H8" s="21">
        <v>0</v>
      </c>
      <c r="I8" s="21">
        <v>1</v>
      </c>
      <c r="J8" s="21">
        <v>5</v>
      </c>
      <c r="K8" s="22">
        <v>2.7397260273972601E-2</v>
      </c>
      <c r="L8" s="22">
        <v>0.87671232876712302</v>
      </c>
      <c r="M8" s="33">
        <v>73</v>
      </c>
      <c r="N8" s="33">
        <v>2</v>
      </c>
      <c r="O8" s="33">
        <v>71</v>
      </c>
      <c r="P8" s="21">
        <v>0</v>
      </c>
      <c r="Q8" s="21">
        <v>7</v>
      </c>
      <c r="R8" s="34">
        <v>55</v>
      </c>
      <c r="S8" s="35">
        <v>2159218</v>
      </c>
      <c r="T8" s="36" t="s">
        <v>32</v>
      </c>
      <c r="U8" s="31">
        <v>167</v>
      </c>
      <c r="V8" s="35" t="s">
        <v>32</v>
      </c>
      <c r="W8" s="38">
        <v>54.68</v>
      </c>
      <c r="X8" s="37">
        <f>(G8-H8-I8-J8)+(O8-P8-Q8-R8)</f>
        <v>11</v>
      </c>
      <c r="Y8" s="38">
        <f t="shared" si="0"/>
        <v>30.073999999999998</v>
      </c>
    </row>
    <row r="9" spans="1:26" x14ac:dyDescent="0.25">
      <c r="A9" s="20" t="s">
        <v>42</v>
      </c>
      <c r="B9" s="21">
        <v>5178</v>
      </c>
      <c r="C9" s="22">
        <v>0</v>
      </c>
      <c r="D9" s="22">
        <v>0.93220338983050799</v>
      </c>
      <c r="E9" s="33">
        <v>118</v>
      </c>
      <c r="F9" s="33">
        <v>0</v>
      </c>
      <c r="G9" s="33">
        <v>118</v>
      </c>
      <c r="H9" s="21">
        <v>0</v>
      </c>
      <c r="I9" s="21">
        <v>34</v>
      </c>
      <c r="J9" s="21">
        <v>76</v>
      </c>
      <c r="K9" s="22">
        <v>0</v>
      </c>
      <c r="L9" s="22">
        <v>0.92995169082125595</v>
      </c>
      <c r="M9" s="33">
        <v>414</v>
      </c>
      <c r="N9" s="33">
        <v>0</v>
      </c>
      <c r="O9" s="33">
        <v>414</v>
      </c>
      <c r="P9" s="21">
        <v>0</v>
      </c>
      <c r="Q9" s="21">
        <v>93</v>
      </c>
      <c r="R9" s="34">
        <v>292</v>
      </c>
      <c r="S9" s="35">
        <v>1506575</v>
      </c>
      <c r="T9" s="36" t="s">
        <v>32</v>
      </c>
      <c r="U9" s="31">
        <v>317</v>
      </c>
      <c r="V9" s="42" t="s">
        <v>29</v>
      </c>
      <c r="W9" s="38">
        <v>10.9</v>
      </c>
      <c r="X9" s="39">
        <f>(G9-H9-I9-J9)</f>
        <v>8</v>
      </c>
      <c r="Y9" s="38">
        <f t="shared" si="0"/>
        <v>4.3600000000000003</v>
      </c>
    </row>
    <row r="10" spans="1:26" x14ac:dyDescent="0.25">
      <c r="A10" s="20" t="s">
        <v>42</v>
      </c>
      <c r="B10" s="21">
        <v>7611</v>
      </c>
      <c r="C10" s="22">
        <v>0</v>
      </c>
      <c r="D10" s="22">
        <v>0.5</v>
      </c>
      <c r="E10" s="33">
        <v>12</v>
      </c>
      <c r="F10" s="33">
        <v>0</v>
      </c>
      <c r="G10" s="33">
        <v>12</v>
      </c>
      <c r="H10" s="21">
        <v>0</v>
      </c>
      <c r="I10" s="21">
        <v>0</v>
      </c>
      <c r="J10" s="21">
        <v>6</v>
      </c>
      <c r="K10" s="22">
        <v>0</v>
      </c>
      <c r="L10" s="22">
        <v>0.27272727272727298</v>
      </c>
      <c r="M10" s="33">
        <v>11</v>
      </c>
      <c r="N10" s="33">
        <v>0</v>
      </c>
      <c r="O10" s="33">
        <v>11</v>
      </c>
      <c r="P10" s="21">
        <v>0</v>
      </c>
      <c r="Q10" s="21">
        <v>1</v>
      </c>
      <c r="R10" s="34">
        <v>2</v>
      </c>
      <c r="S10" s="35">
        <v>1868298</v>
      </c>
      <c r="T10" s="36" t="s">
        <v>32</v>
      </c>
      <c r="U10" s="31">
        <v>40</v>
      </c>
      <c r="V10" s="35" t="s">
        <v>32</v>
      </c>
      <c r="W10" s="38">
        <v>5.49</v>
      </c>
      <c r="X10" s="37">
        <f>(G10-H10-I10-J10)+(O10-P10-Q10-R10)</f>
        <v>14</v>
      </c>
      <c r="Y10" s="38">
        <f t="shared" si="0"/>
        <v>3.8430000000000004</v>
      </c>
    </row>
    <row r="11" spans="1:26" x14ac:dyDescent="0.25">
      <c r="A11" s="20" t="s">
        <v>42</v>
      </c>
      <c r="B11" s="21">
        <v>9051</v>
      </c>
      <c r="C11" s="22">
        <v>0.23831775700934599</v>
      </c>
      <c r="D11" s="22">
        <v>0.85046728971962604</v>
      </c>
      <c r="E11" s="33">
        <v>214</v>
      </c>
      <c r="F11" s="33">
        <v>51</v>
      </c>
      <c r="G11" s="33">
        <v>163</v>
      </c>
      <c r="H11" s="21">
        <v>0</v>
      </c>
      <c r="I11" s="21">
        <v>51</v>
      </c>
      <c r="J11" s="21">
        <v>80</v>
      </c>
      <c r="K11" s="22">
        <v>2.0887728459529999E-2</v>
      </c>
      <c r="L11" s="22">
        <v>0.83812010443864204</v>
      </c>
      <c r="M11" s="33">
        <v>383</v>
      </c>
      <c r="N11" s="33">
        <v>8</v>
      </c>
      <c r="O11" s="33">
        <v>375</v>
      </c>
      <c r="P11" s="21">
        <v>0</v>
      </c>
      <c r="Q11" s="21">
        <v>20</v>
      </c>
      <c r="R11" s="34">
        <v>293</v>
      </c>
      <c r="S11" s="35">
        <v>2425544</v>
      </c>
      <c r="T11" s="36" t="s">
        <v>32</v>
      </c>
      <c r="U11" s="31">
        <v>262</v>
      </c>
      <c r="V11" s="42" t="s">
        <v>29</v>
      </c>
      <c r="W11" s="38">
        <v>217.28</v>
      </c>
      <c r="X11" s="39">
        <f>(G11-H11-I11-J11)</f>
        <v>32</v>
      </c>
      <c r="Y11" s="38">
        <f t="shared" si="0"/>
        <v>347.64800000000002</v>
      </c>
    </row>
    <row r="12" spans="1:26" x14ac:dyDescent="0.25">
      <c r="A12" s="20" t="s">
        <v>42</v>
      </c>
      <c r="B12" s="21">
        <v>14655</v>
      </c>
      <c r="C12" s="22">
        <v>0.61911330049261104</v>
      </c>
      <c r="D12" s="22">
        <v>0.93720197044334996</v>
      </c>
      <c r="E12" s="33">
        <v>50750</v>
      </c>
      <c r="F12" s="33">
        <v>31420</v>
      </c>
      <c r="G12" s="33">
        <v>19330</v>
      </c>
      <c r="H12" s="21">
        <v>0</v>
      </c>
      <c r="I12" s="21">
        <v>519</v>
      </c>
      <c r="J12" s="21">
        <v>15624</v>
      </c>
      <c r="K12" s="22">
        <v>0.15065630800351201</v>
      </c>
      <c r="L12" s="22">
        <v>0.92326586864948401</v>
      </c>
      <c r="M12" s="33">
        <v>89973</v>
      </c>
      <c r="N12" s="33">
        <v>13555</v>
      </c>
      <c r="O12" s="33">
        <v>76418</v>
      </c>
      <c r="P12" s="21">
        <v>0</v>
      </c>
      <c r="Q12" s="21">
        <v>6633</v>
      </c>
      <c r="R12" s="34">
        <v>62881</v>
      </c>
      <c r="S12" s="35">
        <v>1564558</v>
      </c>
      <c r="T12" s="36" t="s">
        <v>32</v>
      </c>
      <c r="U12" s="31">
        <v>93399</v>
      </c>
      <c r="V12" s="42" t="s">
        <v>29</v>
      </c>
      <c r="W12" s="38">
        <v>35.979999999999997</v>
      </c>
      <c r="X12" s="39">
        <f>(G12-H12-I12-J12)</f>
        <v>3187</v>
      </c>
      <c r="Y12" s="38">
        <f t="shared" si="0"/>
        <v>5733.4129999999996</v>
      </c>
    </row>
    <row r="13" spans="1:26" x14ac:dyDescent="0.25">
      <c r="A13" s="20" t="s">
        <v>42</v>
      </c>
      <c r="B13" s="21">
        <v>17348</v>
      </c>
      <c r="C13" s="22">
        <v>0.100899491591709</v>
      </c>
      <c r="D13" s="22">
        <v>0.91969756224742505</v>
      </c>
      <c r="E13" s="33">
        <v>7671</v>
      </c>
      <c r="F13" s="33">
        <v>774</v>
      </c>
      <c r="G13" s="33">
        <v>6897</v>
      </c>
      <c r="H13" s="21">
        <v>0</v>
      </c>
      <c r="I13" s="21">
        <v>1047</v>
      </c>
      <c r="J13" s="21">
        <v>5234</v>
      </c>
      <c r="K13" s="22">
        <v>6.24359237236006E-2</v>
      </c>
      <c r="L13" s="22">
        <v>0.945560795571048</v>
      </c>
      <c r="M13" s="33">
        <v>9754</v>
      </c>
      <c r="N13" s="33">
        <v>609</v>
      </c>
      <c r="O13" s="33">
        <v>9145</v>
      </c>
      <c r="P13" s="21">
        <v>0</v>
      </c>
      <c r="Q13" s="21">
        <v>1633</v>
      </c>
      <c r="R13" s="34">
        <v>6981</v>
      </c>
      <c r="S13" s="35">
        <v>3953809</v>
      </c>
      <c r="T13" s="36" t="s">
        <v>32</v>
      </c>
      <c r="U13" s="37">
        <v>6720</v>
      </c>
      <c r="V13" s="42" t="s">
        <v>29</v>
      </c>
      <c r="W13" s="38">
        <v>301.86</v>
      </c>
      <c r="X13" s="39">
        <f>(G13-H13-I13-J13)</f>
        <v>616</v>
      </c>
      <c r="Y13" s="38">
        <f t="shared" si="0"/>
        <v>9297.2880000000005</v>
      </c>
    </row>
    <row r="14" spans="1:26" ht="24.75" x14ac:dyDescent="0.25">
      <c r="X14" s="40" t="s">
        <v>38</v>
      </c>
      <c r="Y14" s="41">
        <f>SUM(Y3:Y13)</f>
        <v>18498.113000000001</v>
      </c>
    </row>
  </sheetData>
  <pageMargins left="0.7" right="0.7" top="0.75" bottom="0.75" header="0.3" footer="0.3"/>
  <ignoredErrors>
    <ignoredError sqref="X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600C-539D-4797-B2A5-445BE7FF57CB}">
  <dimension ref="A1:Z15"/>
  <sheetViews>
    <sheetView workbookViewId="0">
      <selection activeCell="Z2" sqref="Z2:Z15"/>
    </sheetView>
  </sheetViews>
  <sheetFormatPr defaultRowHeight="15" x14ac:dyDescent="0.25"/>
  <cols>
    <col min="22" max="22" width="10.5703125" bestFit="1" customWidth="1"/>
    <col min="26" max="26" width="10.5703125" bestFit="1" customWidth="1"/>
  </cols>
  <sheetData>
    <row r="1" spans="1:26" ht="45.75" x14ac:dyDescent="0.25">
      <c r="A1" s="202" t="s">
        <v>18</v>
      </c>
      <c r="B1" s="203" t="s">
        <v>19</v>
      </c>
      <c r="C1" s="203" t="s">
        <v>20</v>
      </c>
      <c r="D1" s="204" t="s">
        <v>21</v>
      </c>
      <c r="E1" s="204" t="s">
        <v>22</v>
      </c>
      <c r="F1" s="204" t="s">
        <v>23</v>
      </c>
      <c r="G1" s="204" t="s">
        <v>24</v>
      </c>
      <c r="H1" s="204" t="s">
        <v>25</v>
      </c>
      <c r="I1" s="204" t="s">
        <v>26</v>
      </c>
      <c r="J1" s="205" t="s">
        <v>19</v>
      </c>
      <c r="K1" s="203" t="s">
        <v>20</v>
      </c>
      <c r="L1" s="204" t="s">
        <v>21</v>
      </c>
      <c r="M1" s="204" t="s">
        <v>22</v>
      </c>
      <c r="N1" s="204" t="s">
        <v>23</v>
      </c>
      <c r="O1" s="204" t="s">
        <v>24</v>
      </c>
      <c r="P1" s="204" t="s">
        <v>25</v>
      </c>
      <c r="Q1" s="204" t="s">
        <v>26</v>
      </c>
      <c r="R1" s="102" t="s">
        <v>31</v>
      </c>
      <c r="S1" s="19" t="s">
        <v>27</v>
      </c>
      <c r="T1" s="19" t="s">
        <v>183</v>
      </c>
      <c r="U1" s="19" t="s">
        <v>184</v>
      </c>
      <c r="V1" s="19" t="s">
        <v>48</v>
      </c>
      <c r="W1" s="19" t="s">
        <v>185</v>
      </c>
      <c r="X1" s="19" t="s">
        <v>186</v>
      </c>
      <c r="Y1" s="19" t="s">
        <v>121</v>
      </c>
      <c r="Z1" s="251" t="s">
        <v>28</v>
      </c>
    </row>
    <row r="2" spans="1:26" x14ac:dyDescent="0.25">
      <c r="A2" s="93">
        <v>948</v>
      </c>
      <c r="B2" s="22">
        <v>0.45209973753280802</v>
      </c>
      <c r="C2" s="22">
        <v>0.90042650918635203</v>
      </c>
      <c r="D2" s="33">
        <v>6096</v>
      </c>
      <c r="E2" s="33">
        <v>2756</v>
      </c>
      <c r="F2" s="33">
        <v>3340</v>
      </c>
      <c r="G2" s="21">
        <v>0</v>
      </c>
      <c r="H2" s="21">
        <v>472</v>
      </c>
      <c r="I2" s="21">
        <v>2261</v>
      </c>
      <c r="J2" s="22">
        <v>0.65886287625418105</v>
      </c>
      <c r="K2" s="22">
        <v>0.93511705685618696</v>
      </c>
      <c r="L2" s="33">
        <v>4485</v>
      </c>
      <c r="M2" s="33">
        <v>2955</v>
      </c>
      <c r="N2" s="33">
        <v>1530</v>
      </c>
      <c r="O2" s="21">
        <v>0</v>
      </c>
      <c r="P2" s="21">
        <v>229</v>
      </c>
      <c r="Q2" s="21">
        <v>1010</v>
      </c>
      <c r="R2" s="250">
        <v>2439776</v>
      </c>
      <c r="S2" s="250" t="s">
        <v>32</v>
      </c>
      <c r="T2" s="250">
        <v>18133</v>
      </c>
      <c r="U2" s="250" t="s">
        <v>32</v>
      </c>
      <c r="V2" s="254">
        <v>21</v>
      </c>
      <c r="W2" s="255">
        <v>607</v>
      </c>
      <c r="X2" s="250">
        <v>291</v>
      </c>
      <c r="Y2" s="252">
        <v>1.05</v>
      </c>
      <c r="Z2" s="252">
        <v>942.90000000000009</v>
      </c>
    </row>
    <row r="3" spans="1:26" x14ac:dyDescent="0.25">
      <c r="A3" s="93">
        <v>2731</v>
      </c>
      <c r="B3" s="22">
        <v>0.47448139611458701</v>
      </c>
      <c r="C3" s="22">
        <v>0.94138952914059904</v>
      </c>
      <c r="D3" s="33">
        <v>3037</v>
      </c>
      <c r="E3" s="33">
        <v>1441</v>
      </c>
      <c r="F3" s="33">
        <v>1596</v>
      </c>
      <c r="G3" s="21">
        <v>0</v>
      </c>
      <c r="H3" s="21">
        <v>366</v>
      </c>
      <c r="I3" s="21">
        <v>1052</v>
      </c>
      <c r="J3" s="22">
        <v>0.217806351061757</v>
      </c>
      <c r="K3" s="22">
        <v>0.930644847067992</v>
      </c>
      <c r="L3" s="33">
        <v>5133</v>
      </c>
      <c r="M3" s="33">
        <v>1118</v>
      </c>
      <c r="N3" s="33">
        <v>4015</v>
      </c>
      <c r="O3" s="21">
        <v>0</v>
      </c>
      <c r="P3" s="21">
        <v>896</v>
      </c>
      <c r="Q3" s="21">
        <v>2763</v>
      </c>
      <c r="R3" s="250">
        <v>2317543</v>
      </c>
      <c r="S3" s="250" t="s">
        <v>32</v>
      </c>
      <c r="T3" s="250">
        <v>5352</v>
      </c>
      <c r="U3" s="250" t="s">
        <v>187</v>
      </c>
      <c r="V3" s="254">
        <v>19.399999999999999</v>
      </c>
      <c r="W3" s="255">
        <v>178</v>
      </c>
      <c r="X3" s="250">
        <v>0</v>
      </c>
      <c r="Y3" s="252">
        <v>0.97</v>
      </c>
      <c r="Z3" s="252">
        <v>172.66</v>
      </c>
    </row>
    <row r="4" spans="1:26" x14ac:dyDescent="0.25">
      <c r="A4" s="93">
        <v>3001</v>
      </c>
      <c r="B4" s="22">
        <v>0.75076452599388399</v>
      </c>
      <c r="C4" s="22">
        <v>0.941896024464832</v>
      </c>
      <c r="D4" s="33">
        <v>654</v>
      </c>
      <c r="E4" s="33">
        <v>491</v>
      </c>
      <c r="F4" s="33">
        <v>163</v>
      </c>
      <c r="G4" s="21">
        <v>0</v>
      </c>
      <c r="H4" s="21">
        <v>50</v>
      </c>
      <c r="I4" s="21">
        <v>75</v>
      </c>
      <c r="J4" s="22">
        <v>0.57997698504027595</v>
      </c>
      <c r="K4" s="22">
        <v>0.949367088607595</v>
      </c>
      <c r="L4" s="33">
        <v>869</v>
      </c>
      <c r="M4" s="33">
        <v>504</v>
      </c>
      <c r="N4" s="33">
        <v>365</v>
      </c>
      <c r="O4" s="21">
        <v>0</v>
      </c>
      <c r="P4" s="21">
        <v>112</v>
      </c>
      <c r="Q4" s="21">
        <v>209</v>
      </c>
      <c r="R4" s="250">
        <v>3663564</v>
      </c>
      <c r="S4" s="250" t="s">
        <v>32</v>
      </c>
      <c r="T4" s="250">
        <v>1190</v>
      </c>
      <c r="U4" s="250" t="s">
        <v>32</v>
      </c>
      <c r="V4" s="254">
        <v>8.5399999999999991</v>
      </c>
      <c r="W4" s="255">
        <v>38</v>
      </c>
      <c r="X4" s="250">
        <v>44</v>
      </c>
      <c r="Y4" s="252">
        <v>0.42699999999999999</v>
      </c>
      <c r="Z4" s="252">
        <v>35.013999999999996</v>
      </c>
    </row>
    <row r="5" spans="1:26" x14ac:dyDescent="0.25">
      <c r="A5" s="93">
        <v>8378</v>
      </c>
      <c r="B5" s="22">
        <v>0.623529411764706</v>
      </c>
      <c r="C5" s="22">
        <v>0.90588235294117703</v>
      </c>
      <c r="D5" s="33">
        <v>340</v>
      </c>
      <c r="E5" s="33">
        <v>212</v>
      </c>
      <c r="F5" s="33">
        <v>128</v>
      </c>
      <c r="G5" s="21">
        <v>0</v>
      </c>
      <c r="H5" s="21">
        <v>25</v>
      </c>
      <c r="I5" s="21">
        <v>71</v>
      </c>
      <c r="J5" s="22">
        <v>0.47722772277227699</v>
      </c>
      <c r="K5" s="22">
        <v>0.94059405940594099</v>
      </c>
      <c r="L5" s="33">
        <v>505</v>
      </c>
      <c r="M5" s="33">
        <v>241</v>
      </c>
      <c r="N5" s="33">
        <v>264</v>
      </c>
      <c r="O5" s="21">
        <v>0</v>
      </c>
      <c r="P5" s="21">
        <v>88</v>
      </c>
      <c r="Q5" s="21">
        <v>146</v>
      </c>
      <c r="R5" s="250">
        <v>2373066</v>
      </c>
      <c r="S5" s="250" t="s">
        <v>32</v>
      </c>
      <c r="T5" s="250">
        <v>176</v>
      </c>
      <c r="U5" s="250" t="s">
        <v>187</v>
      </c>
      <c r="V5" s="254">
        <v>10.5</v>
      </c>
      <c r="W5" s="255">
        <v>32</v>
      </c>
      <c r="X5" s="250">
        <v>0</v>
      </c>
      <c r="Y5" s="252">
        <v>0.52500000000000002</v>
      </c>
      <c r="Z5" s="252">
        <v>16.8</v>
      </c>
    </row>
    <row r="6" spans="1:26" x14ac:dyDescent="0.25">
      <c r="A6" s="93">
        <v>9401</v>
      </c>
      <c r="B6" s="22">
        <v>0.13975155279503099</v>
      </c>
      <c r="C6" s="22">
        <v>0.93167701863354002</v>
      </c>
      <c r="D6" s="33">
        <v>1288</v>
      </c>
      <c r="E6" s="33">
        <v>180</v>
      </c>
      <c r="F6" s="33">
        <v>1108</v>
      </c>
      <c r="G6" s="21">
        <v>0</v>
      </c>
      <c r="H6" s="21">
        <v>336</v>
      </c>
      <c r="I6" s="21">
        <v>684</v>
      </c>
      <c r="J6" s="22">
        <v>3.7147102526003E-3</v>
      </c>
      <c r="K6" s="22">
        <v>0.94427934621099596</v>
      </c>
      <c r="L6" s="33">
        <v>1346</v>
      </c>
      <c r="M6" s="33">
        <v>5</v>
      </c>
      <c r="N6" s="33">
        <v>1341</v>
      </c>
      <c r="O6" s="21">
        <v>1</v>
      </c>
      <c r="P6" s="21">
        <v>417</v>
      </c>
      <c r="Q6" s="21">
        <v>848</v>
      </c>
      <c r="R6" s="250">
        <v>2801231</v>
      </c>
      <c r="S6" s="250" t="s">
        <v>32</v>
      </c>
      <c r="T6" s="250">
        <v>412</v>
      </c>
      <c r="U6" s="250" t="s">
        <v>187</v>
      </c>
      <c r="V6" s="254">
        <v>158.12</v>
      </c>
      <c r="W6" s="255">
        <v>88</v>
      </c>
      <c r="X6" s="250">
        <v>0</v>
      </c>
      <c r="Y6" s="252">
        <v>7.9060000000000006</v>
      </c>
      <c r="Z6" s="252">
        <v>695.72800000000007</v>
      </c>
    </row>
    <row r="7" spans="1:26" x14ac:dyDescent="0.25">
      <c r="A7" s="93">
        <v>11600</v>
      </c>
      <c r="B7" s="22">
        <v>0.68210262828535695</v>
      </c>
      <c r="C7" s="22">
        <v>0.92866082603254096</v>
      </c>
      <c r="D7" s="33">
        <v>799</v>
      </c>
      <c r="E7" s="33">
        <v>545</v>
      </c>
      <c r="F7" s="33">
        <v>254</v>
      </c>
      <c r="G7" s="21">
        <v>1</v>
      </c>
      <c r="H7" s="21">
        <v>81</v>
      </c>
      <c r="I7" s="21">
        <v>115</v>
      </c>
      <c r="J7" s="22">
        <v>0.55321188878235905</v>
      </c>
      <c r="K7" s="22">
        <v>0.90604026845637597</v>
      </c>
      <c r="L7" s="33">
        <v>1043</v>
      </c>
      <c r="M7" s="33">
        <v>577</v>
      </c>
      <c r="N7" s="33">
        <v>466</v>
      </c>
      <c r="O7" s="21">
        <v>1</v>
      </c>
      <c r="P7" s="21">
        <v>157</v>
      </c>
      <c r="Q7" s="21">
        <v>210</v>
      </c>
      <c r="R7" s="250">
        <v>1590868</v>
      </c>
      <c r="S7" s="250" t="s">
        <v>29</v>
      </c>
      <c r="T7" s="250">
        <v>44</v>
      </c>
      <c r="U7" s="250" t="s">
        <v>32</v>
      </c>
      <c r="V7" s="254">
        <v>144.01</v>
      </c>
      <c r="W7" s="255">
        <v>57</v>
      </c>
      <c r="X7" s="250">
        <v>98</v>
      </c>
      <c r="Y7" s="252">
        <v>7.2004999999999999</v>
      </c>
      <c r="Z7" s="252">
        <v>1116.0774999999999</v>
      </c>
    </row>
    <row r="8" spans="1:26" x14ac:dyDescent="0.25">
      <c r="A8" s="93">
        <v>12635</v>
      </c>
      <c r="B8" s="22">
        <v>7.8916827852998098E-2</v>
      </c>
      <c r="C8" s="22">
        <v>0.92108317214700197</v>
      </c>
      <c r="D8" s="33">
        <v>2585</v>
      </c>
      <c r="E8" s="33">
        <v>204</v>
      </c>
      <c r="F8" s="33">
        <v>2381</v>
      </c>
      <c r="G8" s="21">
        <v>1</v>
      </c>
      <c r="H8" s="21">
        <v>647</v>
      </c>
      <c r="I8" s="21">
        <v>1529</v>
      </c>
      <c r="J8" s="22">
        <v>0.2</v>
      </c>
      <c r="K8" s="22">
        <v>0.86242038216560502</v>
      </c>
      <c r="L8" s="33">
        <v>1570</v>
      </c>
      <c r="M8" s="33">
        <v>314</v>
      </c>
      <c r="N8" s="33">
        <v>1256</v>
      </c>
      <c r="O8" s="21">
        <v>0</v>
      </c>
      <c r="P8" s="21">
        <v>363</v>
      </c>
      <c r="Q8" s="21">
        <v>677</v>
      </c>
      <c r="R8" s="250">
        <v>1590876</v>
      </c>
      <c r="S8" s="250" t="s">
        <v>29</v>
      </c>
      <c r="T8" s="250">
        <v>12</v>
      </c>
      <c r="U8" s="250" t="s">
        <v>32</v>
      </c>
      <c r="V8" s="254">
        <v>226.95</v>
      </c>
      <c r="W8" s="255">
        <v>204</v>
      </c>
      <c r="X8" s="250">
        <v>216</v>
      </c>
      <c r="Y8" s="252">
        <v>11.3475</v>
      </c>
      <c r="Z8" s="252">
        <v>4765.95</v>
      </c>
    </row>
    <row r="9" spans="1:26" x14ac:dyDescent="0.25">
      <c r="A9" s="93">
        <v>17366</v>
      </c>
      <c r="B9" s="22">
        <v>0.70370370370370405</v>
      </c>
      <c r="C9" s="22">
        <v>0.88888888888888895</v>
      </c>
      <c r="D9" s="33">
        <v>27</v>
      </c>
      <c r="E9" s="33">
        <v>19</v>
      </c>
      <c r="F9" s="33">
        <v>8</v>
      </c>
      <c r="G9" s="21">
        <v>0</v>
      </c>
      <c r="H9" s="21">
        <v>0</v>
      </c>
      <c r="I9" s="21">
        <v>5</v>
      </c>
      <c r="J9" s="22">
        <v>0.8</v>
      </c>
      <c r="K9" s="22">
        <v>0.93333333333333302</v>
      </c>
      <c r="L9" s="33">
        <v>45</v>
      </c>
      <c r="M9" s="33">
        <v>36</v>
      </c>
      <c r="N9" s="33">
        <v>9</v>
      </c>
      <c r="O9" s="21">
        <v>0</v>
      </c>
      <c r="P9" s="21">
        <v>0</v>
      </c>
      <c r="Q9" s="21">
        <v>6</v>
      </c>
      <c r="R9" s="250">
        <v>1537661</v>
      </c>
      <c r="S9" s="250" t="s">
        <v>32</v>
      </c>
      <c r="T9" s="250">
        <v>27</v>
      </c>
      <c r="U9" s="250" t="s">
        <v>32</v>
      </c>
      <c r="V9" s="254">
        <v>537.77</v>
      </c>
      <c r="W9" s="255">
        <v>3</v>
      </c>
      <c r="X9" s="250">
        <v>3</v>
      </c>
      <c r="Y9" s="252">
        <v>26.888500000000001</v>
      </c>
      <c r="Z9" s="252">
        <v>161.33100000000002</v>
      </c>
    </row>
    <row r="10" spans="1:26" x14ac:dyDescent="0.25">
      <c r="A10" s="93">
        <v>20009</v>
      </c>
      <c r="B10" s="22">
        <v>0</v>
      </c>
      <c r="C10" s="22">
        <v>0</v>
      </c>
      <c r="D10" s="33">
        <v>1</v>
      </c>
      <c r="E10" s="33">
        <v>0</v>
      </c>
      <c r="F10" s="33">
        <v>1</v>
      </c>
      <c r="G10" s="21">
        <v>0</v>
      </c>
      <c r="H10" s="21">
        <v>0</v>
      </c>
      <c r="I10" s="21">
        <v>0</v>
      </c>
      <c r="J10" s="22">
        <v>0</v>
      </c>
      <c r="K10" s="22">
        <v>0</v>
      </c>
      <c r="L10" s="33">
        <v>0</v>
      </c>
      <c r="M10" s="33">
        <v>0</v>
      </c>
      <c r="N10" s="33">
        <v>0</v>
      </c>
      <c r="O10" s="21">
        <v>0</v>
      </c>
      <c r="P10" s="21">
        <v>0</v>
      </c>
      <c r="Q10" s="21">
        <v>0</v>
      </c>
      <c r="R10" s="250">
        <v>1563022</v>
      </c>
      <c r="S10" s="250" t="s">
        <v>32</v>
      </c>
      <c r="T10" s="250">
        <v>7</v>
      </c>
      <c r="U10" s="250" t="s">
        <v>32</v>
      </c>
      <c r="V10" s="254">
        <v>2301.77</v>
      </c>
      <c r="W10" s="255">
        <v>1</v>
      </c>
      <c r="X10" s="250">
        <v>0</v>
      </c>
      <c r="Y10" s="252">
        <v>115.08850000000001</v>
      </c>
      <c r="Z10" s="252">
        <v>115.08850000000001</v>
      </c>
    </row>
    <row r="11" spans="1:26" x14ac:dyDescent="0.25">
      <c r="A11" s="93">
        <v>20010</v>
      </c>
      <c r="B11" s="22">
        <v>0</v>
      </c>
      <c r="C11" s="22">
        <v>0.92307692307692302</v>
      </c>
      <c r="D11" s="33">
        <v>13</v>
      </c>
      <c r="E11" s="33">
        <v>0</v>
      </c>
      <c r="F11" s="33">
        <v>13</v>
      </c>
      <c r="G11" s="21">
        <v>0</v>
      </c>
      <c r="H11" s="21">
        <v>9</v>
      </c>
      <c r="I11" s="21">
        <v>3</v>
      </c>
      <c r="J11" s="22">
        <v>0</v>
      </c>
      <c r="K11" s="22">
        <v>0.90322580645161299</v>
      </c>
      <c r="L11" s="33">
        <v>31</v>
      </c>
      <c r="M11" s="33">
        <v>0</v>
      </c>
      <c r="N11" s="33">
        <v>31</v>
      </c>
      <c r="O11" s="21">
        <v>2</v>
      </c>
      <c r="P11" s="21">
        <v>18</v>
      </c>
      <c r="Q11" s="21">
        <v>8</v>
      </c>
      <c r="R11" s="250">
        <v>2303683</v>
      </c>
      <c r="S11" s="250" t="s">
        <v>32</v>
      </c>
      <c r="T11" s="250">
        <v>32</v>
      </c>
      <c r="U11" s="250" t="s">
        <v>32</v>
      </c>
      <c r="V11" s="254">
        <v>1048</v>
      </c>
      <c r="W11" s="255">
        <v>1</v>
      </c>
      <c r="X11" s="250">
        <v>3</v>
      </c>
      <c r="Y11" s="252">
        <v>52.400000000000006</v>
      </c>
      <c r="Z11" s="252">
        <v>209.60000000000002</v>
      </c>
    </row>
    <row r="12" spans="1:26" x14ac:dyDescent="0.25">
      <c r="A12" s="93">
        <v>21498</v>
      </c>
      <c r="B12" s="22">
        <v>1.85332274291766E-3</v>
      </c>
      <c r="C12" s="22">
        <v>0.90256817580089999</v>
      </c>
      <c r="D12" s="33">
        <v>3777</v>
      </c>
      <c r="E12" s="33">
        <v>7</v>
      </c>
      <c r="F12" s="33">
        <v>3770</v>
      </c>
      <c r="G12" s="21">
        <v>14</v>
      </c>
      <c r="H12" s="21">
        <v>917</v>
      </c>
      <c r="I12" s="21">
        <v>2471</v>
      </c>
      <c r="J12" s="22">
        <v>1.16444191990912E-2</v>
      </c>
      <c r="K12" s="22">
        <v>0.94064186310707198</v>
      </c>
      <c r="L12" s="33">
        <v>3521</v>
      </c>
      <c r="M12" s="33">
        <v>41</v>
      </c>
      <c r="N12" s="33">
        <v>3480</v>
      </c>
      <c r="O12" s="21">
        <v>57</v>
      </c>
      <c r="P12" s="21">
        <v>1059</v>
      </c>
      <c r="Q12" s="21">
        <v>2155</v>
      </c>
      <c r="R12" s="250">
        <v>2846400</v>
      </c>
      <c r="S12" s="250" t="s">
        <v>29</v>
      </c>
      <c r="T12" s="250">
        <v>3903</v>
      </c>
      <c r="U12" s="250" t="s">
        <v>32</v>
      </c>
      <c r="V12" s="254">
        <v>245</v>
      </c>
      <c r="W12" s="255">
        <v>368</v>
      </c>
      <c r="X12" s="250">
        <v>209</v>
      </c>
      <c r="Y12" s="252">
        <v>12.25</v>
      </c>
      <c r="Z12" s="252">
        <v>7068.25</v>
      </c>
    </row>
    <row r="13" spans="1:26" x14ac:dyDescent="0.25">
      <c r="A13" s="93">
        <v>21499</v>
      </c>
      <c r="B13" s="22">
        <v>1.9029495718363501E-3</v>
      </c>
      <c r="C13" s="22">
        <v>0.91722169362511896</v>
      </c>
      <c r="D13" s="33">
        <v>3153</v>
      </c>
      <c r="E13" s="33">
        <v>6</v>
      </c>
      <c r="F13" s="33">
        <v>3147</v>
      </c>
      <c r="G13" s="21">
        <v>25</v>
      </c>
      <c r="H13" s="21">
        <v>817</v>
      </c>
      <c r="I13" s="21">
        <v>2044</v>
      </c>
      <c r="J13" s="22">
        <v>2.8409090909090901E-3</v>
      </c>
      <c r="K13" s="22">
        <v>0.93529040404040398</v>
      </c>
      <c r="L13" s="33">
        <v>3168</v>
      </c>
      <c r="M13" s="33">
        <v>9</v>
      </c>
      <c r="N13" s="33">
        <v>3159</v>
      </c>
      <c r="O13" s="21">
        <v>45</v>
      </c>
      <c r="P13" s="21">
        <v>956</v>
      </c>
      <c r="Q13" s="21">
        <v>1953</v>
      </c>
      <c r="R13" s="250">
        <v>2846392</v>
      </c>
      <c r="S13" s="250" t="s">
        <v>29</v>
      </c>
      <c r="T13" s="250">
        <v>2465</v>
      </c>
      <c r="U13" s="250" t="s">
        <v>32</v>
      </c>
      <c r="V13" s="254">
        <v>270</v>
      </c>
      <c r="W13" s="255">
        <v>261</v>
      </c>
      <c r="X13" s="250">
        <v>205</v>
      </c>
      <c r="Y13" s="252">
        <v>13.5</v>
      </c>
      <c r="Z13" s="252">
        <v>6291</v>
      </c>
    </row>
    <row r="14" spans="1:26" x14ac:dyDescent="0.25">
      <c r="A14" s="93">
        <v>21500</v>
      </c>
      <c r="B14" s="22">
        <v>2.0931449502878102E-3</v>
      </c>
      <c r="C14" s="22">
        <v>0.88069073783359497</v>
      </c>
      <c r="D14" s="33">
        <v>1911</v>
      </c>
      <c r="E14" s="33">
        <v>4</v>
      </c>
      <c r="F14" s="33">
        <v>1907</v>
      </c>
      <c r="G14" s="21">
        <v>6</v>
      </c>
      <c r="H14" s="21">
        <v>495</v>
      </c>
      <c r="I14" s="21">
        <v>1178</v>
      </c>
      <c r="J14" s="22">
        <v>1.11405835543767E-2</v>
      </c>
      <c r="K14" s="22">
        <v>0.89602122015915098</v>
      </c>
      <c r="L14" s="33">
        <v>1885</v>
      </c>
      <c r="M14" s="33">
        <v>21</v>
      </c>
      <c r="N14" s="33">
        <v>1864</v>
      </c>
      <c r="O14" s="21">
        <v>18</v>
      </c>
      <c r="P14" s="21">
        <v>587</v>
      </c>
      <c r="Q14" s="21">
        <v>1063</v>
      </c>
      <c r="R14" s="250">
        <v>2846384</v>
      </c>
      <c r="S14" s="250" t="s">
        <v>29</v>
      </c>
      <c r="T14" s="250">
        <v>2524</v>
      </c>
      <c r="U14" s="250" t="s">
        <v>32</v>
      </c>
      <c r="V14" s="254">
        <v>290</v>
      </c>
      <c r="W14" s="255">
        <v>228</v>
      </c>
      <c r="X14" s="250">
        <v>196</v>
      </c>
      <c r="Y14" s="252">
        <v>14.5</v>
      </c>
      <c r="Z14" s="252">
        <v>6148</v>
      </c>
    </row>
    <row r="15" spans="1:26" x14ac:dyDescent="0.25">
      <c r="A15" s="93">
        <v>21501</v>
      </c>
      <c r="B15" s="22">
        <v>2.6212319790301399E-3</v>
      </c>
      <c r="C15" s="22">
        <v>0.893840104849279</v>
      </c>
      <c r="D15" s="33">
        <v>1526</v>
      </c>
      <c r="E15" s="33">
        <v>4</v>
      </c>
      <c r="F15" s="33">
        <v>1522</v>
      </c>
      <c r="G15" s="21">
        <v>9</v>
      </c>
      <c r="H15" s="21">
        <v>434</v>
      </c>
      <c r="I15" s="21">
        <v>917</v>
      </c>
      <c r="J15" s="22">
        <v>6.02409638554217E-2</v>
      </c>
      <c r="K15" s="22">
        <v>0.90542168674698797</v>
      </c>
      <c r="L15" s="33">
        <v>1660</v>
      </c>
      <c r="M15" s="33">
        <v>100</v>
      </c>
      <c r="N15" s="33">
        <v>1560</v>
      </c>
      <c r="O15" s="21">
        <v>34</v>
      </c>
      <c r="P15" s="21">
        <v>463</v>
      </c>
      <c r="Q15" s="21">
        <v>906</v>
      </c>
      <c r="R15" s="250">
        <v>2846376</v>
      </c>
      <c r="S15" s="250" t="s">
        <v>29</v>
      </c>
      <c r="T15" s="250">
        <v>2266</v>
      </c>
      <c r="U15" s="250" t="s">
        <v>32</v>
      </c>
      <c r="V15" s="254">
        <v>305</v>
      </c>
      <c r="W15" s="255">
        <v>162</v>
      </c>
      <c r="X15" s="250">
        <v>157</v>
      </c>
      <c r="Y15" s="252">
        <v>15.25</v>
      </c>
      <c r="Z15" s="252">
        <v>4864.75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01EB-8A92-46DB-A5EC-5F7AAF7537D9}">
  <dimension ref="A1:Z9"/>
  <sheetViews>
    <sheetView workbookViewId="0">
      <selection activeCell="G26" sqref="G26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7.140625" bestFit="1" customWidth="1"/>
    <col min="4" max="4" width="10.5703125" bestFit="1" customWidth="1"/>
    <col min="5" max="5" width="8.85546875" bestFit="1" customWidth="1"/>
    <col min="6" max="6" width="6.28515625" bestFit="1" customWidth="1"/>
    <col min="7" max="10" width="8" bestFit="1" customWidth="1"/>
    <col min="11" max="11" width="7.140625" bestFit="1" customWidth="1"/>
    <col min="12" max="12" width="10.5703125" bestFit="1" customWidth="1"/>
    <col min="13" max="13" width="8.85546875" bestFit="1" customWidth="1"/>
    <col min="14" max="14" width="6.28515625" bestFit="1" customWidth="1"/>
    <col min="15" max="19" width="8" bestFit="1" customWidth="1"/>
    <col min="20" max="20" width="8.85546875" bestFit="1" customWidth="1"/>
    <col min="21" max="21" width="9.42578125" customWidth="1"/>
    <col min="22" max="22" width="8.7109375" customWidth="1"/>
    <col min="23" max="23" width="9.5703125" customWidth="1"/>
    <col min="24" max="24" width="8.42578125" bestFit="1" customWidth="1"/>
    <col min="25" max="25" width="11.7109375" customWidth="1"/>
    <col min="26" max="26" width="63.140625" bestFit="1" customWidth="1"/>
  </cols>
  <sheetData>
    <row r="1" spans="1:26" x14ac:dyDescent="0.25">
      <c r="A1" s="9"/>
      <c r="B1" s="9"/>
      <c r="C1" s="11" t="s">
        <v>39</v>
      </c>
      <c r="D1" s="11" t="s">
        <v>39</v>
      </c>
      <c r="E1" s="11" t="s">
        <v>39</v>
      </c>
      <c r="F1" s="11" t="s">
        <v>39</v>
      </c>
      <c r="G1" s="11" t="s">
        <v>39</v>
      </c>
      <c r="H1" s="11" t="s">
        <v>39</v>
      </c>
      <c r="I1" s="11" t="s">
        <v>39</v>
      </c>
      <c r="J1" s="11" t="s">
        <v>39</v>
      </c>
      <c r="K1" s="11" t="s">
        <v>36</v>
      </c>
      <c r="L1" s="11" t="s">
        <v>36</v>
      </c>
      <c r="M1" s="11" t="s">
        <v>36</v>
      </c>
      <c r="N1" s="11" t="s">
        <v>36</v>
      </c>
      <c r="O1" s="11" t="s">
        <v>36</v>
      </c>
      <c r="P1" s="11" t="s">
        <v>36</v>
      </c>
      <c r="Q1" s="11" t="s">
        <v>36</v>
      </c>
      <c r="R1" s="11" t="s">
        <v>36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51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5" t="s">
        <v>26</v>
      </c>
      <c r="S2" s="17" t="s">
        <v>31</v>
      </c>
      <c r="T2" s="18" t="s">
        <v>27</v>
      </c>
      <c r="U2" s="19" t="s">
        <v>57</v>
      </c>
      <c r="V2" s="19" t="s">
        <v>40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1312</v>
      </c>
      <c r="C3" s="22">
        <v>0.46274580552047601</v>
      </c>
      <c r="D3" s="22">
        <v>0.88652354320764903</v>
      </c>
      <c r="E3" s="23">
        <v>5543</v>
      </c>
      <c r="F3" s="23">
        <v>2565</v>
      </c>
      <c r="G3" s="23">
        <v>2978</v>
      </c>
      <c r="H3" s="24">
        <v>0</v>
      </c>
      <c r="I3" s="24">
        <v>425</v>
      </c>
      <c r="J3" s="24">
        <v>1924</v>
      </c>
      <c r="K3" s="22">
        <v>0.113319517709118</v>
      </c>
      <c r="L3" s="22">
        <v>0.92341748304446103</v>
      </c>
      <c r="M3" s="23">
        <v>10616</v>
      </c>
      <c r="N3" s="23">
        <v>1203</v>
      </c>
      <c r="O3" s="23">
        <v>9413</v>
      </c>
      <c r="P3" s="24">
        <v>0</v>
      </c>
      <c r="Q3" s="24">
        <v>1302</v>
      </c>
      <c r="R3" s="25">
        <v>7298</v>
      </c>
      <c r="S3" s="35">
        <v>3672169</v>
      </c>
      <c r="T3" s="36" t="s">
        <v>32</v>
      </c>
      <c r="U3" s="31">
        <v>12356</v>
      </c>
      <c r="V3" s="42" t="s">
        <v>29</v>
      </c>
      <c r="W3" s="38">
        <v>56.55</v>
      </c>
      <c r="X3" s="39">
        <f>(G3-H3-I3-J3)</f>
        <v>629</v>
      </c>
      <c r="Y3" s="38">
        <f>(W3*$Y$1)*X3</f>
        <v>1778.4975000000002</v>
      </c>
    </row>
    <row r="4" spans="1:26" x14ac:dyDescent="0.25">
      <c r="A4" s="20" t="s">
        <v>42</v>
      </c>
      <c r="B4" s="21">
        <v>1313</v>
      </c>
      <c r="C4" s="22">
        <v>4.4807370184254597E-2</v>
      </c>
      <c r="D4" s="22">
        <v>0.88714405360133997</v>
      </c>
      <c r="E4" s="23">
        <v>4776</v>
      </c>
      <c r="F4" s="23">
        <v>214</v>
      </c>
      <c r="G4" s="23">
        <v>4562</v>
      </c>
      <c r="H4" s="24">
        <v>0</v>
      </c>
      <c r="I4" s="24">
        <v>598</v>
      </c>
      <c r="J4" s="24">
        <v>3425</v>
      </c>
      <c r="K4" s="22">
        <v>6.2336909249057701E-3</v>
      </c>
      <c r="L4" s="22">
        <v>0.89982603653232796</v>
      </c>
      <c r="M4" s="23">
        <v>6898</v>
      </c>
      <c r="N4" s="23">
        <v>43</v>
      </c>
      <c r="O4" s="23">
        <v>6855</v>
      </c>
      <c r="P4" s="24">
        <v>0</v>
      </c>
      <c r="Q4" s="24">
        <v>913</v>
      </c>
      <c r="R4" s="25">
        <v>5251</v>
      </c>
      <c r="S4" s="35">
        <v>1130178</v>
      </c>
      <c r="T4" s="36" t="s">
        <v>32</v>
      </c>
      <c r="U4" s="31">
        <v>11126</v>
      </c>
      <c r="V4" s="42" t="s">
        <v>29</v>
      </c>
      <c r="W4" s="38">
        <v>15.8</v>
      </c>
      <c r="X4" s="39">
        <f>(G4-H4-I4-J4)</f>
        <v>539</v>
      </c>
      <c r="Y4" s="38">
        <f>(W4*$Y$1)*X4</f>
        <v>425.81</v>
      </c>
    </row>
    <row r="5" spans="1:26" x14ac:dyDescent="0.25">
      <c r="A5" s="20" t="s">
        <v>42</v>
      </c>
      <c r="B5" s="21">
        <v>1314</v>
      </c>
      <c r="C5" s="22">
        <v>0</v>
      </c>
      <c r="D5" s="22">
        <v>0.90968208092485603</v>
      </c>
      <c r="E5" s="23">
        <v>1384</v>
      </c>
      <c r="F5" s="23">
        <v>0</v>
      </c>
      <c r="G5" s="23">
        <v>1384</v>
      </c>
      <c r="H5" s="24">
        <v>0</v>
      </c>
      <c r="I5" s="24">
        <v>224</v>
      </c>
      <c r="J5" s="24">
        <v>1035</v>
      </c>
      <c r="K5" s="22">
        <v>0</v>
      </c>
      <c r="L5" s="22">
        <v>0.92032520325203304</v>
      </c>
      <c r="M5" s="23">
        <v>1845</v>
      </c>
      <c r="N5" s="23">
        <v>0</v>
      </c>
      <c r="O5" s="23">
        <v>1845</v>
      </c>
      <c r="P5" s="24">
        <v>0</v>
      </c>
      <c r="Q5" s="24">
        <v>305</v>
      </c>
      <c r="R5" s="25">
        <v>1393</v>
      </c>
      <c r="S5" s="35">
        <v>1130319</v>
      </c>
      <c r="T5" s="36" t="s">
        <v>32</v>
      </c>
      <c r="U5" s="31">
        <v>2471</v>
      </c>
      <c r="V5" s="42" t="s">
        <v>29</v>
      </c>
      <c r="W5" s="38">
        <v>12.75</v>
      </c>
      <c r="X5" s="39">
        <f>(G5-H5-I5-J5)</f>
        <v>125</v>
      </c>
      <c r="Y5" s="38">
        <f t="shared" ref="Y5:Y8" si="0">(W5*$Y$1)*X5</f>
        <v>79.687500000000014</v>
      </c>
    </row>
    <row r="6" spans="1:26" x14ac:dyDescent="0.25">
      <c r="A6" s="20" t="s">
        <v>42</v>
      </c>
      <c r="B6" s="21">
        <v>1449</v>
      </c>
      <c r="C6" s="22">
        <v>0</v>
      </c>
      <c r="D6" s="22">
        <v>0.92857142857142905</v>
      </c>
      <c r="E6" s="23">
        <v>84</v>
      </c>
      <c r="F6" s="23">
        <v>0</v>
      </c>
      <c r="G6" s="23">
        <v>84</v>
      </c>
      <c r="H6" s="24">
        <v>0</v>
      </c>
      <c r="I6" s="24">
        <v>48</v>
      </c>
      <c r="J6" s="24">
        <v>30</v>
      </c>
      <c r="K6" s="22">
        <v>0.17592592592592601</v>
      </c>
      <c r="L6" s="22">
        <v>0.92592592592592604</v>
      </c>
      <c r="M6" s="23">
        <v>108</v>
      </c>
      <c r="N6" s="23">
        <v>19</v>
      </c>
      <c r="O6" s="23">
        <v>89</v>
      </c>
      <c r="P6" s="24">
        <v>0</v>
      </c>
      <c r="Q6" s="24">
        <v>52</v>
      </c>
      <c r="R6" s="25">
        <v>29</v>
      </c>
      <c r="S6" s="35">
        <v>1530294</v>
      </c>
      <c r="T6" s="36" t="s">
        <v>32</v>
      </c>
      <c r="U6" s="31">
        <v>135</v>
      </c>
      <c r="V6" s="42" t="s">
        <v>29</v>
      </c>
      <c r="W6" s="38">
        <v>77.78</v>
      </c>
      <c r="X6" s="39">
        <f>(G6-H6-I6-J6)</f>
        <v>6</v>
      </c>
      <c r="Y6" s="38">
        <f t="shared" si="0"/>
        <v>23.334000000000003</v>
      </c>
    </row>
    <row r="7" spans="1:26" x14ac:dyDescent="0.25">
      <c r="A7" s="20" t="s">
        <v>42</v>
      </c>
      <c r="B7" s="21">
        <v>1774</v>
      </c>
      <c r="C7" s="22">
        <v>0.59872611464968195</v>
      </c>
      <c r="D7" s="22">
        <v>0.936305732484076</v>
      </c>
      <c r="E7" s="23">
        <v>942</v>
      </c>
      <c r="F7" s="23">
        <v>564</v>
      </c>
      <c r="G7" s="23">
        <v>378</v>
      </c>
      <c r="H7" s="24">
        <v>0</v>
      </c>
      <c r="I7" s="24">
        <v>58</v>
      </c>
      <c r="J7" s="24">
        <v>260</v>
      </c>
      <c r="K7" s="22">
        <v>0.200862068965517</v>
      </c>
      <c r="L7" s="22">
        <v>0.94267241379310296</v>
      </c>
      <c r="M7" s="23">
        <v>2320</v>
      </c>
      <c r="N7" s="23">
        <v>466</v>
      </c>
      <c r="O7" s="23">
        <v>1854</v>
      </c>
      <c r="P7" s="24">
        <v>0</v>
      </c>
      <c r="Q7" s="24">
        <v>381</v>
      </c>
      <c r="R7" s="25">
        <v>1340</v>
      </c>
      <c r="S7" s="35">
        <v>1334341</v>
      </c>
      <c r="T7" s="36" t="s">
        <v>32</v>
      </c>
      <c r="U7" s="31">
        <v>2060</v>
      </c>
      <c r="V7" s="35" t="s">
        <v>32</v>
      </c>
      <c r="W7" s="38">
        <v>230.99</v>
      </c>
      <c r="X7" s="28">
        <f>(G7-H7-I7-J7)+(O7-P7-Q7-R7)</f>
        <v>193</v>
      </c>
      <c r="Y7" s="38">
        <f t="shared" si="0"/>
        <v>2229.0535000000004</v>
      </c>
    </row>
    <row r="8" spans="1:26" x14ac:dyDescent="0.25">
      <c r="A8" s="20" t="s">
        <v>42</v>
      </c>
      <c r="B8" s="21">
        <v>17348</v>
      </c>
      <c r="C8" s="22">
        <v>0.13918918918918899</v>
      </c>
      <c r="D8" s="22">
        <v>0.91640926640926601</v>
      </c>
      <c r="E8" s="23">
        <v>5180</v>
      </c>
      <c r="F8" s="23">
        <v>721</v>
      </c>
      <c r="G8" s="23">
        <v>4459</v>
      </c>
      <c r="H8" s="24">
        <v>0</v>
      </c>
      <c r="I8" s="24">
        <v>721</v>
      </c>
      <c r="J8" s="24">
        <v>3305</v>
      </c>
      <c r="K8" s="22">
        <v>0.100899491591709</v>
      </c>
      <c r="L8" s="22">
        <v>0.91969756224742505</v>
      </c>
      <c r="M8" s="23">
        <v>7671</v>
      </c>
      <c r="N8" s="23">
        <v>774</v>
      </c>
      <c r="O8" s="23">
        <v>6897</v>
      </c>
      <c r="P8" s="24">
        <v>0</v>
      </c>
      <c r="Q8" s="24">
        <v>1047</v>
      </c>
      <c r="R8" s="25">
        <v>5234</v>
      </c>
      <c r="S8" s="35">
        <v>3953809</v>
      </c>
      <c r="T8" s="36" t="s">
        <v>32</v>
      </c>
      <c r="U8" s="31">
        <v>9754</v>
      </c>
      <c r="V8" s="42" t="s">
        <v>29</v>
      </c>
      <c r="W8" s="38">
        <v>301.86</v>
      </c>
      <c r="X8" s="39">
        <f>(G8-H8-I8-J8)</f>
        <v>433</v>
      </c>
      <c r="Y8" s="38">
        <f t="shared" si="0"/>
        <v>6535.2690000000011</v>
      </c>
    </row>
    <row r="9" spans="1:26" ht="24.75" x14ac:dyDescent="0.25">
      <c r="X9" s="40" t="s">
        <v>41</v>
      </c>
      <c r="Y9" s="41">
        <f>SUM(Y3:Y8)</f>
        <v>11071.651500000002</v>
      </c>
    </row>
  </sheetData>
  <pageMargins left="0.7" right="0.7" top="0.75" bottom="0.75" header="0.3" footer="0.3"/>
  <ignoredErrors>
    <ignoredError sqref="X7" formula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F7413-A882-408F-A8D6-A7827E331689}">
  <dimension ref="A1:Z16"/>
  <sheetViews>
    <sheetView workbookViewId="0">
      <selection activeCell="I29" sqref="I29"/>
    </sheetView>
  </sheetViews>
  <sheetFormatPr defaultRowHeight="15" x14ac:dyDescent="0.25"/>
  <cols>
    <col min="1" max="1" width="9.85546875" bestFit="1" customWidth="1"/>
    <col min="2" max="2" width="12" style="1" bestFit="1" customWidth="1"/>
    <col min="3" max="3" width="7.140625" bestFit="1" customWidth="1"/>
    <col min="4" max="4" width="10.5703125" bestFit="1" customWidth="1"/>
    <col min="25" max="25" width="12" customWidth="1"/>
    <col min="26" max="26" width="63.7109375" bestFit="1" customWidth="1"/>
  </cols>
  <sheetData>
    <row r="1" spans="1:26" x14ac:dyDescent="0.25">
      <c r="A1" s="9"/>
      <c r="B1" s="10"/>
      <c r="C1" s="11" t="s">
        <v>53</v>
      </c>
      <c r="D1" s="11" t="s">
        <v>53</v>
      </c>
      <c r="E1" s="11" t="s">
        <v>53</v>
      </c>
      <c r="F1" s="11" t="s">
        <v>53</v>
      </c>
      <c r="G1" s="11" t="s">
        <v>53</v>
      </c>
      <c r="H1" s="11" t="s">
        <v>53</v>
      </c>
      <c r="I1" s="11" t="s">
        <v>53</v>
      </c>
      <c r="J1" s="11" t="s">
        <v>53</v>
      </c>
      <c r="K1" s="11" t="s">
        <v>39</v>
      </c>
      <c r="L1" s="11" t="s">
        <v>39</v>
      </c>
      <c r="M1" s="11" t="s">
        <v>39</v>
      </c>
      <c r="N1" s="11" t="s">
        <v>39</v>
      </c>
      <c r="O1" s="11" t="s">
        <v>39</v>
      </c>
      <c r="P1" s="11" t="s">
        <v>39</v>
      </c>
      <c r="Q1" s="11" t="s">
        <v>39</v>
      </c>
      <c r="R1" s="11" t="s">
        <v>39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58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17" t="s">
        <v>31</v>
      </c>
      <c r="T2" s="18" t="s">
        <v>27</v>
      </c>
      <c r="U2" s="19" t="s">
        <v>54</v>
      </c>
      <c r="V2" s="19" t="s">
        <v>55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1312</v>
      </c>
      <c r="C3" s="22">
        <v>0.26934450468210902</v>
      </c>
      <c r="D3" s="22">
        <v>0.92188270083785095</v>
      </c>
      <c r="E3" s="23">
        <v>8116</v>
      </c>
      <c r="F3" s="23">
        <v>2186</v>
      </c>
      <c r="G3" s="23">
        <v>5930</v>
      </c>
      <c r="H3" s="24">
        <v>0</v>
      </c>
      <c r="I3" s="24">
        <v>865</v>
      </c>
      <c r="J3" s="24">
        <v>4431</v>
      </c>
      <c r="K3" s="22">
        <v>0.46274580552047601</v>
      </c>
      <c r="L3" s="22">
        <v>0.88652354320764903</v>
      </c>
      <c r="M3" s="23">
        <v>5543</v>
      </c>
      <c r="N3" s="23">
        <v>2565</v>
      </c>
      <c r="O3" s="23">
        <v>2978</v>
      </c>
      <c r="P3" s="24">
        <v>0</v>
      </c>
      <c r="Q3" s="24">
        <v>425</v>
      </c>
      <c r="R3" s="25">
        <v>1924</v>
      </c>
      <c r="S3" s="35">
        <v>3672169</v>
      </c>
      <c r="T3" s="36" t="s">
        <v>32</v>
      </c>
      <c r="U3" s="37">
        <v>10577</v>
      </c>
      <c r="V3" s="42" t="s">
        <v>29</v>
      </c>
      <c r="W3" s="38">
        <v>56.55</v>
      </c>
      <c r="X3" s="39">
        <f>(G3-H3-I3-J3)</f>
        <v>634</v>
      </c>
      <c r="Y3" s="38">
        <f>(W3*$Y$1)*X3</f>
        <v>1792.635</v>
      </c>
    </row>
    <row r="4" spans="1:26" x14ac:dyDescent="0.25">
      <c r="A4" s="20" t="s">
        <v>42</v>
      </c>
      <c r="B4" s="21">
        <v>1313</v>
      </c>
      <c r="C4" s="22">
        <v>8.7273582686426696E-2</v>
      </c>
      <c r="D4" s="22">
        <v>0.88802634674194303</v>
      </c>
      <c r="E4" s="23">
        <v>4251</v>
      </c>
      <c r="F4" s="23">
        <v>371</v>
      </c>
      <c r="G4" s="23">
        <v>3880</v>
      </c>
      <c r="H4" s="24">
        <v>0</v>
      </c>
      <c r="I4" s="24">
        <v>648</v>
      </c>
      <c r="J4" s="24">
        <v>2756</v>
      </c>
      <c r="K4" s="22">
        <v>4.4807370184254597E-2</v>
      </c>
      <c r="L4" s="22">
        <v>0.88714405360133997</v>
      </c>
      <c r="M4" s="23">
        <v>4776</v>
      </c>
      <c r="N4" s="23">
        <v>214</v>
      </c>
      <c r="O4" s="23">
        <v>4562</v>
      </c>
      <c r="P4" s="24">
        <v>0</v>
      </c>
      <c r="Q4" s="24">
        <v>598</v>
      </c>
      <c r="R4" s="25">
        <v>3425</v>
      </c>
      <c r="S4" s="35">
        <v>1130178</v>
      </c>
      <c r="T4" s="36" t="s">
        <v>32</v>
      </c>
      <c r="U4" s="37">
        <v>6898</v>
      </c>
      <c r="V4" s="42" t="s">
        <v>29</v>
      </c>
      <c r="W4" s="38">
        <v>15.8</v>
      </c>
      <c r="X4" s="39">
        <f>(G4-H4-I4-J4)</f>
        <v>476</v>
      </c>
      <c r="Y4" s="38">
        <f t="shared" ref="Y4:Y8" si="0">(W4*$Y$1)*X4</f>
        <v>376.04</v>
      </c>
    </row>
    <row r="5" spans="1:26" x14ac:dyDescent="0.25">
      <c r="A5" s="20" t="s">
        <v>42</v>
      </c>
      <c r="B5" s="21">
        <v>1448</v>
      </c>
      <c r="C5" s="22">
        <v>1.9872690575997502E-2</v>
      </c>
      <c r="D5" s="22">
        <v>0.93184288154013395</v>
      </c>
      <c r="E5" s="23">
        <v>6441</v>
      </c>
      <c r="F5" s="23">
        <v>128</v>
      </c>
      <c r="G5" s="23">
        <v>6313</v>
      </c>
      <c r="H5" s="24">
        <v>0</v>
      </c>
      <c r="I5" s="24">
        <v>916</v>
      </c>
      <c r="J5" s="24">
        <v>4958</v>
      </c>
      <c r="K5" s="22">
        <v>0.11168689485885699</v>
      </c>
      <c r="L5" s="22">
        <v>0.93631528705850298</v>
      </c>
      <c r="M5" s="23">
        <v>7333</v>
      </c>
      <c r="N5" s="23">
        <v>819</v>
      </c>
      <c r="O5" s="23">
        <v>6514</v>
      </c>
      <c r="P5" s="24">
        <v>0</v>
      </c>
      <c r="Q5" s="24">
        <v>1009</v>
      </c>
      <c r="R5" s="25">
        <v>5038</v>
      </c>
      <c r="S5" s="35">
        <v>1525401</v>
      </c>
      <c r="T5" s="36" t="s">
        <v>32</v>
      </c>
      <c r="U5" s="37">
        <v>11594</v>
      </c>
      <c r="V5" s="35" t="s">
        <v>32</v>
      </c>
      <c r="W5" s="38">
        <v>27.18</v>
      </c>
      <c r="X5" s="28">
        <f>(G5-H5-I5-J5)+(O5-P5-Q5-R5)</f>
        <v>906</v>
      </c>
      <c r="Y5" s="38">
        <f t="shared" si="0"/>
        <v>1231.2539999999999</v>
      </c>
    </row>
    <row r="6" spans="1:26" x14ac:dyDescent="0.25">
      <c r="A6" s="20" t="s">
        <v>42</v>
      </c>
      <c r="B6" s="21">
        <v>2999</v>
      </c>
      <c r="C6" s="22">
        <v>0.19784619632748901</v>
      </c>
      <c r="D6" s="22">
        <v>0.93869943393621402</v>
      </c>
      <c r="E6" s="23">
        <v>7243</v>
      </c>
      <c r="F6" s="23">
        <v>1433</v>
      </c>
      <c r="G6" s="23">
        <v>5810</v>
      </c>
      <c r="H6" s="24">
        <v>0</v>
      </c>
      <c r="I6" s="24">
        <v>991</v>
      </c>
      <c r="J6" s="24">
        <v>4375</v>
      </c>
      <c r="K6" s="22">
        <v>0.33089731729879701</v>
      </c>
      <c r="L6" s="22">
        <v>0.94190564292321899</v>
      </c>
      <c r="M6" s="23">
        <v>10810</v>
      </c>
      <c r="N6" s="23">
        <v>3577</v>
      </c>
      <c r="O6" s="23">
        <v>7233</v>
      </c>
      <c r="P6" s="24">
        <v>0</v>
      </c>
      <c r="Q6" s="24">
        <v>1624</v>
      </c>
      <c r="R6" s="25">
        <v>4981</v>
      </c>
      <c r="S6" s="35">
        <v>1532605</v>
      </c>
      <c r="T6" s="36" t="s">
        <v>32</v>
      </c>
      <c r="U6" s="37">
        <v>7544</v>
      </c>
      <c r="V6" s="35" t="s">
        <v>32</v>
      </c>
      <c r="W6" s="38">
        <v>6.26</v>
      </c>
      <c r="X6" s="28">
        <f>(G6-H6-I6-J6)+(O6-P6-Q6-R6)</f>
        <v>1072</v>
      </c>
      <c r="Y6" s="38">
        <f t="shared" si="0"/>
        <v>335.536</v>
      </c>
    </row>
    <row r="7" spans="1:26" x14ac:dyDescent="0.25">
      <c r="A7" s="20" t="s">
        <v>42</v>
      </c>
      <c r="B7" s="21">
        <v>16313</v>
      </c>
      <c r="C7" s="22">
        <v>0.75714285714285701</v>
      </c>
      <c r="D7" s="22">
        <v>0.94285714285714295</v>
      </c>
      <c r="E7" s="23">
        <v>70</v>
      </c>
      <c r="F7" s="23">
        <v>53</v>
      </c>
      <c r="G7" s="23">
        <v>17</v>
      </c>
      <c r="H7" s="24">
        <v>0</v>
      </c>
      <c r="I7" s="24">
        <v>4</v>
      </c>
      <c r="J7" s="24">
        <v>9</v>
      </c>
      <c r="K7" s="22">
        <v>0.68852459016393397</v>
      </c>
      <c r="L7" s="22">
        <v>0.93442622950819698</v>
      </c>
      <c r="M7" s="23">
        <v>61</v>
      </c>
      <c r="N7" s="23">
        <v>42</v>
      </c>
      <c r="O7" s="23">
        <v>19</v>
      </c>
      <c r="P7" s="24">
        <v>0</v>
      </c>
      <c r="Q7" s="24">
        <v>6</v>
      </c>
      <c r="R7" s="25">
        <v>9</v>
      </c>
      <c r="S7" s="35">
        <v>1523851</v>
      </c>
      <c r="T7" s="36" t="s">
        <v>32</v>
      </c>
      <c r="U7" s="37">
        <v>41</v>
      </c>
      <c r="V7" s="35" t="s">
        <v>32</v>
      </c>
      <c r="W7" s="38">
        <v>951.43</v>
      </c>
      <c r="X7" s="28">
        <f>(G7-H7-I7-J7)+(O7-P7-Q7-R7)</f>
        <v>8</v>
      </c>
      <c r="Y7" s="38">
        <f t="shared" si="0"/>
        <v>380.572</v>
      </c>
    </row>
    <row r="8" spans="1:26" x14ac:dyDescent="0.25">
      <c r="A8" s="20" t="s">
        <v>42</v>
      </c>
      <c r="B8" s="21">
        <v>17348</v>
      </c>
      <c r="C8" s="22">
        <v>0.48126689841637699</v>
      </c>
      <c r="D8" s="22">
        <v>0.88489764387794501</v>
      </c>
      <c r="E8" s="23">
        <v>2589</v>
      </c>
      <c r="F8" s="23">
        <v>1246</v>
      </c>
      <c r="G8" s="23">
        <v>1343</v>
      </c>
      <c r="H8" s="24">
        <v>0</v>
      </c>
      <c r="I8" s="24">
        <v>208</v>
      </c>
      <c r="J8" s="24">
        <v>837</v>
      </c>
      <c r="K8" s="22">
        <v>0.13918918918918899</v>
      </c>
      <c r="L8" s="22">
        <v>0.91640926640926601</v>
      </c>
      <c r="M8" s="23">
        <v>5180</v>
      </c>
      <c r="N8" s="23">
        <v>721</v>
      </c>
      <c r="O8" s="23">
        <v>4459</v>
      </c>
      <c r="P8" s="24">
        <v>0</v>
      </c>
      <c r="Q8" s="24">
        <v>721</v>
      </c>
      <c r="R8" s="25">
        <v>3305</v>
      </c>
      <c r="S8" s="35">
        <v>3953809</v>
      </c>
      <c r="T8" s="36" t="s">
        <v>32</v>
      </c>
      <c r="U8" s="37">
        <v>7671</v>
      </c>
      <c r="V8" s="42" t="s">
        <v>29</v>
      </c>
      <c r="W8" s="38">
        <v>301.86</v>
      </c>
      <c r="X8" s="39">
        <f>(G8-H8-I8-J8)</f>
        <v>298</v>
      </c>
      <c r="Y8" s="38">
        <f t="shared" si="0"/>
        <v>4497.7140000000009</v>
      </c>
    </row>
    <row r="9" spans="1:26" ht="24.75" x14ac:dyDescent="0.25">
      <c r="B9"/>
      <c r="X9" s="40" t="s">
        <v>85</v>
      </c>
      <c r="Y9" s="41">
        <f>SUM(Y3:Y8)</f>
        <v>8613.7510000000002</v>
      </c>
    </row>
    <row r="10" spans="1:26" x14ac:dyDescent="0.25">
      <c r="B10"/>
    </row>
    <row r="11" spans="1:26" x14ac:dyDescent="0.25">
      <c r="B11"/>
    </row>
    <row r="12" spans="1:26" x14ac:dyDescent="0.25">
      <c r="B12"/>
    </row>
    <row r="13" spans="1:26" x14ac:dyDescent="0.25">
      <c r="B13"/>
    </row>
    <row r="14" spans="1:26" x14ac:dyDescent="0.25">
      <c r="B14"/>
    </row>
    <row r="15" spans="1:26" x14ac:dyDescent="0.25">
      <c r="B15"/>
    </row>
    <row r="16" spans="1:26" x14ac:dyDescent="0.25">
      <c r="B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3095-C8A8-4F54-8ACE-EC1648197CF8}">
  <dimension ref="A1:Z10"/>
  <sheetViews>
    <sheetView workbookViewId="0">
      <selection activeCell="J29" sqref="J29"/>
    </sheetView>
  </sheetViews>
  <sheetFormatPr defaultRowHeight="15" x14ac:dyDescent="0.25"/>
  <cols>
    <col min="1" max="1" width="9.85546875" bestFit="1" customWidth="1"/>
    <col min="2" max="2" width="12" style="1" bestFit="1" customWidth="1"/>
    <col min="25" max="25" width="12" customWidth="1"/>
    <col min="26" max="26" width="61" bestFit="1" customWidth="1"/>
  </cols>
  <sheetData>
    <row r="1" spans="1:26" x14ac:dyDescent="0.25">
      <c r="A1" s="9"/>
      <c r="B1" s="10"/>
      <c r="C1" s="11" t="s">
        <v>59</v>
      </c>
      <c r="D1" s="11" t="s">
        <v>59</v>
      </c>
      <c r="E1" s="11" t="s">
        <v>59</v>
      </c>
      <c r="F1" s="11" t="s">
        <v>59</v>
      </c>
      <c r="G1" s="11" t="s">
        <v>59</v>
      </c>
      <c r="H1" s="11" t="s">
        <v>59</v>
      </c>
      <c r="I1" s="11" t="s">
        <v>59</v>
      </c>
      <c r="J1" s="11" t="s">
        <v>59</v>
      </c>
      <c r="K1" s="11" t="s">
        <v>53</v>
      </c>
      <c r="L1" s="11" t="s">
        <v>53</v>
      </c>
      <c r="M1" s="11" t="s">
        <v>53</v>
      </c>
      <c r="N1" s="11" t="s">
        <v>53</v>
      </c>
      <c r="O1" s="11" t="s">
        <v>53</v>
      </c>
      <c r="P1" s="11" t="s">
        <v>53</v>
      </c>
      <c r="Q1" s="11" t="s">
        <v>53</v>
      </c>
      <c r="R1" s="11" t="s">
        <v>53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63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17" t="s">
        <v>31</v>
      </c>
      <c r="T2" s="18" t="s">
        <v>27</v>
      </c>
      <c r="U2" s="19" t="s">
        <v>68</v>
      </c>
      <c r="V2" s="19" t="s">
        <v>60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1292</v>
      </c>
      <c r="C3" s="22">
        <v>0.20514354066985599</v>
      </c>
      <c r="D3" s="22">
        <v>0.84928229665071797</v>
      </c>
      <c r="E3" s="23">
        <v>1672</v>
      </c>
      <c r="F3" s="23">
        <v>343</v>
      </c>
      <c r="G3" s="23">
        <v>1329</v>
      </c>
      <c r="H3" s="24">
        <v>0</v>
      </c>
      <c r="I3" s="24">
        <v>151</v>
      </c>
      <c r="J3" s="24">
        <v>926</v>
      </c>
      <c r="K3" s="22">
        <v>2.04638472032742E-2</v>
      </c>
      <c r="L3" s="22">
        <v>0.923991424673553</v>
      </c>
      <c r="M3" s="23">
        <v>5131</v>
      </c>
      <c r="N3" s="23">
        <v>105</v>
      </c>
      <c r="O3" s="23">
        <v>5026</v>
      </c>
      <c r="P3" s="24">
        <v>0</v>
      </c>
      <c r="Q3" s="24">
        <v>619</v>
      </c>
      <c r="R3" s="25">
        <v>4017</v>
      </c>
      <c r="S3" s="35">
        <v>1534577</v>
      </c>
      <c r="T3" s="36" t="s">
        <v>32</v>
      </c>
      <c r="U3" s="31">
        <v>4854</v>
      </c>
      <c r="V3" s="35" t="s">
        <v>32</v>
      </c>
      <c r="W3" s="38">
        <v>4.16</v>
      </c>
      <c r="X3" s="37">
        <f>(G3-H3-I3-J3)+(O3-P3-Q3-R3)</f>
        <v>642</v>
      </c>
      <c r="Y3" s="38">
        <f>(W3*$Y$1)*X3</f>
        <v>133.536</v>
      </c>
    </row>
    <row r="4" spans="1:26" x14ac:dyDescent="0.25">
      <c r="A4" s="20" t="s">
        <v>42</v>
      </c>
      <c r="B4" s="21">
        <v>1313</v>
      </c>
      <c r="C4" s="22">
        <v>0.59126984126984095</v>
      </c>
      <c r="D4" s="22">
        <v>0.93735827664399096</v>
      </c>
      <c r="E4" s="23">
        <v>3528</v>
      </c>
      <c r="F4" s="23">
        <v>2086</v>
      </c>
      <c r="G4" s="23">
        <v>1442</v>
      </c>
      <c r="H4" s="24">
        <v>0</v>
      </c>
      <c r="I4" s="24">
        <v>388</v>
      </c>
      <c r="J4" s="24">
        <v>833</v>
      </c>
      <c r="K4" s="22">
        <v>8.7273582686426696E-2</v>
      </c>
      <c r="L4" s="22">
        <v>0.88802634674194303</v>
      </c>
      <c r="M4" s="23">
        <v>4251</v>
      </c>
      <c r="N4" s="23">
        <v>371</v>
      </c>
      <c r="O4" s="23">
        <v>3880</v>
      </c>
      <c r="P4" s="24">
        <v>0</v>
      </c>
      <c r="Q4" s="24">
        <v>648</v>
      </c>
      <c r="R4" s="25">
        <v>2756</v>
      </c>
      <c r="S4" s="35">
        <v>1130178</v>
      </c>
      <c r="T4" s="36" t="s">
        <v>32</v>
      </c>
      <c r="U4" s="31">
        <v>4776</v>
      </c>
      <c r="V4" s="42" t="s">
        <v>29</v>
      </c>
      <c r="W4" s="38">
        <v>15.8</v>
      </c>
      <c r="X4" s="39">
        <f>(G4-H4-I4-J4)</f>
        <v>221</v>
      </c>
      <c r="Y4" s="38">
        <f t="shared" ref="Y4:Y6" si="0">(W4*$Y$1)*X4</f>
        <v>174.59</v>
      </c>
    </row>
    <row r="5" spans="1:26" x14ac:dyDescent="0.25">
      <c r="A5" s="20" t="s">
        <v>42</v>
      </c>
      <c r="B5" s="21">
        <v>1448</v>
      </c>
      <c r="C5" s="22">
        <v>1.54612609517265E-3</v>
      </c>
      <c r="D5" s="22">
        <v>0.93557807936780601</v>
      </c>
      <c r="E5" s="23">
        <v>5821</v>
      </c>
      <c r="F5" s="23">
        <v>9</v>
      </c>
      <c r="G5" s="23">
        <v>5812</v>
      </c>
      <c r="H5" s="24">
        <v>0</v>
      </c>
      <c r="I5" s="24">
        <v>907</v>
      </c>
      <c r="J5" s="24">
        <v>4530</v>
      </c>
      <c r="K5" s="22">
        <v>1.9872690575997502E-2</v>
      </c>
      <c r="L5" s="22">
        <v>0.93184288154013395</v>
      </c>
      <c r="M5" s="23">
        <v>6441</v>
      </c>
      <c r="N5" s="23">
        <v>128</v>
      </c>
      <c r="O5" s="23">
        <v>6313</v>
      </c>
      <c r="P5" s="24">
        <v>0</v>
      </c>
      <c r="Q5" s="24">
        <v>916</v>
      </c>
      <c r="R5" s="25">
        <v>4958</v>
      </c>
      <c r="S5" s="35">
        <v>1525401</v>
      </c>
      <c r="T5" s="36" t="s">
        <v>32</v>
      </c>
      <c r="U5" s="31">
        <v>7333</v>
      </c>
      <c r="V5" s="42" t="s">
        <v>29</v>
      </c>
      <c r="W5" s="38">
        <v>27.18</v>
      </c>
      <c r="X5" s="39">
        <f>(G5-H5-I5-J5)</f>
        <v>375</v>
      </c>
      <c r="Y5" s="38">
        <f t="shared" si="0"/>
        <v>509.625</v>
      </c>
    </row>
    <row r="6" spans="1:26" x14ac:dyDescent="0.25">
      <c r="A6" s="20" t="s">
        <v>42</v>
      </c>
      <c r="B6" s="21">
        <v>20034</v>
      </c>
      <c r="C6" s="22">
        <v>0.28495960223741501</v>
      </c>
      <c r="D6" s="22">
        <v>0.92355500310752003</v>
      </c>
      <c r="E6" s="23">
        <v>3218</v>
      </c>
      <c r="F6" s="23">
        <v>917</v>
      </c>
      <c r="G6" s="23">
        <v>2301</v>
      </c>
      <c r="H6" s="24">
        <v>0</v>
      </c>
      <c r="I6" s="24">
        <v>425</v>
      </c>
      <c r="J6" s="24">
        <v>1630</v>
      </c>
      <c r="K6" s="22">
        <v>0.44831591173054602</v>
      </c>
      <c r="L6" s="22">
        <v>0.94599303135888502</v>
      </c>
      <c r="M6" s="23">
        <v>3444</v>
      </c>
      <c r="N6" s="23">
        <v>1544</v>
      </c>
      <c r="O6" s="23">
        <v>1900</v>
      </c>
      <c r="P6" s="24">
        <v>0</v>
      </c>
      <c r="Q6" s="24">
        <v>497</v>
      </c>
      <c r="R6" s="25">
        <v>1217</v>
      </c>
      <c r="S6" s="35">
        <v>3745486</v>
      </c>
      <c r="T6" s="36" t="s">
        <v>32</v>
      </c>
      <c r="U6" s="31">
        <v>10347</v>
      </c>
      <c r="V6" s="35" t="s">
        <v>32</v>
      </c>
      <c r="W6" s="38">
        <v>99.67</v>
      </c>
      <c r="X6" s="37">
        <f>(G6-H6-I6-J6)+(O6-P6-Q6-R6)</f>
        <v>432</v>
      </c>
      <c r="Y6" s="38">
        <f t="shared" si="0"/>
        <v>2152.8720000000003</v>
      </c>
    </row>
    <row r="7" spans="1:26" ht="24.75" x14ac:dyDescent="0.25">
      <c r="B7"/>
      <c r="X7" s="40" t="s">
        <v>61</v>
      </c>
      <c r="Y7" s="41">
        <f>SUM(Y3:Y6)</f>
        <v>2970.6230000000005</v>
      </c>
    </row>
    <row r="8" spans="1:26" x14ac:dyDescent="0.25">
      <c r="B8"/>
    </row>
    <row r="9" spans="1:26" x14ac:dyDescent="0.25">
      <c r="B9"/>
    </row>
    <row r="10" spans="1:26" x14ac:dyDescent="0.25">
      <c r="B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0301-77B2-41E8-B053-BF02ACA22EF1}">
  <dimension ref="A1:Z18"/>
  <sheetViews>
    <sheetView workbookViewId="0">
      <selection activeCell="L27" sqref="L27"/>
    </sheetView>
  </sheetViews>
  <sheetFormatPr defaultRowHeight="15" x14ac:dyDescent="0.25"/>
  <cols>
    <col min="1" max="1" width="9.85546875" bestFit="1" customWidth="1"/>
    <col min="2" max="2" width="12" style="1" bestFit="1" customWidth="1"/>
    <col min="21" max="21" width="10.85546875" customWidth="1"/>
    <col min="24" max="24" width="11" customWidth="1"/>
    <col min="25" max="25" width="11.7109375" customWidth="1"/>
    <col min="26" max="26" width="64" bestFit="1" customWidth="1"/>
  </cols>
  <sheetData>
    <row r="1" spans="1:26" x14ac:dyDescent="0.25">
      <c r="A1" s="9"/>
      <c r="B1" s="10"/>
      <c r="C1" s="11" t="s">
        <v>64</v>
      </c>
      <c r="D1" s="11" t="s">
        <v>64</v>
      </c>
      <c r="E1" s="11" t="s">
        <v>64</v>
      </c>
      <c r="F1" s="11" t="s">
        <v>64</v>
      </c>
      <c r="G1" s="11" t="s">
        <v>64</v>
      </c>
      <c r="H1" s="11" t="s">
        <v>64</v>
      </c>
      <c r="I1" s="11" t="s">
        <v>64</v>
      </c>
      <c r="J1" s="11" t="s">
        <v>64</v>
      </c>
      <c r="K1" s="11" t="s">
        <v>59</v>
      </c>
      <c r="L1" s="11" t="s">
        <v>59</v>
      </c>
      <c r="M1" s="11" t="s">
        <v>59</v>
      </c>
      <c r="N1" s="11" t="s">
        <v>59</v>
      </c>
      <c r="O1" s="11" t="s">
        <v>59</v>
      </c>
      <c r="P1" s="11" t="s">
        <v>59</v>
      </c>
      <c r="Q1" s="11" t="s">
        <v>59</v>
      </c>
      <c r="R1" s="11" t="s">
        <v>59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69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6" t="s">
        <v>26</v>
      </c>
      <c r="S2" s="17" t="s">
        <v>31</v>
      </c>
      <c r="T2" s="18" t="s">
        <v>27</v>
      </c>
      <c r="U2" s="19" t="s">
        <v>67</v>
      </c>
      <c r="V2" s="19" t="s">
        <v>65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1292</v>
      </c>
      <c r="C3" s="22">
        <v>4.2147806004618898E-2</v>
      </c>
      <c r="D3" s="22">
        <v>0.89953810623556596</v>
      </c>
      <c r="E3" s="23">
        <v>1732</v>
      </c>
      <c r="F3" s="23">
        <v>73</v>
      </c>
      <c r="G3" s="23">
        <v>1659</v>
      </c>
      <c r="H3" s="24">
        <v>0</v>
      </c>
      <c r="I3" s="24">
        <v>234</v>
      </c>
      <c r="J3" s="24">
        <v>1251</v>
      </c>
      <c r="K3" s="22">
        <v>0.20514354066985599</v>
      </c>
      <c r="L3" s="22">
        <v>0.84928229665071797</v>
      </c>
      <c r="M3" s="23">
        <v>1672</v>
      </c>
      <c r="N3" s="23">
        <v>343</v>
      </c>
      <c r="O3" s="23">
        <v>1329</v>
      </c>
      <c r="P3" s="24">
        <v>0</v>
      </c>
      <c r="Q3" s="24">
        <v>151</v>
      </c>
      <c r="R3" s="25">
        <v>926</v>
      </c>
      <c r="S3" s="35">
        <v>1534577</v>
      </c>
      <c r="T3" s="36" t="s">
        <v>32</v>
      </c>
      <c r="U3" s="37">
        <v>5058</v>
      </c>
      <c r="V3" s="42" t="s">
        <v>29</v>
      </c>
      <c r="W3" s="38">
        <v>4.16</v>
      </c>
      <c r="X3" s="39">
        <f>(G3-H3-I3-J3)</f>
        <v>174</v>
      </c>
      <c r="Y3" s="38">
        <f>(W3*$Y$1)*X3</f>
        <v>36.192</v>
      </c>
    </row>
    <row r="4" spans="1:26" x14ac:dyDescent="0.25">
      <c r="A4" s="20" t="s">
        <v>42</v>
      </c>
      <c r="B4" s="21">
        <v>1446</v>
      </c>
      <c r="C4" s="22">
        <v>0.54890002178174702</v>
      </c>
      <c r="D4" s="22">
        <v>0.89719015465040297</v>
      </c>
      <c r="E4" s="23">
        <v>4591</v>
      </c>
      <c r="F4" s="23">
        <v>2520</v>
      </c>
      <c r="G4" s="23">
        <v>2071</v>
      </c>
      <c r="H4" s="24">
        <v>0</v>
      </c>
      <c r="I4" s="24">
        <v>318</v>
      </c>
      <c r="J4" s="24">
        <v>1281</v>
      </c>
      <c r="K4" s="22">
        <v>0.222193126022913</v>
      </c>
      <c r="L4" s="22">
        <v>0.90579378068739802</v>
      </c>
      <c r="M4" s="23">
        <v>15275</v>
      </c>
      <c r="N4" s="23">
        <v>3394</v>
      </c>
      <c r="O4" s="23">
        <v>11881</v>
      </c>
      <c r="P4" s="24">
        <v>0</v>
      </c>
      <c r="Q4" s="24">
        <v>1490</v>
      </c>
      <c r="R4" s="25">
        <v>8952</v>
      </c>
      <c r="S4" s="35">
        <v>1531102</v>
      </c>
      <c r="T4" s="36" t="s">
        <v>32</v>
      </c>
      <c r="U4" s="37">
        <v>33942</v>
      </c>
      <c r="V4" s="35" t="s">
        <v>32</v>
      </c>
      <c r="W4" s="38">
        <v>18.5</v>
      </c>
      <c r="X4" s="28">
        <f>(G4-H4-I4-J4)+(O4-P4-Q4-R4)</f>
        <v>1911</v>
      </c>
      <c r="Y4" s="38">
        <f t="shared" ref="Y4:Y9" si="0">(W4*$Y$1)*X4</f>
        <v>1767.6750000000002</v>
      </c>
    </row>
    <row r="5" spans="1:26" x14ac:dyDescent="0.25">
      <c r="A5" s="20" t="s">
        <v>42</v>
      </c>
      <c r="B5" s="21">
        <v>1447</v>
      </c>
      <c r="C5" s="22">
        <v>0.76119402985074602</v>
      </c>
      <c r="D5" s="22">
        <v>0.90547263681592005</v>
      </c>
      <c r="E5" s="23">
        <v>201</v>
      </c>
      <c r="F5" s="23">
        <v>153</v>
      </c>
      <c r="G5" s="23">
        <v>48</v>
      </c>
      <c r="H5" s="24">
        <v>0</v>
      </c>
      <c r="I5" s="24">
        <v>11</v>
      </c>
      <c r="J5" s="24">
        <v>18</v>
      </c>
      <c r="K5" s="22">
        <v>0.33730158730158699</v>
      </c>
      <c r="L5" s="22">
        <v>0.91865079365079405</v>
      </c>
      <c r="M5" s="23">
        <v>504</v>
      </c>
      <c r="N5" s="23">
        <v>170</v>
      </c>
      <c r="O5" s="23">
        <v>334</v>
      </c>
      <c r="P5" s="24">
        <v>0</v>
      </c>
      <c r="Q5" s="24">
        <v>79</v>
      </c>
      <c r="R5" s="25">
        <v>214</v>
      </c>
      <c r="S5" s="10">
        <v>1531128</v>
      </c>
      <c r="T5" s="36" t="s">
        <v>32</v>
      </c>
      <c r="U5" s="37">
        <v>993</v>
      </c>
      <c r="V5" s="35" t="s">
        <v>32</v>
      </c>
      <c r="W5" s="38">
        <v>55.4</v>
      </c>
      <c r="X5" s="28">
        <f t="shared" ref="X5:X9" si="1">(G5-H5-I5-J5)+(O5-P5-Q5-R5)</f>
        <v>60</v>
      </c>
      <c r="Y5" s="38">
        <f t="shared" si="0"/>
        <v>166.2</v>
      </c>
    </row>
    <row r="6" spans="1:26" x14ac:dyDescent="0.25">
      <c r="A6" s="20" t="s">
        <v>42</v>
      </c>
      <c r="B6" s="21">
        <v>4520</v>
      </c>
      <c r="C6" s="22">
        <v>0.18490566037735801</v>
      </c>
      <c r="D6" s="22">
        <v>0.94528301886792498</v>
      </c>
      <c r="E6" s="23">
        <v>530</v>
      </c>
      <c r="F6" s="23">
        <v>98</v>
      </c>
      <c r="G6" s="23">
        <v>432</v>
      </c>
      <c r="H6" s="24">
        <v>0</v>
      </c>
      <c r="I6" s="24">
        <v>206</v>
      </c>
      <c r="J6" s="24">
        <v>197</v>
      </c>
      <c r="K6" s="22">
        <v>0.326315789473684</v>
      </c>
      <c r="L6" s="22">
        <v>0.90736842105263205</v>
      </c>
      <c r="M6" s="23">
        <v>475</v>
      </c>
      <c r="N6" s="23">
        <v>155</v>
      </c>
      <c r="O6" s="23">
        <v>320</v>
      </c>
      <c r="P6" s="24">
        <v>0</v>
      </c>
      <c r="Q6" s="24">
        <v>141</v>
      </c>
      <c r="R6" s="25">
        <v>135</v>
      </c>
      <c r="S6" s="35">
        <v>3651874</v>
      </c>
      <c r="T6" s="36" t="s">
        <v>32</v>
      </c>
      <c r="U6" s="37">
        <v>729</v>
      </c>
      <c r="V6" s="35" t="s">
        <v>32</v>
      </c>
      <c r="W6" s="38">
        <v>300</v>
      </c>
      <c r="X6" s="28">
        <f t="shared" si="1"/>
        <v>73</v>
      </c>
      <c r="Y6" s="38">
        <f t="shared" si="0"/>
        <v>1095</v>
      </c>
    </row>
    <row r="7" spans="1:26" x14ac:dyDescent="0.25">
      <c r="A7" s="20" t="s">
        <v>42</v>
      </c>
      <c r="B7" s="21">
        <v>8692</v>
      </c>
      <c r="C7" s="22">
        <v>0.39285714285714302</v>
      </c>
      <c r="D7" s="22">
        <v>0.78571428571428603</v>
      </c>
      <c r="E7" s="23">
        <v>28</v>
      </c>
      <c r="F7" s="23">
        <v>11</v>
      </c>
      <c r="G7" s="23">
        <v>17</v>
      </c>
      <c r="H7" s="24">
        <v>0</v>
      </c>
      <c r="I7" s="24">
        <v>9</v>
      </c>
      <c r="J7" s="24">
        <v>2</v>
      </c>
      <c r="K7" s="22">
        <v>0.52631578947368396</v>
      </c>
      <c r="L7" s="22">
        <v>0.52631578947368396</v>
      </c>
      <c r="M7" s="23">
        <v>19</v>
      </c>
      <c r="N7" s="23">
        <v>10</v>
      </c>
      <c r="O7" s="23">
        <v>9</v>
      </c>
      <c r="P7" s="24">
        <v>0</v>
      </c>
      <c r="Q7" s="24">
        <v>0</v>
      </c>
      <c r="R7" s="25">
        <v>0</v>
      </c>
      <c r="S7" s="35">
        <v>2133833</v>
      </c>
      <c r="T7" s="36" t="s">
        <v>32</v>
      </c>
      <c r="U7" s="37">
        <v>48</v>
      </c>
      <c r="V7" s="35" t="s">
        <v>32</v>
      </c>
      <c r="W7" s="38">
        <v>40.200000000000003</v>
      </c>
      <c r="X7" s="28">
        <f t="shared" si="1"/>
        <v>15</v>
      </c>
      <c r="Y7" s="38">
        <f t="shared" si="0"/>
        <v>30.150000000000002</v>
      </c>
    </row>
    <row r="8" spans="1:26" x14ac:dyDescent="0.25">
      <c r="A8" s="20" t="s">
        <v>42</v>
      </c>
      <c r="B8" s="21">
        <v>9406</v>
      </c>
      <c r="C8" s="22">
        <v>0.41176470588235298</v>
      </c>
      <c r="D8" s="22">
        <v>0.91176470588235303</v>
      </c>
      <c r="E8" s="23">
        <v>34</v>
      </c>
      <c r="F8" s="23">
        <v>14</v>
      </c>
      <c r="G8" s="23">
        <v>20</v>
      </c>
      <c r="H8" s="24">
        <v>0</v>
      </c>
      <c r="I8" s="24">
        <v>9</v>
      </c>
      <c r="J8" s="24">
        <v>8</v>
      </c>
      <c r="K8" s="22">
        <v>0.63636363636363602</v>
      </c>
      <c r="L8" s="22">
        <v>0.94545454545454499</v>
      </c>
      <c r="M8" s="23">
        <v>55</v>
      </c>
      <c r="N8" s="23">
        <v>35</v>
      </c>
      <c r="O8" s="23">
        <v>20</v>
      </c>
      <c r="P8" s="24">
        <v>0</v>
      </c>
      <c r="Q8" s="24">
        <v>4</v>
      </c>
      <c r="R8" s="25">
        <v>13</v>
      </c>
      <c r="S8" s="35">
        <v>3209178</v>
      </c>
      <c r="T8" s="36" t="s">
        <v>32</v>
      </c>
      <c r="U8" s="37">
        <v>66</v>
      </c>
      <c r="V8" s="35" t="s">
        <v>32</v>
      </c>
      <c r="W8" s="38">
        <v>57.02</v>
      </c>
      <c r="X8" s="28">
        <f t="shared" si="1"/>
        <v>6</v>
      </c>
      <c r="Y8" s="38">
        <f t="shared" si="0"/>
        <v>17.106000000000002</v>
      </c>
    </row>
    <row r="9" spans="1:26" x14ac:dyDescent="0.25">
      <c r="A9" s="20" t="s">
        <v>42</v>
      </c>
      <c r="B9" s="21">
        <v>13129</v>
      </c>
      <c r="C9" s="22">
        <v>0</v>
      </c>
      <c r="D9" s="22">
        <v>0.93643688451208595</v>
      </c>
      <c r="E9" s="23">
        <v>1117</v>
      </c>
      <c r="F9" s="23">
        <v>0</v>
      </c>
      <c r="G9" s="23">
        <v>1117</v>
      </c>
      <c r="H9" s="24">
        <v>0</v>
      </c>
      <c r="I9" s="24">
        <v>205</v>
      </c>
      <c r="J9" s="24">
        <v>841</v>
      </c>
      <c r="K9" s="22">
        <v>9.5602294455066896E-4</v>
      </c>
      <c r="L9" s="22">
        <v>0.94550669216061201</v>
      </c>
      <c r="M9" s="23">
        <v>1046</v>
      </c>
      <c r="N9" s="23">
        <v>1</v>
      </c>
      <c r="O9" s="23">
        <v>1045</v>
      </c>
      <c r="P9" s="24">
        <v>0</v>
      </c>
      <c r="Q9" s="24">
        <v>198</v>
      </c>
      <c r="R9" s="25">
        <v>790</v>
      </c>
      <c r="S9" s="35">
        <v>3955226</v>
      </c>
      <c r="T9" s="36" t="s">
        <v>32</v>
      </c>
      <c r="U9" s="37">
        <v>1772</v>
      </c>
      <c r="V9" s="35" t="s">
        <v>32</v>
      </c>
      <c r="W9" s="38">
        <v>42.3</v>
      </c>
      <c r="X9" s="28">
        <f t="shared" si="1"/>
        <v>128</v>
      </c>
      <c r="Y9" s="38">
        <f t="shared" si="0"/>
        <v>270.71999999999997</v>
      </c>
    </row>
    <row r="10" spans="1:26" x14ac:dyDescent="0.25">
      <c r="A10" s="20" t="s">
        <v>42</v>
      </c>
      <c r="B10" s="21">
        <v>20034</v>
      </c>
      <c r="C10" s="22">
        <v>2.0819341840161199E-2</v>
      </c>
      <c r="D10" s="22">
        <v>0.92545332437877803</v>
      </c>
      <c r="E10" s="23">
        <v>1489</v>
      </c>
      <c r="F10" s="23">
        <v>31</v>
      </c>
      <c r="G10" s="23">
        <v>1458</v>
      </c>
      <c r="H10" s="24">
        <v>0</v>
      </c>
      <c r="I10" s="24">
        <v>229</v>
      </c>
      <c r="J10" s="24">
        <v>1118</v>
      </c>
      <c r="K10" s="22">
        <v>0.28495960223741501</v>
      </c>
      <c r="L10" s="22">
        <v>0.92355500310752003</v>
      </c>
      <c r="M10" s="23">
        <v>3218</v>
      </c>
      <c r="N10" s="23">
        <v>917</v>
      </c>
      <c r="O10" s="23">
        <v>2301</v>
      </c>
      <c r="P10" s="24">
        <v>0</v>
      </c>
      <c r="Q10" s="24">
        <v>425</v>
      </c>
      <c r="R10" s="25">
        <v>1630</v>
      </c>
      <c r="S10" s="35">
        <v>3745486</v>
      </c>
      <c r="T10" s="36" t="s">
        <v>32</v>
      </c>
      <c r="U10" s="37">
        <v>3442</v>
      </c>
      <c r="V10" s="42" t="s">
        <v>29</v>
      </c>
      <c r="W10" s="38">
        <v>99.67</v>
      </c>
      <c r="X10" s="39">
        <f>(G10-H10-I10-J10)</f>
        <v>111</v>
      </c>
      <c r="Y10" s="38">
        <f>(W10*$Y$1)*X10</f>
        <v>553.16849999999999</v>
      </c>
    </row>
    <row r="11" spans="1:26" ht="24.75" x14ac:dyDescent="0.25">
      <c r="B11"/>
      <c r="X11" s="40" t="s">
        <v>66</v>
      </c>
      <c r="Y11" s="41">
        <f>SUM(Y3:Y10)</f>
        <v>3936.2115000000003</v>
      </c>
    </row>
    <row r="12" spans="1:26" x14ac:dyDescent="0.25">
      <c r="B12"/>
    </row>
    <row r="13" spans="1:26" x14ac:dyDescent="0.25">
      <c r="B13"/>
    </row>
    <row r="14" spans="1:26" x14ac:dyDescent="0.25">
      <c r="B14"/>
    </row>
    <row r="15" spans="1:26" x14ac:dyDescent="0.25">
      <c r="B15"/>
    </row>
    <row r="16" spans="1:26" x14ac:dyDescent="0.25">
      <c r="B16"/>
    </row>
    <row r="17" spans="2:2" x14ac:dyDescent="0.25">
      <c r="B17"/>
    </row>
    <row r="18" spans="2:2" x14ac:dyDescent="0.25">
      <c r="B1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BCF4-9957-40BC-A7DD-9A6A42446366}">
  <dimension ref="A1:Z21"/>
  <sheetViews>
    <sheetView workbookViewId="0">
      <selection activeCell="K30" sqref="K30"/>
    </sheetView>
  </sheetViews>
  <sheetFormatPr defaultRowHeight="15" x14ac:dyDescent="0.25"/>
  <cols>
    <col min="1" max="1" width="13.85546875" bestFit="1" customWidth="1"/>
    <col min="2" max="2" width="12" style="1" bestFit="1" customWidth="1"/>
    <col min="3" max="10" width="11" bestFit="1" customWidth="1"/>
    <col min="11" max="11" width="7.7109375" bestFit="1" customWidth="1"/>
    <col min="12" max="12" width="10.5703125" bestFit="1" customWidth="1"/>
    <col min="13" max="13" width="8.85546875" bestFit="1" customWidth="1"/>
    <col min="14" max="14" width="10.140625" customWidth="1"/>
    <col min="15" max="15" width="10" customWidth="1"/>
    <col min="16" max="16" width="10.28515625" customWidth="1"/>
    <col min="17" max="17" width="9.7109375" customWidth="1"/>
    <col min="18" max="18" width="9.85546875" customWidth="1"/>
    <col min="19" max="19" width="8" bestFit="1" customWidth="1"/>
    <col min="20" max="20" width="8.85546875" bestFit="1" customWidth="1"/>
    <col min="21" max="21" width="9.28515625" customWidth="1"/>
    <col min="22" max="22" width="8" bestFit="1" customWidth="1"/>
    <col min="23" max="23" width="9.140625" customWidth="1"/>
    <col min="24" max="24" width="8.42578125" bestFit="1" customWidth="1"/>
    <col min="25" max="25" width="11.140625" customWidth="1"/>
    <col min="26" max="26" width="78.7109375" bestFit="1" customWidth="1"/>
  </cols>
  <sheetData>
    <row r="1" spans="1:26" x14ac:dyDescent="0.25">
      <c r="A1" s="9"/>
      <c r="B1" s="10"/>
      <c r="C1" s="11" t="s">
        <v>70</v>
      </c>
      <c r="D1" s="11" t="s">
        <v>70</v>
      </c>
      <c r="E1" s="11" t="s">
        <v>70</v>
      </c>
      <c r="F1" s="11" t="s">
        <v>70</v>
      </c>
      <c r="G1" s="11" t="s">
        <v>70</v>
      </c>
      <c r="H1" s="11" t="s">
        <v>70</v>
      </c>
      <c r="I1" s="11" t="s">
        <v>70</v>
      </c>
      <c r="J1" s="11" t="s">
        <v>70</v>
      </c>
      <c r="K1" s="11" t="s">
        <v>64</v>
      </c>
      <c r="L1" s="11" t="s">
        <v>64</v>
      </c>
      <c r="M1" s="11" t="s">
        <v>64</v>
      </c>
      <c r="N1" s="11" t="s">
        <v>64</v>
      </c>
      <c r="O1" s="11" t="s">
        <v>64</v>
      </c>
      <c r="P1" s="11" t="s">
        <v>64</v>
      </c>
      <c r="Q1" s="11" t="s">
        <v>64</v>
      </c>
      <c r="R1" s="11" t="s">
        <v>64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74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5" t="s">
        <v>26</v>
      </c>
      <c r="S2" s="17" t="s">
        <v>31</v>
      </c>
      <c r="T2" s="18" t="s">
        <v>27</v>
      </c>
      <c r="U2" s="19" t="s">
        <v>71</v>
      </c>
      <c r="V2" s="19" t="s">
        <v>72</v>
      </c>
      <c r="W2" s="18" t="s">
        <v>48</v>
      </c>
      <c r="X2" s="18" t="s">
        <v>23</v>
      </c>
      <c r="Y2" s="18" t="s">
        <v>28</v>
      </c>
    </row>
    <row r="3" spans="1:26" x14ac:dyDescent="0.25">
      <c r="A3" s="52" t="s">
        <v>42</v>
      </c>
      <c r="B3" s="21">
        <v>1292</v>
      </c>
      <c r="C3" s="22">
        <v>0.15621840242669399</v>
      </c>
      <c r="D3" s="22">
        <v>0.91152679474216403</v>
      </c>
      <c r="E3" s="23">
        <v>1978</v>
      </c>
      <c r="F3" s="23">
        <v>309</v>
      </c>
      <c r="G3" s="23">
        <v>1669</v>
      </c>
      <c r="H3" s="24">
        <v>0</v>
      </c>
      <c r="I3" s="24">
        <v>249</v>
      </c>
      <c r="J3" s="24">
        <v>1245</v>
      </c>
      <c r="K3" s="22">
        <v>4.2147806004618898E-2</v>
      </c>
      <c r="L3" s="22">
        <v>0.89953810623556596</v>
      </c>
      <c r="M3" s="23">
        <v>1732</v>
      </c>
      <c r="N3" s="23">
        <v>73</v>
      </c>
      <c r="O3" s="23">
        <v>1659</v>
      </c>
      <c r="P3" s="24">
        <v>0</v>
      </c>
      <c r="Q3" s="24">
        <v>234</v>
      </c>
      <c r="R3" s="25">
        <v>1251</v>
      </c>
      <c r="S3" s="35">
        <v>1534577</v>
      </c>
      <c r="T3" s="36" t="s">
        <v>32</v>
      </c>
      <c r="U3" s="37">
        <v>1345</v>
      </c>
      <c r="V3" s="42" t="s">
        <v>29</v>
      </c>
      <c r="W3" s="38">
        <v>4.16</v>
      </c>
      <c r="X3" s="51">
        <f>(G3-H3-I3-J3)</f>
        <v>175</v>
      </c>
      <c r="Y3" s="38">
        <f>(W3*$Y$1)*X3</f>
        <v>36.400000000000006</v>
      </c>
    </row>
    <row r="4" spans="1:26" x14ac:dyDescent="0.25">
      <c r="A4" s="52" t="s">
        <v>42</v>
      </c>
      <c r="B4" s="21">
        <v>1446</v>
      </c>
      <c r="C4" s="22">
        <v>0.37775776677172401</v>
      </c>
      <c r="D4" s="22">
        <v>0.89531742458352104</v>
      </c>
      <c r="E4" s="23">
        <v>4442</v>
      </c>
      <c r="F4" s="23">
        <v>1678</v>
      </c>
      <c r="G4" s="23">
        <v>2764</v>
      </c>
      <c r="H4" s="24">
        <v>0</v>
      </c>
      <c r="I4" s="24">
        <v>418</v>
      </c>
      <c r="J4" s="24">
        <v>1881</v>
      </c>
      <c r="K4" s="22">
        <v>0.54890002178174702</v>
      </c>
      <c r="L4" s="22">
        <v>0.89719015465040297</v>
      </c>
      <c r="M4" s="23">
        <v>4591</v>
      </c>
      <c r="N4" s="23">
        <v>2520</v>
      </c>
      <c r="O4" s="23">
        <v>2071</v>
      </c>
      <c r="P4" s="24">
        <v>0</v>
      </c>
      <c r="Q4" s="24">
        <v>318</v>
      </c>
      <c r="R4" s="25">
        <v>1281</v>
      </c>
      <c r="S4" s="35">
        <v>1531102</v>
      </c>
      <c r="T4" s="36" t="s">
        <v>32</v>
      </c>
      <c r="U4" s="37">
        <v>15199</v>
      </c>
      <c r="V4" s="42" t="s">
        <v>29</v>
      </c>
      <c r="W4" s="38">
        <v>18.5</v>
      </c>
      <c r="X4" s="51">
        <f>(G4-H4-I4-J4)</f>
        <v>465</v>
      </c>
      <c r="Y4" s="38">
        <f t="shared" ref="Y4:Y10" si="0">(W4*$Y$1)*X4</f>
        <v>430.125</v>
      </c>
    </row>
    <row r="5" spans="1:26" x14ac:dyDescent="0.25">
      <c r="A5" s="52" t="s">
        <v>42</v>
      </c>
      <c r="B5" s="21">
        <v>1447</v>
      </c>
      <c r="C5" s="22">
        <v>0.103896103896104</v>
      </c>
      <c r="D5" s="22">
        <v>0.92640692640692601</v>
      </c>
      <c r="E5" s="23">
        <v>231</v>
      </c>
      <c r="F5" s="23">
        <v>24</v>
      </c>
      <c r="G5" s="23">
        <v>207</v>
      </c>
      <c r="H5" s="24">
        <v>0</v>
      </c>
      <c r="I5" s="24">
        <v>41</v>
      </c>
      <c r="J5" s="24">
        <v>149</v>
      </c>
      <c r="K5" s="22">
        <v>0.76119402985074602</v>
      </c>
      <c r="L5" s="22">
        <v>0.90547263681592005</v>
      </c>
      <c r="M5" s="23">
        <v>201</v>
      </c>
      <c r="N5" s="23">
        <v>153</v>
      </c>
      <c r="O5" s="23">
        <v>48</v>
      </c>
      <c r="P5" s="24">
        <v>0</v>
      </c>
      <c r="Q5" s="24">
        <v>11</v>
      </c>
      <c r="R5" s="25">
        <v>18</v>
      </c>
      <c r="S5" s="35">
        <v>1531128</v>
      </c>
      <c r="T5" s="36" t="s">
        <v>32</v>
      </c>
      <c r="U5" s="37">
        <v>467</v>
      </c>
      <c r="V5" s="42" t="s">
        <v>29</v>
      </c>
      <c r="W5" s="38">
        <v>55.4</v>
      </c>
      <c r="X5" s="51">
        <f>(G5-H5-I5-J5)</f>
        <v>17</v>
      </c>
      <c r="Y5" s="38">
        <f t="shared" si="0"/>
        <v>47.09</v>
      </c>
    </row>
    <row r="6" spans="1:26" x14ac:dyDescent="0.25">
      <c r="A6" s="52" t="s">
        <v>42</v>
      </c>
      <c r="B6" s="21">
        <v>1449</v>
      </c>
      <c r="C6" s="22">
        <v>0</v>
      </c>
      <c r="D6" s="22">
        <v>0.90277777777777801</v>
      </c>
      <c r="E6" s="23">
        <v>72</v>
      </c>
      <c r="F6" s="23">
        <v>0</v>
      </c>
      <c r="G6" s="23">
        <v>72</v>
      </c>
      <c r="H6" s="24">
        <v>0</v>
      </c>
      <c r="I6" s="24">
        <v>32</v>
      </c>
      <c r="J6" s="24">
        <v>33</v>
      </c>
      <c r="K6" s="22">
        <v>9.45945945945946E-2</v>
      </c>
      <c r="L6" s="22">
        <v>0.93243243243243301</v>
      </c>
      <c r="M6" s="23">
        <v>74</v>
      </c>
      <c r="N6" s="23">
        <v>7</v>
      </c>
      <c r="O6" s="23">
        <v>67</v>
      </c>
      <c r="P6" s="24">
        <v>0</v>
      </c>
      <c r="Q6" s="24">
        <v>35</v>
      </c>
      <c r="R6" s="25">
        <v>27</v>
      </c>
      <c r="S6" s="35">
        <v>1530294</v>
      </c>
      <c r="T6" s="36" t="s">
        <v>32</v>
      </c>
      <c r="U6" s="37">
        <v>69</v>
      </c>
      <c r="V6" s="35" t="s">
        <v>32</v>
      </c>
      <c r="W6" s="38">
        <v>77.78</v>
      </c>
      <c r="X6" s="28">
        <f>(G6-H6-I6-J6)+(O6-P6-Q6-R6)</f>
        <v>12</v>
      </c>
      <c r="Y6" s="38">
        <f t="shared" si="0"/>
        <v>46.668000000000006</v>
      </c>
    </row>
    <row r="7" spans="1:26" x14ac:dyDescent="0.25">
      <c r="A7" s="52" t="s">
        <v>42</v>
      </c>
      <c r="B7" s="21">
        <v>1958</v>
      </c>
      <c r="C7" s="22">
        <v>0.75463414634146297</v>
      </c>
      <c r="D7" s="22">
        <v>0.94731707317073199</v>
      </c>
      <c r="E7" s="23">
        <v>4100</v>
      </c>
      <c r="F7" s="23">
        <v>3094</v>
      </c>
      <c r="G7" s="23">
        <v>1006</v>
      </c>
      <c r="H7" s="24">
        <v>38</v>
      </c>
      <c r="I7" s="24">
        <v>103</v>
      </c>
      <c r="J7" s="24">
        <v>649</v>
      </c>
      <c r="K7" s="22">
        <v>0.24413012729844399</v>
      </c>
      <c r="L7" s="22">
        <v>0.94596888260254597</v>
      </c>
      <c r="M7" s="23">
        <v>7070</v>
      </c>
      <c r="N7" s="23">
        <v>1726</v>
      </c>
      <c r="O7" s="23">
        <v>5344</v>
      </c>
      <c r="P7" s="24">
        <v>0</v>
      </c>
      <c r="Q7" s="24">
        <v>1100</v>
      </c>
      <c r="R7" s="25">
        <v>3862</v>
      </c>
      <c r="S7" s="35">
        <v>3613734</v>
      </c>
      <c r="T7" s="36" t="s">
        <v>32</v>
      </c>
      <c r="U7" s="37">
        <v>1546</v>
      </c>
      <c r="V7" s="35" t="s">
        <v>32</v>
      </c>
      <c r="W7" s="38">
        <v>20.5</v>
      </c>
      <c r="X7" s="28">
        <f>(G7-H7-I7-J7)+(O7-P7-Q7-R7)</f>
        <v>598</v>
      </c>
      <c r="Y7" s="38">
        <f t="shared" si="0"/>
        <v>612.95000000000005</v>
      </c>
    </row>
    <row r="8" spans="1:26" x14ac:dyDescent="0.25">
      <c r="A8" s="52" t="s">
        <v>42</v>
      </c>
      <c r="B8" s="21">
        <v>13129</v>
      </c>
      <c r="C8" s="22">
        <v>0</v>
      </c>
      <c r="D8" s="22">
        <v>0.83847736625514402</v>
      </c>
      <c r="E8" s="23">
        <v>972</v>
      </c>
      <c r="F8" s="23">
        <v>0</v>
      </c>
      <c r="G8" s="23">
        <v>972</v>
      </c>
      <c r="H8" s="24">
        <v>0</v>
      </c>
      <c r="I8" s="24">
        <v>100</v>
      </c>
      <c r="J8" s="24">
        <v>715</v>
      </c>
      <c r="K8" s="22">
        <v>0</v>
      </c>
      <c r="L8" s="22">
        <v>0.93643688451208595</v>
      </c>
      <c r="M8" s="23">
        <v>1117</v>
      </c>
      <c r="N8" s="23">
        <v>0</v>
      </c>
      <c r="O8" s="23">
        <v>1117</v>
      </c>
      <c r="P8" s="24">
        <v>0</v>
      </c>
      <c r="Q8" s="24">
        <v>205</v>
      </c>
      <c r="R8" s="25">
        <v>841</v>
      </c>
      <c r="S8" s="35">
        <v>3955226</v>
      </c>
      <c r="T8" s="36" t="s">
        <v>32</v>
      </c>
      <c r="U8" s="37">
        <v>1046</v>
      </c>
      <c r="V8" s="42" t="s">
        <v>29</v>
      </c>
      <c r="W8" s="38">
        <v>42.3</v>
      </c>
      <c r="X8" s="51">
        <f>(G8-H8-I8-J8)</f>
        <v>157</v>
      </c>
      <c r="Y8" s="38">
        <f>(W8*$Y$1)*X8</f>
        <v>332.05499999999995</v>
      </c>
    </row>
    <row r="9" spans="1:26" x14ac:dyDescent="0.25">
      <c r="A9" s="52" t="s">
        <v>42</v>
      </c>
      <c r="B9" s="21">
        <v>16316</v>
      </c>
      <c r="C9" s="22">
        <v>0.20713305898491099</v>
      </c>
      <c r="D9" s="22">
        <v>0.94101508916323695</v>
      </c>
      <c r="E9" s="23">
        <v>729</v>
      </c>
      <c r="F9" s="23">
        <v>151</v>
      </c>
      <c r="G9" s="23">
        <v>578</v>
      </c>
      <c r="H9" s="24">
        <v>0</v>
      </c>
      <c r="I9" s="24">
        <v>199</v>
      </c>
      <c r="J9" s="24">
        <v>336</v>
      </c>
      <c r="K9" s="22">
        <v>0.238983050847458</v>
      </c>
      <c r="L9" s="22">
        <v>0.92881355932203402</v>
      </c>
      <c r="M9" s="23">
        <v>590</v>
      </c>
      <c r="N9" s="23">
        <v>141</v>
      </c>
      <c r="O9" s="23">
        <v>449</v>
      </c>
      <c r="P9" s="24">
        <v>0</v>
      </c>
      <c r="Q9" s="24">
        <v>85</v>
      </c>
      <c r="R9" s="25">
        <v>322</v>
      </c>
      <c r="S9" s="35">
        <v>1527019</v>
      </c>
      <c r="T9" s="36" t="s">
        <v>32</v>
      </c>
      <c r="U9" s="37">
        <v>1141</v>
      </c>
      <c r="V9" s="35" t="s">
        <v>32</v>
      </c>
      <c r="W9" s="38">
        <v>100.72</v>
      </c>
      <c r="X9" s="28">
        <f>(G9-H9-I9-J9)+(O9-P9-Q9-R9)</f>
        <v>85</v>
      </c>
      <c r="Y9" s="38">
        <f t="shared" si="0"/>
        <v>428.06000000000006</v>
      </c>
    </row>
    <row r="10" spans="1:26" x14ac:dyDescent="0.25">
      <c r="A10" s="52" t="s">
        <v>42</v>
      </c>
      <c r="B10" s="21">
        <v>17497</v>
      </c>
      <c r="C10" s="22">
        <v>0</v>
      </c>
      <c r="D10" s="22">
        <v>0.93324775353016698</v>
      </c>
      <c r="E10" s="23">
        <v>779</v>
      </c>
      <c r="F10" s="23">
        <v>0</v>
      </c>
      <c r="G10" s="23">
        <v>779</v>
      </c>
      <c r="H10" s="24">
        <v>0</v>
      </c>
      <c r="I10" s="24">
        <v>121</v>
      </c>
      <c r="J10" s="24">
        <v>606</v>
      </c>
      <c r="K10" s="22">
        <v>7.4294205052005896E-3</v>
      </c>
      <c r="L10" s="22">
        <v>0.930163447251114</v>
      </c>
      <c r="M10" s="23">
        <v>673</v>
      </c>
      <c r="N10" s="23">
        <v>5</v>
      </c>
      <c r="O10" s="23">
        <v>668</v>
      </c>
      <c r="P10" s="24">
        <v>0</v>
      </c>
      <c r="Q10" s="24">
        <v>134</v>
      </c>
      <c r="R10" s="25">
        <v>487</v>
      </c>
      <c r="S10" s="35">
        <v>3919990</v>
      </c>
      <c r="T10" s="36" t="s">
        <v>32</v>
      </c>
      <c r="U10" s="37">
        <v>737</v>
      </c>
      <c r="V10" s="35" t="s">
        <v>32</v>
      </c>
      <c r="W10" s="38">
        <v>12.99</v>
      </c>
      <c r="X10" s="28">
        <f>(G10-H10-I10-J10)+(O10-P10-Q10-R10)</f>
        <v>99</v>
      </c>
      <c r="Y10" s="38">
        <f t="shared" si="0"/>
        <v>64.300500000000014</v>
      </c>
    </row>
    <row r="11" spans="1:26" x14ac:dyDescent="0.25">
      <c r="A11" s="52" t="s">
        <v>42</v>
      </c>
      <c r="B11" s="21">
        <v>17501</v>
      </c>
      <c r="C11" s="22">
        <v>1.2259194395796799E-2</v>
      </c>
      <c r="D11" s="22">
        <v>0.90893169877408098</v>
      </c>
      <c r="E11" s="23">
        <v>571</v>
      </c>
      <c r="F11" s="23">
        <v>7</v>
      </c>
      <c r="G11" s="23">
        <v>564</v>
      </c>
      <c r="H11" s="24">
        <v>0</v>
      </c>
      <c r="I11" s="24">
        <v>100</v>
      </c>
      <c r="J11" s="24">
        <v>412</v>
      </c>
      <c r="K11" s="22">
        <v>5.4794520547945197E-3</v>
      </c>
      <c r="L11" s="22">
        <v>0.94109589041095898</v>
      </c>
      <c r="M11" s="23">
        <v>730</v>
      </c>
      <c r="N11" s="23">
        <v>4</v>
      </c>
      <c r="O11" s="23">
        <v>726</v>
      </c>
      <c r="P11" s="24">
        <v>0</v>
      </c>
      <c r="Q11" s="24">
        <v>147</v>
      </c>
      <c r="R11" s="25">
        <v>536</v>
      </c>
      <c r="S11" s="35">
        <v>3919883</v>
      </c>
      <c r="T11" s="36" t="s">
        <v>32</v>
      </c>
      <c r="U11" s="37">
        <v>733</v>
      </c>
      <c r="V11" s="35" t="s">
        <v>32</v>
      </c>
      <c r="W11" s="38">
        <v>12.99</v>
      </c>
      <c r="X11" s="28">
        <f>(G11-H11-I11-J11)+(O11-P11-Q11-R11)</f>
        <v>95</v>
      </c>
      <c r="Y11" s="38">
        <f>(W11*$Y$1)*X11</f>
        <v>61.702500000000008</v>
      </c>
    </row>
    <row r="12" spans="1:26" ht="24.75" x14ac:dyDescent="0.25">
      <c r="B12"/>
      <c r="X12" s="40" t="s">
        <v>73</v>
      </c>
      <c r="Y12" s="41">
        <f>SUM(Y3:Y11)</f>
        <v>2059.3510000000001</v>
      </c>
    </row>
    <row r="13" spans="1:26" x14ac:dyDescent="0.25">
      <c r="B13"/>
    </row>
    <row r="14" spans="1:26" x14ac:dyDescent="0.25">
      <c r="B14"/>
    </row>
    <row r="15" spans="1:26" x14ac:dyDescent="0.25">
      <c r="B15"/>
    </row>
    <row r="16" spans="1:26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39F0-1E9E-4617-878D-508782FC65E3}">
  <dimension ref="A1:Z7"/>
  <sheetViews>
    <sheetView workbookViewId="0">
      <selection activeCell="O30" sqref="O30"/>
    </sheetView>
  </sheetViews>
  <sheetFormatPr defaultRowHeight="15" x14ac:dyDescent="0.25"/>
  <cols>
    <col min="1" max="1" width="9.85546875" bestFit="1" customWidth="1"/>
    <col min="2" max="2" width="12" bestFit="1" customWidth="1"/>
    <col min="20" max="21" width="10" customWidth="1"/>
    <col min="22" max="22" width="10.28515625" customWidth="1"/>
    <col min="25" max="25" width="11" customWidth="1"/>
    <col min="26" max="26" width="73" bestFit="1" customWidth="1"/>
  </cols>
  <sheetData>
    <row r="1" spans="1:26" x14ac:dyDescent="0.25">
      <c r="A1" s="10"/>
      <c r="B1" s="10"/>
      <c r="C1" s="11" t="s">
        <v>75</v>
      </c>
      <c r="D1" s="11" t="s">
        <v>75</v>
      </c>
      <c r="E1" s="11" t="s">
        <v>75</v>
      </c>
      <c r="F1" s="11" t="s">
        <v>75</v>
      </c>
      <c r="G1" s="11" t="s">
        <v>75</v>
      </c>
      <c r="H1" s="11" t="s">
        <v>75</v>
      </c>
      <c r="I1" s="11" t="s">
        <v>75</v>
      </c>
      <c r="J1" s="11" t="s">
        <v>75</v>
      </c>
      <c r="K1" s="11" t="s">
        <v>76</v>
      </c>
      <c r="L1" s="11" t="s">
        <v>76</v>
      </c>
      <c r="M1" s="11" t="s">
        <v>76</v>
      </c>
      <c r="N1" s="11" t="s">
        <v>76</v>
      </c>
      <c r="O1" s="11" t="s">
        <v>76</v>
      </c>
      <c r="P1" s="11" t="s">
        <v>76</v>
      </c>
      <c r="Q1" s="11" t="s">
        <v>76</v>
      </c>
      <c r="R1" s="11" t="s">
        <v>76</v>
      </c>
      <c r="S1" s="32" t="s">
        <v>62</v>
      </c>
      <c r="T1" s="12"/>
      <c r="U1" s="10"/>
      <c r="V1" s="10"/>
      <c r="W1" s="10"/>
      <c r="X1" s="10"/>
      <c r="Y1" s="13">
        <v>0.05</v>
      </c>
      <c r="Z1" s="49" t="s">
        <v>80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4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4" t="s">
        <v>26</v>
      </c>
      <c r="S2" s="17" t="s">
        <v>31</v>
      </c>
      <c r="T2" s="18" t="s">
        <v>27</v>
      </c>
      <c r="U2" s="19" t="s">
        <v>77</v>
      </c>
      <c r="V2" s="19" t="s">
        <v>78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21">
        <v>183</v>
      </c>
      <c r="C3" s="22">
        <v>0</v>
      </c>
      <c r="D3" s="22">
        <v>0.92401215805471104</v>
      </c>
      <c r="E3" s="33">
        <v>329</v>
      </c>
      <c r="F3" s="33">
        <v>0</v>
      </c>
      <c r="G3" s="33">
        <v>329</v>
      </c>
      <c r="H3" s="21">
        <v>0</v>
      </c>
      <c r="I3" s="21">
        <v>62</v>
      </c>
      <c r="J3" s="21">
        <v>242</v>
      </c>
      <c r="K3" s="22">
        <v>3.5714285714285698E-2</v>
      </c>
      <c r="L3" s="22">
        <v>0.89285714285714302</v>
      </c>
      <c r="M3" s="33">
        <v>28</v>
      </c>
      <c r="N3" s="33">
        <v>1</v>
      </c>
      <c r="O3" s="33">
        <v>27</v>
      </c>
      <c r="P3" s="21">
        <v>0</v>
      </c>
      <c r="Q3" s="21">
        <v>20</v>
      </c>
      <c r="R3" s="34">
        <v>4</v>
      </c>
      <c r="S3" s="35">
        <v>1571926</v>
      </c>
      <c r="T3" s="36" t="s">
        <v>32</v>
      </c>
      <c r="U3" s="37">
        <v>598</v>
      </c>
      <c r="V3" s="35" t="s">
        <v>32</v>
      </c>
      <c r="W3" s="38">
        <v>19</v>
      </c>
      <c r="X3" s="37">
        <f>(G3-H3-I3-J3)+(O3-P3-Q3-R3)</f>
        <v>28</v>
      </c>
      <c r="Y3" s="38">
        <f>(W3*$Y$1)*X3</f>
        <v>26.6</v>
      </c>
    </row>
    <row r="4" spans="1:26" x14ac:dyDescent="0.25">
      <c r="A4" s="20" t="s">
        <v>42</v>
      </c>
      <c r="B4" s="21">
        <v>13129</v>
      </c>
      <c r="C4" s="22">
        <v>0</v>
      </c>
      <c r="D4" s="22">
        <v>0.83847736625514402</v>
      </c>
      <c r="E4" s="33">
        <v>972</v>
      </c>
      <c r="F4" s="33">
        <v>0</v>
      </c>
      <c r="G4" s="33">
        <v>972</v>
      </c>
      <c r="H4" s="21">
        <v>0</v>
      </c>
      <c r="I4" s="21">
        <v>100</v>
      </c>
      <c r="J4" s="21">
        <v>715</v>
      </c>
      <c r="K4" s="22">
        <v>0</v>
      </c>
      <c r="L4" s="22">
        <v>0.86094069529652395</v>
      </c>
      <c r="M4" s="33">
        <v>978</v>
      </c>
      <c r="N4" s="33">
        <v>0</v>
      </c>
      <c r="O4" s="33">
        <v>978</v>
      </c>
      <c r="P4" s="21">
        <v>0</v>
      </c>
      <c r="Q4" s="21">
        <v>96</v>
      </c>
      <c r="R4" s="34">
        <v>746</v>
      </c>
      <c r="S4" s="35">
        <v>3955226</v>
      </c>
      <c r="T4" s="36" t="s">
        <v>32</v>
      </c>
      <c r="U4" s="37">
        <v>1117</v>
      </c>
      <c r="V4" s="42" t="s">
        <v>29</v>
      </c>
      <c r="W4" s="38">
        <v>42.3</v>
      </c>
      <c r="X4" s="39">
        <f>(O4-P4-Q4-R4)</f>
        <v>136</v>
      </c>
      <c r="Y4" s="38">
        <f t="shared" ref="Y4:Y6" si="0">(W4*$Y$1)*X4</f>
        <v>287.64</v>
      </c>
    </row>
    <row r="5" spans="1:26" x14ac:dyDescent="0.25">
      <c r="A5" s="20" t="s">
        <v>42</v>
      </c>
      <c r="B5" s="21">
        <v>17497</v>
      </c>
      <c r="C5" s="22">
        <v>0</v>
      </c>
      <c r="D5" s="22">
        <v>0.93324775353016698</v>
      </c>
      <c r="E5" s="33">
        <v>779</v>
      </c>
      <c r="F5" s="33">
        <v>0</v>
      </c>
      <c r="G5" s="33">
        <v>779</v>
      </c>
      <c r="H5" s="21">
        <v>0</v>
      </c>
      <c r="I5" s="21">
        <v>121</v>
      </c>
      <c r="J5" s="21">
        <v>606</v>
      </c>
      <c r="K5" s="22">
        <v>1.4164305949008499E-3</v>
      </c>
      <c r="L5" s="22">
        <v>0.93484419263456098</v>
      </c>
      <c r="M5" s="33">
        <v>706</v>
      </c>
      <c r="N5" s="33">
        <v>1</v>
      </c>
      <c r="O5" s="33">
        <v>705</v>
      </c>
      <c r="P5" s="21">
        <v>0</v>
      </c>
      <c r="Q5" s="21">
        <v>129</v>
      </c>
      <c r="R5" s="34">
        <v>530</v>
      </c>
      <c r="S5" s="35">
        <v>3919990</v>
      </c>
      <c r="T5" s="36" t="s">
        <v>32</v>
      </c>
      <c r="U5" s="37">
        <v>673</v>
      </c>
      <c r="V5" s="42" t="s">
        <v>29</v>
      </c>
      <c r="W5" s="38">
        <v>12.99</v>
      </c>
      <c r="X5" s="39">
        <f>(O5-P5-Q5-R5)</f>
        <v>46</v>
      </c>
      <c r="Y5" s="38">
        <f t="shared" si="0"/>
        <v>29.877000000000002</v>
      </c>
    </row>
    <row r="6" spans="1:26" x14ac:dyDescent="0.25">
      <c r="A6" s="20" t="s">
        <v>42</v>
      </c>
      <c r="B6" s="21">
        <v>17501</v>
      </c>
      <c r="C6" s="22">
        <v>1.2259194395796799E-2</v>
      </c>
      <c r="D6" s="22">
        <v>0.90893169877408098</v>
      </c>
      <c r="E6" s="33">
        <v>571</v>
      </c>
      <c r="F6" s="33">
        <v>7</v>
      </c>
      <c r="G6" s="33">
        <v>564</v>
      </c>
      <c r="H6" s="21">
        <v>0</v>
      </c>
      <c r="I6" s="21">
        <v>100</v>
      </c>
      <c r="J6" s="21">
        <v>412</v>
      </c>
      <c r="K6" s="22">
        <v>0</v>
      </c>
      <c r="L6" s="22">
        <v>0.89743589743589802</v>
      </c>
      <c r="M6" s="33">
        <v>585</v>
      </c>
      <c r="N6" s="33">
        <v>0</v>
      </c>
      <c r="O6" s="33">
        <v>585</v>
      </c>
      <c r="P6" s="21">
        <v>0</v>
      </c>
      <c r="Q6" s="21">
        <v>104</v>
      </c>
      <c r="R6" s="34">
        <v>421</v>
      </c>
      <c r="S6" s="35">
        <v>3919883</v>
      </c>
      <c r="T6" s="36" t="s">
        <v>32</v>
      </c>
      <c r="U6" s="37">
        <v>730</v>
      </c>
      <c r="V6" s="42" t="s">
        <v>29</v>
      </c>
      <c r="W6" s="38">
        <v>12.99</v>
      </c>
      <c r="X6" s="39">
        <f>(O6-P6-Q6-R6)</f>
        <v>60</v>
      </c>
      <c r="Y6" s="38">
        <f t="shared" si="0"/>
        <v>38.970000000000006</v>
      </c>
    </row>
    <row r="7" spans="1:26" ht="24.75" x14ac:dyDescent="0.25">
      <c r="X7" s="40" t="s">
        <v>79</v>
      </c>
      <c r="Y7" s="41">
        <f>SUM(Y3:Y6)</f>
        <v>383.08700000000005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44F7-FEA2-4F19-AE06-5A2841EEEFF4}">
  <dimension ref="A1:Z11"/>
  <sheetViews>
    <sheetView workbookViewId="0">
      <selection activeCell="O29" sqref="O29"/>
    </sheetView>
  </sheetViews>
  <sheetFormatPr defaultColWidth="9" defaultRowHeight="15" x14ac:dyDescent="0.25"/>
  <cols>
    <col min="1" max="1" width="9.85546875" bestFit="1" customWidth="1"/>
    <col min="2" max="2" width="12" style="1" bestFit="1" customWidth="1"/>
    <col min="4" max="4" width="10.5703125" bestFit="1" customWidth="1"/>
    <col min="11" max="11" width="10.28515625" bestFit="1" customWidth="1"/>
    <col min="12" max="12" width="10.5703125" bestFit="1" customWidth="1"/>
    <col min="13" max="18" width="10.28515625" bestFit="1" customWidth="1"/>
    <col min="19" max="19" width="8" bestFit="1" customWidth="1"/>
    <col min="20" max="20" width="9.85546875" bestFit="1" customWidth="1"/>
    <col min="21" max="21" width="10.42578125" customWidth="1"/>
    <col min="22" max="22" width="10" customWidth="1"/>
    <col min="23" max="23" width="8.140625" customWidth="1"/>
    <col min="24" max="24" width="9.7109375" customWidth="1"/>
    <col min="25" max="25" width="14.5703125" customWidth="1"/>
    <col min="26" max="26" width="92.5703125" bestFit="1" customWidth="1"/>
  </cols>
  <sheetData>
    <row r="1" spans="1:26" x14ac:dyDescent="0.25">
      <c r="A1" s="9"/>
      <c r="B1" s="10"/>
      <c r="C1" s="11" t="s">
        <v>43</v>
      </c>
      <c r="D1" s="11" t="s">
        <v>43</v>
      </c>
      <c r="E1" s="11" t="s">
        <v>43</v>
      </c>
      <c r="F1" s="11" t="s">
        <v>43</v>
      </c>
      <c r="G1" s="11" t="s">
        <v>43</v>
      </c>
      <c r="H1" s="11" t="s">
        <v>43</v>
      </c>
      <c r="I1" s="11" t="s">
        <v>43</v>
      </c>
      <c r="J1" s="11" t="s">
        <v>43</v>
      </c>
      <c r="K1" s="11" t="s">
        <v>44</v>
      </c>
      <c r="L1" s="11" t="s">
        <v>44</v>
      </c>
      <c r="M1" s="11" t="s">
        <v>44</v>
      </c>
      <c r="N1" s="11" t="s">
        <v>44</v>
      </c>
      <c r="O1" s="11" t="s">
        <v>44</v>
      </c>
      <c r="P1" s="11" t="s">
        <v>44</v>
      </c>
      <c r="Q1" s="11" t="s">
        <v>44</v>
      </c>
      <c r="R1" s="11" t="s">
        <v>44</v>
      </c>
      <c r="S1" s="32" t="s">
        <v>30</v>
      </c>
      <c r="T1" s="9"/>
      <c r="U1" s="9"/>
      <c r="V1" s="9"/>
      <c r="W1" s="9"/>
      <c r="X1" s="9"/>
      <c r="Y1" s="13">
        <v>0.05</v>
      </c>
      <c r="Z1" s="49" t="s">
        <v>52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5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15" t="s">
        <v>26</v>
      </c>
      <c r="S2" s="17" t="s">
        <v>31</v>
      </c>
      <c r="T2" s="18" t="s">
        <v>27</v>
      </c>
      <c r="U2" s="19" t="s">
        <v>83</v>
      </c>
      <c r="V2" s="19" t="s">
        <v>45</v>
      </c>
      <c r="W2" s="18" t="s">
        <v>48</v>
      </c>
      <c r="X2" s="18" t="s">
        <v>23</v>
      </c>
      <c r="Y2" s="18" t="s">
        <v>28</v>
      </c>
    </row>
    <row r="3" spans="1:26" x14ac:dyDescent="0.25">
      <c r="A3" s="20" t="s">
        <v>42</v>
      </c>
      <c r="B3" s="50">
        <v>1448</v>
      </c>
      <c r="C3" s="44">
        <v>4.0851063829787197E-2</v>
      </c>
      <c r="D3" s="44">
        <v>0.94468085106383004</v>
      </c>
      <c r="E3" s="45">
        <v>4700</v>
      </c>
      <c r="F3" s="45">
        <v>192</v>
      </c>
      <c r="G3" s="45">
        <v>4508</v>
      </c>
      <c r="H3" s="43">
        <v>0</v>
      </c>
      <c r="I3" s="43">
        <v>786</v>
      </c>
      <c r="J3" s="43">
        <v>3462</v>
      </c>
      <c r="K3" s="44">
        <v>0.18783826806749401</v>
      </c>
      <c r="L3" s="44">
        <v>0.92677491244826504</v>
      </c>
      <c r="M3" s="45">
        <v>3141</v>
      </c>
      <c r="N3" s="45">
        <v>590</v>
      </c>
      <c r="O3" s="45">
        <v>2551</v>
      </c>
      <c r="P3" s="43">
        <v>0</v>
      </c>
      <c r="Q3" s="43">
        <v>454</v>
      </c>
      <c r="R3" s="46">
        <v>1867</v>
      </c>
      <c r="S3" s="35">
        <v>1525401</v>
      </c>
      <c r="T3" s="36" t="s">
        <v>32</v>
      </c>
      <c r="U3" s="35">
        <v>6977</v>
      </c>
      <c r="V3" s="35" t="s">
        <v>32</v>
      </c>
      <c r="W3" s="38">
        <v>27.18</v>
      </c>
      <c r="X3" s="37">
        <f>(G3-H3-I3-J3)+(O3-P3-Q3-R3)</f>
        <v>490</v>
      </c>
      <c r="Y3" s="38">
        <f>(W3*$Y$1)*X3</f>
        <v>665.91</v>
      </c>
    </row>
    <row r="4" spans="1:26" x14ac:dyDescent="0.25">
      <c r="A4" s="20" t="s">
        <v>42</v>
      </c>
      <c r="B4" s="50">
        <v>2014</v>
      </c>
      <c r="C4" s="44">
        <v>7.8175895765472306E-2</v>
      </c>
      <c r="D4" s="44">
        <v>0.86970684039087998</v>
      </c>
      <c r="E4" s="45">
        <v>307</v>
      </c>
      <c r="F4" s="45">
        <v>24</v>
      </c>
      <c r="G4" s="45">
        <v>283</v>
      </c>
      <c r="H4" s="43">
        <v>0</v>
      </c>
      <c r="I4" s="43">
        <v>25</v>
      </c>
      <c r="J4" s="43">
        <v>218</v>
      </c>
      <c r="K4" s="44">
        <v>0.64705882352941202</v>
      </c>
      <c r="L4" s="44">
        <v>0.84313725490196101</v>
      </c>
      <c r="M4" s="45">
        <v>51</v>
      </c>
      <c r="N4" s="45">
        <v>33</v>
      </c>
      <c r="O4" s="45">
        <v>18</v>
      </c>
      <c r="P4" s="43">
        <v>0</v>
      </c>
      <c r="Q4" s="43">
        <v>4</v>
      </c>
      <c r="R4" s="46">
        <v>6</v>
      </c>
      <c r="S4" s="35">
        <v>2114015</v>
      </c>
      <c r="T4" s="36" t="s">
        <v>32</v>
      </c>
      <c r="U4" s="35">
        <v>506</v>
      </c>
      <c r="V4" s="35" t="s">
        <v>32</v>
      </c>
      <c r="W4" s="38">
        <v>203.85</v>
      </c>
      <c r="X4" s="37">
        <f t="shared" ref="X4:X7" si="0">(G4-H4-I4-J4)+(O4-P4-Q4-R4)</f>
        <v>48</v>
      </c>
      <c r="Y4" s="38">
        <f t="shared" ref="Y4:Y10" si="1">(W4*$Y$1)*X4</f>
        <v>489.24</v>
      </c>
    </row>
    <row r="5" spans="1:26" x14ac:dyDescent="0.25">
      <c r="A5" s="20" t="s">
        <v>42</v>
      </c>
      <c r="B5" s="50">
        <v>5296</v>
      </c>
      <c r="C5" s="44">
        <v>0</v>
      </c>
      <c r="D5" s="44">
        <v>0.76923076923076905</v>
      </c>
      <c r="E5" s="45">
        <v>13</v>
      </c>
      <c r="F5" s="45">
        <v>0</v>
      </c>
      <c r="G5" s="45">
        <v>13</v>
      </c>
      <c r="H5" s="43">
        <v>0</v>
      </c>
      <c r="I5" s="43">
        <v>7</v>
      </c>
      <c r="J5" s="43">
        <v>3</v>
      </c>
      <c r="K5" s="44">
        <v>0</v>
      </c>
      <c r="L5" s="44">
        <v>0.83333333333333304</v>
      </c>
      <c r="M5" s="45">
        <v>18</v>
      </c>
      <c r="N5" s="45">
        <v>0</v>
      </c>
      <c r="O5" s="45">
        <v>18</v>
      </c>
      <c r="P5" s="43">
        <v>0</v>
      </c>
      <c r="Q5" s="43">
        <v>7</v>
      </c>
      <c r="R5" s="46">
        <v>8</v>
      </c>
      <c r="S5" s="35">
        <v>3569290</v>
      </c>
      <c r="T5" s="36" t="s">
        <v>32</v>
      </c>
      <c r="U5" s="35">
        <v>59</v>
      </c>
      <c r="V5" s="35" t="s">
        <v>32</v>
      </c>
      <c r="W5" s="38">
        <v>428.49</v>
      </c>
      <c r="X5" s="37">
        <f t="shared" si="0"/>
        <v>6</v>
      </c>
      <c r="Y5" s="38">
        <f t="shared" si="1"/>
        <v>128.54700000000003</v>
      </c>
    </row>
    <row r="6" spans="1:26" x14ac:dyDescent="0.25">
      <c r="A6" s="20" t="s">
        <v>42</v>
      </c>
      <c r="B6" s="50">
        <v>7309</v>
      </c>
      <c r="C6" s="44">
        <v>0</v>
      </c>
      <c r="D6" s="44">
        <v>0.66666666666666696</v>
      </c>
      <c r="E6" s="45">
        <v>3</v>
      </c>
      <c r="F6" s="45">
        <v>0</v>
      </c>
      <c r="G6" s="45">
        <v>3</v>
      </c>
      <c r="H6" s="43">
        <v>0</v>
      </c>
      <c r="I6" s="43">
        <v>2</v>
      </c>
      <c r="J6" s="43">
        <v>0</v>
      </c>
      <c r="K6" s="44">
        <v>0.91666666666666696</v>
      </c>
      <c r="L6" s="44">
        <v>0.91666666666666696</v>
      </c>
      <c r="M6" s="45">
        <v>12</v>
      </c>
      <c r="N6" s="45">
        <v>11</v>
      </c>
      <c r="O6" s="45">
        <v>1</v>
      </c>
      <c r="P6" s="43">
        <v>0</v>
      </c>
      <c r="Q6" s="43">
        <v>0</v>
      </c>
      <c r="R6" s="46">
        <v>0</v>
      </c>
      <c r="S6" s="35">
        <v>1947159</v>
      </c>
      <c r="T6" s="36" t="s">
        <v>32</v>
      </c>
      <c r="U6" s="35">
        <v>13</v>
      </c>
      <c r="V6" s="35" t="s">
        <v>32</v>
      </c>
      <c r="W6" s="38">
        <v>2.1</v>
      </c>
      <c r="X6" s="37">
        <f t="shared" si="0"/>
        <v>2</v>
      </c>
      <c r="Y6" s="38">
        <f t="shared" si="1"/>
        <v>0.21000000000000002</v>
      </c>
    </row>
    <row r="7" spans="1:26" x14ac:dyDescent="0.25">
      <c r="A7" s="20" t="s">
        <v>42</v>
      </c>
      <c r="B7" s="50">
        <v>8692</v>
      </c>
      <c r="C7" s="44">
        <v>0.62068965517241403</v>
      </c>
      <c r="D7" s="44">
        <v>0.86206896551724099</v>
      </c>
      <c r="E7" s="45">
        <v>29</v>
      </c>
      <c r="F7" s="45">
        <v>18</v>
      </c>
      <c r="G7" s="45">
        <v>11</v>
      </c>
      <c r="H7" s="43">
        <v>0</v>
      </c>
      <c r="I7" s="43">
        <v>7</v>
      </c>
      <c r="J7" s="43">
        <v>0</v>
      </c>
      <c r="K7" s="44">
        <v>0.86363636363636398</v>
      </c>
      <c r="L7" s="44">
        <v>0.90909090909090895</v>
      </c>
      <c r="M7" s="45">
        <v>22</v>
      </c>
      <c r="N7" s="45">
        <v>19</v>
      </c>
      <c r="O7" s="45">
        <v>3</v>
      </c>
      <c r="P7" s="43">
        <v>0</v>
      </c>
      <c r="Q7" s="43">
        <v>1</v>
      </c>
      <c r="R7" s="46">
        <v>0</v>
      </c>
      <c r="S7" s="35">
        <v>2133833</v>
      </c>
      <c r="T7" s="36" t="s">
        <v>32</v>
      </c>
      <c r="U7" s="35">
        <v>6</v>
      </c>
      <c r="V7" s="35" t="s">
        <v>32</v>
      </c>
      <c r="W7" s="38">
        <v>40.200000000000003</v>
      </c>
      <c r="X7" s="37">
        <f t="shared" si="0"/>
        <v>6</v>
      </c>
      <c r="Y7" s="38">
        <f t="shared" si="1"/>
        <v>12.060000000000002</v>
      </c>
    </row>
    <row r="8" spans="1:26" x14ac:dyDescent="0.25">
      <c r="A8" s="20" t="s">
        <v>42</v>
      </c>
      <c r="B8" s="50">
        <v>13129</v>
      </c>
      <c r="C8" s="44">
        <v>0</v>
      </c>
      <c r="D8" s="44">
        <v>0.86094069529652395</v>
      </c>
      <c r="E8" s="45">
        <v>978</v>
      </c>
      <c r="F8" s="45">
        <v>0</v>
      </c>
      <c r="G8" s="45">
        <v>978</v>
      </c>
      <c r="H8" s="43">
        <v>0</v>
      </c>
      <c r="I8" s="43">
        <v>96</v>
      </c>
      <c r="J8" s="43">
        <v>746</v>
      </c>
      <c r="K8" s="44">
        <v>0</v>
      </c>
      <c r="L8" s="44">
        <v>0.83140877598152396</v>
      </c>
      <c r="M8" s="45">
        <v>433</v>
      </c>
      <c r="N8" s="45">
        <v>0</v>
      </c>
      <c r="O8" s="45">
        <v>433</v>
      </c>
      <c r="P8" s="43">
        <v>0</v>
      </c>
      <c r="Q8" s="43">
        <v>59</v>
      </c>
      <c r="R8" s="46">
        <v>301</v>
      </c>
      <c r="S8" s="35">
        <v>3955226</v>
      </c>
      <c r="T8" s="36" t="s">
        <v>32</v>
      </c>
      <c r="U8" s="35">
        <v>972</v>
      </c>
      <c r="V8" s="42" t="s">
        <v>29</v>
      </c>
      <c r="W8" s="38">
        <v>42.3</v>
      </c>
      <c r="X8" s="39">
        <f>(O8-P8-Q8-R8)</f>
        <v>73</v>
      </c>
      <c r="Y8" s="38">
        <f t="shared" si="1"/>
        <v>154.39499999999998</v>
      </c>
    </row>
    <row r="9" spans="1:26" x14ac:dyDescent="0.25">
      <c r="A9" s="20" t="s">
        <v>42</v>
      </c>
      <c r="B9" s="50">
        <v>17497</v>
      </c>
      <c r="C9" s="44">
        <v>1.4164305949008499E-3</v>
      </c>
      <c r="D9" s="44">
        <v>0.93484419263456098</v>
      </c>
      <c r="E9" s="45">
        <v>706</v>
      </c>
      <c r="F9" s="45">
        <v>1</v>
      </c>
      <c r="G9" s="45">
        <v>705</v>
      </c>
      <c r="H9" s="43">
        <v>0</v>
      </c>
      <c r="I9" s="43">
        <v>129</v>
      </c>
      <c r="J9" s="43">
        <v>530</v>
      </c>
      <c r="K9" s="44">
        <v>0</v>
      </c>
      <c r="L9" s="44">
        <v>0.84459459459459496</v>
      </c>
      <c r="M9" s="45">
        <v>148</v>
      </c>
      <c r="N9" s="45">
        <v>0</v>
      </c>
      <c r="O9" s="45">
        <v>148</v>
      </c>
      <c r="P9" s="43">
        <v>0</v>
      </c>
      <c r="Q9" s="43">
        <v>10</v>
      </c>
      <c r="R9" s="46">
        <v>115</v>
      </c>
      <c r="S9" s="35">
        <v>3919990</v>
      </c>
      <c r="T9" s="36" t="s">
        <v>32</v>
      </c>
      <c r="U9" s="35">
        <v>779</v>
      </c>
      <c r="V9" s="42" t="s">
        <v>29</v>
      </c>
      <c r="W9" s="38">
        <v>12.99</v>
      </c>
      <c r="X9" s="39">
        <f>(O9-P9-Q9-R9)</f>
        <v>23</v>
      </c>
      <c r="Y9" s="38">
        <f t="shared" si="1"/>
        <v>14.938500000000001</v>
      </c>
    </row>
    <row r="10" spans="1:26" x14ac:dyDescent="0.25">
      <c r="A10" s="20" t="s">
        <v>42</v>
      </c>
      <c r="B10" s="50">
        <v>17501</v>
      </c>
      <c r="C10" s="44">
        <v>0</v>
      </c>
      <c r="D10" s="44">
        <v>0.89743589743589802</v>
      </c>
      <c r="E10" s="45">
        <v>585</v>
      </c>
      <c r="F10" s="45">
        <v>0</v>
      </c>
      <c r="G10" s="45">
        <v>585</v>
      </c>
      <c r="H10" s="43">
        <v>0</v>
      </c>
      <c r="I10" s="43">
        <v>104</v>
      </c>
      <c r="J10" s="43">
        <v>421</v>
      </c>
      <c r="K10" s="44">
        <v>0</v>
      </c>
      <c r="L10" s="44">
        <v>0.87425149700598803</v>
      </c>
      <c r="M10" s="45">
        <v>167</v>
      </c>
      <c r="N10" s="45">
        <v>0</v>
      </c>
      <c r="O10" s="45">
        <v>167</v>
      </c>
      <c r="P10" s="43">
        <v>0</v>
      </c>
      <c r="Q10" s="43">
        <v>20</v>
      </c>
      <c r="R10" s="46">
        <v>126</v>
      </c>
      <c r="S10" s="35">
        <v>3919883</v>
      </c>
      <c r="T10" s="36" t="s">
        <v>32</v>
      </c>
      <c r="U10" s="35">
        <v>571</v>
      </c>
      <c r="V10" s="42" t="s">
        <v>29</v>
      </c>
      <c r="W10" s="38">
        <v>12.99</v>
      </c>
      <c r="X10" s="39">
        <f>(O10-P10-Q10-R10)</f>
        <v>21</v>
      </c>
      <c r="Y10" s="38">
        <f t="shared" si="1"/>
        <v>13.639500000000002</v>
      </c>
    </row>
    <row r="11" spans="1:26" ht="24.75" x14ac:dyDescent="0.25">
      <c r="X11" s="40" t="s">
        <v>46</v>
      </c>
      <c r="Y11" s="41">
        <f>SUM(Y3:Y10)</f>
        <v>1478.94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C9CA-C2B3-4507-95FB-EFCFC4E3F8C5}">
  <dimension ref="A1:Z5"/>
  <sheetViews>
    <sheetView workbookViewId="0">
      <selection activeCell="B11" sqref="B11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10.28515625" bestFit="1" customWidth="1"/>
    <col min="4" max="4" width="10.5703125" bestFit="1" customWidth="1"/>
    <col min="5" max="10" width="10.28515625" bestFit="1" customWidth="1"/>
    <col min="11" max="11" width="10" bestFit="1" customWidth="1"/>
    <col min="12" max="12" width="10.5703125" bestFit="1" customWidth="1"/>
    <col min="13" max="18" width="10" bestFit="1" customWidth="1"/>
    <col min="19" max="19" width="10.85546875" customWidth="1"/>
    <col min="20" max="20" width="7.7109375" bestFit="1" customWidth="1"/>
    <col min="21" max="21" width="12.42578125" bestFit="1" customWidth="1"/>
    <col min="22" max="22" width="8" bestFit="1" customWidth="1"/>
    <col min="23" max="23" width="6.42578125" bestFit="1" customWidth="1"/>
    <col min="24" max="24" width="8.42578125" bestFit="1" customWidth="1"/>
    <col min="25" max="25" width="10.42578125" bestFit="1" customWidth="1"/>
    <col min="26" max="26" width="72" bestFit="1" customWidth="1"/>
  </cols>
  <sheetData>
    <row r="1" spans="1:26" x14ac:dyDescent="0.25">
      <c r="A1" s="10"/>
      <c r="B1" s="10"/>
      <c r="C1" s="11" t="s">
        <v>44</v>
      </c>
      <c r="D1" s="11" t="s">
        <v>44</v>
      </c>
      <c r="E1" s="11" t="s">
        <v>44</v>
      </c>
      <c r="F1" s="11" t="s">
        <v>44</v>
      </c>
      <c r="G1" s="11" t="s">
        <v>44</v>
      </c>
      <c r="H1" s="11" t="s">
        <v>44</v>
      </c>
      <c r="I1" s="11" t="s">
        <v>44</v>
      </c>
      <c r="J1" s="11" t="s">
        <v>44</v>
      </c>
      <c r="K1" s="11" t="s">
        <v>86</v>
      </c>
      <c r="L1" s="11" t="s">
        <v>86</v>
      </c>
      <c r="M1" s="11" t="s">
        <v>86</v>
      </c>
      <c r="N1" s="11" t="s">
        <v>86</v>
      </c>
      <c r="O1" s="11" t="s">
        <v>86</v>
      </c>
      <c r="P1" s="11" t="s">
        <v>86</v>
      </c>
      <c r="Q1" s="11" t="s">
        <v>86</v>
      </c>
      <c r="R1" s="11" t="s">
        <v>86</v>
      </c>
      <c r="S1" s="32" t="s">
        <v>30</v>
      </c>
      <c r="T1" s="10"/>
      <c r="U1" s="10"/>
      <c r="V1" s="10"/>
      <c r="W1" s="10"/>
      <c r="X1" s="10"/>
      <c r="Y1" s="13">
        <v>0.05</v>
      </c>
      <c r="Z1" s="49" t="s">
        <v>91</v>
      </c>
    </row>
    <row r="2" spans="1:26" ht="24.75" x14ac:dyDescent="0.2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4" t="s">
        <v>24</v>
      </c>
      <c r="I2" s="14" t="s">
        <v>25</v>
      </c>
      <c r="J2" s="14" t="s">
        <v>26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4" t="s">
        <v>24</v>
      </c>
      <c r="Q2" s="14" t="s">
        <v>25</v>
      </c>
      <c r="R2" s="57" t="s">
        <v>26</v>
      </c>
      <c r="S2" s="17" t="s">
        <v>31</v>
      </c>
      <c r="T2" s="18" t="s">
        <v>27</v>
      </c>
      <c r="U2" s="19" t="s">
        <v>90</v>
      </c>
      <c r="V2" s="19" t="s">
        <v>87</v>
      </c>
      <c r="W2" s="18" t="s">
        <v>48</v>
      </c>
      <c r="X2" s="18" t="s">
        <v>23</v>
      </c>
      <c r="Y2" s="18" t="s">
        <v>28</v>
      </c>
    </row>
    <row r="3" spans="1:26" x14ac:dyDescent="0.25">
      <c r="A3" s="53" t="s">
        <v>88</v>
      </c>
      <c r="B3" s="54">
        <v>1290</v>
      </c>
      <c r="C3" s="55">
        <v>0</v>
      </c>
      <c r="D3" s="55">
        <v>0.94944363812288401</v>
      </c>
      <c r="E3" s="56">
        <v>4134</v>
      </c>
      <c r="F3" s="56">
        <v>0</v>
      </c>
      <c r="G3" s="56">
        <v>4134</v>
      </c>
      <c r="H3" s="54">
        <v>0</v>
      </c>
      <c r="I3" s="56">
        <v>1188</v>
      </c>
      <c r="J3" s="56">
        <v>2737</v>
      </c>
      <c r="K3" s="55">
        <v>5.3475935828876996E-4</v>
      </c>
      <c r="L3" s="55">
        <v>0.90320855614973306</v>
      </c>
      <c r="M3" s="56">
        <v>1870</v>
      </c>
      <c r="N3" s="56">
        <v>1</v>
      </c>
      <c r="O3" s="56">
        <v>1869</v>
      </c>
      <c r="P3" s="54">
        <v>0</v>
      </c>
      <c r="Q3" s="54">
        <v>522</v>
      </c>
      <c r="R3" s="58">
        <v>1166</v>
      </c>
      <c r="S3" s="35">
        <v>2332666</v>
      </c>
      <c r="T3" s="36" t="s">
        <v>32</v>
      </c>
      <c r="U3" s="37">
        <v>3626</v>
      </c>
      <c r="V3" s="35" t="s">
        <v>32</v>
      </c>
      <c r="W3" s="38">
        <v>3.48</v>
      </c>
      <c r="X3" s="37">
        <f>(G3-H3-I3-J3)+(O3-P3-Q3-R3)</f>
        <v>390</v>
      </c>
      <c r="Y3" s="38">
        <f>X3*(W3*$Y$1)</f>
        <v>67.86</v>
      </c>
    </row>
    <row r="4" spans="1:26" x14ac:dyDescent="0.25">
      <c r="A4" s="53" t="s">
        <v>88</v>
      </c>
      <c r="B4" s="54">
        <v>1448</v>
      </c>
      <c r="C4" s="55">
        <v>0.18783826806749401</v>
      </c>
      <c r="D4" s="55">
        <v>0.92677491244826504</v>
      </c>
      <c r="E4" s="56">
        <v>3141</v>
      </c>
      <c r="F4" s="56">
        <v>590</v>
      </c>
      <c r="G4" s="56">
        <v>2551</v>
      </c>
      <c r="H4" s="54">
        <v>0</v>
      </c>
      <c r="I4" s="56">
        <v>454</v>
      </c>
      <c r="J4" s="56">
        <v>1867</v>
      </c>
      <c r="K4" s="55">
        <v>2.9919802590993201E-2</v>
      </c>
      <c r="L4" s="55">
        <v>0.94355336212214702</v>
      </c>
      <c r="M4" s="56">
        <v>3242</v>
      </c>
      <c r="N4" s="56">
        <v>97</v>
      </c>
      <c r="O4" s="56">
        <v>3145</v>
      </c>
      <c r="P4" s="54">
        <v>0</v>
      </c>
      <c r="Q4" s="54">
        <v>569</v>
      </c>
      <c r="R4" s="58">
        <v>2393</v>
      </c>
      <c r="S4" s="35">
        <v>1525401</v>
      </c>
      <c r="T4" s="36" t="s">
        <v>32</v>
      </c>
      <c r="U4" s="37">
        <v>4700</v>
      </c>
      <c r="V4" s="42" t="s">
        <v>29</v>
      </c>
      <c r="W4" s="38">
        <v>27.18</v>
      </c>
      <c r="X4" s="39">
        <f>(O4-P4-Q4-R4)</f>
        <v>183</v>
      </c>
      <c r="Y4" s="38">
        <f>X4*(W4*$Y$1)</f>
        <v>248.697</v>
      </c>
    </row>
    <row r="5" spans="1:26" ht="24.75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59" t="s">
        <v>89</v>
      </c>
      <c r="Y5" s="60">
        <f>Y3+Y4</f>
        <v>316.55700000000002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3F3E-20B4-4629-AC2B-241CE81693FE}">
  <dimension ref="A1:AB13"/>
  <sheetViews>
    <sheetView workbookViewId="0">
      <selection activeCell="S7" sqref="S7"/>
    </sheetView>
  </sheetViews>
  <sheetFormatPr defaultRowHeight="15" x14ac:dyDescent="0.25"/>
  <cols>
    <col min="22" max="22" width="11.28515625" customWidth="1"/>
    <col min="26" max="26" width="12.7109375" customWidth="1"/>
    <col min="28" max="28" width="11.5703125" bestFit="1" customWidth="1"/>
  </cols>
  <sheetData>
    <row r="1" spans="1:28" x14ac:dyDescent="0.25">
      <c r="A1" s="248"/>
      <c r="B1" s="249" t="s">
        <v>129</v>
      </c>
      <c r="C1" s="213"/>
      <c r="D1" s="214"/>
      <c r="E1" s="214"/>
      <c r="F1" s="214"/>
      <c r="G1" s="214"/>
      <c r="H1" s="214"/>
      <c r="I1" s="214"/>
      <c r="J1" s="249" t="s">
        <v>131</v>
      </c>
      <c r="K1" s="213"/>
      <c r="L1" s="214"/>
      <c r="M1" s="214"/>
      <c r="N1" s="214"/>
      <c r="O1" s="214"/>
      <c r="P1" s="214"/>
      <c r="Q1" s="214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</row>
    <row r="2" spans="1:28" ht="45.75" x14ac:dyDescent="0.25">
      <c r="A2" s="202" t="s">
        <v>18</v>
      </c>
      <c r="B2" s="203" t="s">
        <v>19</v>
      </c>
      <c r="C2" s="203" t="s">
        <v>20</v>
      </c>
      <c r="D2" s="204" t="s">
        <v>21</v>
      </c>
      <c r="E2" s="204" t="s">
        <v>22</v>
      </c>
      <c r="F2" s="204" t="s">
        <v>23</v>
      </c>
      <c r="G2" s="204" t="s">
        <v>24</v>
      </c>
      <c r="H2" s="204" t="s">
        <v>25</v>
      </c>
      <c r="I2" s="204" t="s">
        <v>26</v>
      </c>
      <c r="J2" s="205" t="s">
        <v>19</v>
      </c>
      <c r="K2" s="203" t="s">
        <v>20</v>
      </c>
      <c r="L2" s="204" t="s">
        <v>21</v>
      </c>
      <c r="M2" s="204" t="s">
        <v>22</v>
      </c>
      <c r="N2" s="204" t="s">
        <v>23</v>
      </c>
      <c r="O2" s="204" t="s">
        <v>24</v>
      </c>
      <c r="P2" s="204" t="s">
        <v>25</v>
      </c>
      <c r="Q2" s="204" t="s">
        <v>26</v>
      </c>
      <c r="R2" s="102" t="s">
        <v>31</v>
      </c>
      <c r="S2" s="19" t="s">
        <v>27</v>
      </c>
      <c r="T2" s="19" t="s">
        <v>171</v>
      </c>
      <c r="U2" s="19" t="s">
        <v>72</v>
      </c>
      <c r="V2" s="19" t="s">
        <v>48</v>
      </c>
      <c r="W2" s="19" t="s">
        <v>167</v>
      </c>
      <c r="X2" s="19" t="s">
        <v>168</v>
      </c>
      <c r="Y2" s="19" t="s">
        <v>121</v>
      </c>
      <c r="Z2" s="251" t="s">
        <v>28</v>
      </c>
      <c r="AA2" s="250" t="s">
        <v>14</v>
      </c>
      <c r="AB2" s="252">
        <v>30401.681500000006</v>
      </c>
    </row>
    <row r="3" spans="1:28" x14ac:dyDescent="0.25">
      <c r="A3" s="129">
        <v>1176</v>
      </c>
      <c r="B3" s="253">
        <v>0.35806618407445701</v>
      </c>
      <c r="C3" s="253">
        <v>0.90447259565667004</v>
      </c>
      <c r="D3" s="212">
        <v>7736</v>
      </c>
      <c r="E3" s="212">
        <v>2770</v>
      </c>
      <c r="F3" s="212">
        <v>4966</v>
      </c>
      <c r="G3" s="212">
        <v>0</v>
      </c>
      <c r="H3" s="212">
        <v>806</v>
      </c>
      <c r="I3" s="212">
        <v>3421</v>
      </c>
      <c r="J3" s="253">
        <v>0.320461433180174</v>
      </c>
      <c r="K3" s="253">
        <v>0.90722455763026699</v>
      </c>
      <c r="L3" s="212">
        <v>10229</v>
      </c>
      <c r="M3" s="212">
        <v>3278</v>
      </c>
      <c r="N3" s="212">
        <v>6951</v>
      </c>
      <c r="O3" s="212">
        <v>0</v>
      </c>
      <c r="P3" s="212">
        <v>956</v>
      </c>
      <c r="Q3" s="212">
        <v>5046</v>
      </c>
      <c r="R3" s="250" t="s">
        <v>172</v>
      </c>
      <c r="S3" s="250" t="s">
        <v>32</v>
      </c>
      <c r="T3" s="250">
        <v>7294</v>
      </c>
      <c r="U3" s="250" t="s">
        <v>29</v>
      </c>
      <c r="V3" s="254">
        <v>3.99</v>
      </c>
      <c r="W3" s="255">
        <v>739</v>
      </c>
      <c r="X3" s="250">
        <v>0</v>
      </c>
      <c r="Y3" s="252">
        <v>0.19950000000000001</v>
      </c>
      <c r="Z3" s="252">
        <v>147.43049999999999</v>
      </c>
      <c r="AA3" s="250"/>
      <c r="AB3" s="250"/>
    </row>
    <row r="4" spans="1:28" x14ac:dyDescent="0.25">
      <c r="A4" s="129">
        <v>1177</v>
      </c>
      <c r="B4" s="253">
        <v>0.20260727865290601</v>
      </c>
      <c r="C4" s="253">
        <v>0.94459532862574702</v>
      </c>
      <c r="D4" s="212">
        <v>1841</v>
      </c>
      <c r="E4" s="212">
        <v>373</v>
      </c>
      <c r="F4" s="212">
        <v>1468</v>
      </c>
      <c r="G4" s="212">
        <v>0</v>
      </c>
      <c r="H4" s="212">
        <v>378</v>
      </c>
      <c r="I4" s="212">
        <v>988</v>
      </c>
      <c r="J4" s="253">
        <v>0.20662460567823299</v>
      </c>
      <c r="K4" s="253">
        <v>0.94242902208201895</v>
      </c>
      <c r="L4" s="212">
        <v>2536</v>
      </c>
      <c r="M4" s="212">
        <v>524</v>
      </c>
      <c r="N4" s="212">
        <v>2012</v>
      </c>
      <c r="O4" s="212">
        <v>0</v>
      </c>
      <c r="P4" s="212">
        <v>454</v>
      </c>
      <c r="Q4" s="212">
        <v>1412</v>
      </c>
      <c r="R4" s="250" t="s">
        <v>173</v>
      </c>
      <c r="S4" s="250" t="s">
        <v>32</v>
      </c>
      <c r="T4" s="250">
        <v>1318</v>
      </c>
      <c r="U4" s="250" t="s">
        <v>29</v>
      </c>
      <c r="V4" s="254">
        <v>6.35</v>
      </c>
      <c r="W4" s="255">
        <v>102</v>
      </c>
      <c r="X4" s="250">
        <v>0</v>
      </c>
      <c r="Y4" s="252">
        <v>0.3175</v>
      </c>
      <c r="Z4" s="252">
        <v>32.384999999999998</v>
      </c>
      <c r="AA4" s="250"/>
      <c r="AB4" s="250"/>
    </row>
    <row r="5" spans="1:28" x14ac:dyDescent="0.25">
      <c r="A5" s="129">
        <v>2731</v>
      </c>
      <c r="B5" s="253">
        <v>0.217806351061757</v>
      </c>
      <c r="C5" s="253">
        <v>0.930644847067992</v>
      </c>
      <c r="D5" s="212">
        <v>5133</v>
      </c>
      <c r="E5" s="212">
        <v>1118</v>
      </c>
      <c r="F5" s="212">
        <v>4015</v>
      </c>
      <c r="G5" s="212">
        <v>0</v>
      </c>
      <c r="H5" s="212">
        <v>896</v>
      </c>
      <c r="I5" s="212">
        <v>2763</v>
      </c>
      <c r="J5" s="253">
        <v>0.41607466220922101</v>
      </c>
      <c r="K5" s="253">
        <v>0.94079955425546702</v>
      </c>
      <c r="L5" s="212">
        <v>7179</v>
      </c>
      <c r="M5" s="212">
        <v>2987</v>
      </c>
      <c r="N5" s="212">
        <v>4192</v>
      </c>
      <c r="O5" s="212">
        <v>0</v>
      </c>
      <c r="P5" s="212">
        <v>990</v>
      </c>
      <c r="Q5" s="212">
        <v>2777</v>
      </c>
      <c r="R5" s="250" t="s">
        <v>174</v>
      </c>
      <c r="S5" s="250" t="s">
        <v>32</v>
      </c>
      <c r="T5" s="250">
        <v>7150</v>
      </c>
      <c r="U5" s="250" t="s">
        <v>32</v>
      </c>
      <c r="V5" s="254">
        <v>19.399999999999999</v>
      </c>
      <c r="W5" s="255">
        <v>356</v>
      </c>
      <c r="X5" s="250">
        <v>425</v>
      </c>
      <c r="Y5" s="252">
        <v>0.97</v>
      </c>
      <c r="Z5" s="252">
        <v>757.56999999999994</v>
      </c>
      <c r="AA5" s="250"/>
      <c r="AB5" s="250"/>
    </row>
    <row r="6" spans="1:28" x14ac:dyDescent="0.25">
      <c r="A6" s="129">
        <v>5666</v>
      </c>
      <c r="B6" s="253">
        <v>0.61694915254237304</v>
      </c>
      <c r="C6" s="253">
        <v>0.93559322033898296</v>
      </c>
      <c r="D6" s="212">
        <v>885</v>
      </c>
      <c r="E6" s="212">
        <v>546</v>
      </c>
      <c r="F6" s="212">
        <v>339</v>
      </c>
      <c r="G6" s="212">
        <v>13</v>
      </c>
      <c r="H6" s="212">
        <v>112</v>
      </c>
      <c r="I6" s="212">
        <v>157</v>
      </c>
      <c r="J6" s="253">
        <v>0.45349730976172198</v>
      </c>
      <c r="K6" s="253">
        <v>0.89623366641045399</v>
      </c>
      <c r="L6" s="212">
        <v>1301</v>
      </c>
      <c r="M6" s="212">
        <v>590</v>
      </c>
      <c r="N6" s="212">
        <v>711</v>
      </c>
      <c r="O6" s="212">
        <v>23</v>
      </c>
      <c r="P6" s="212">
        <v>172</v>
      </c>
      <c r="Q6" s="212">
        <v>381</v>
      </c>
      <c r="R6" s="250" t="s">
        <v>175</v>
      </c>
      <c r="S6" s="250" t="s">
        <v>32</v>
      </c>
      <c r="T6" s="250">
        <v>1816</v>
      </c>
      <c r="U6" s="250" t="s">
        <v>29</v>
      </c>
      <c r="V6" s="254">
        <v>116.61</v>
      </c>
      <c r="W6" s="255">
        <v>57</v>
      </c>
      <c r="X6" s="250">
        <v>0</v>
      </c>
      <c r="Y6" s="252">
        <v>5.8305000000000007</v>
      </c>
      <c r="Z6" s="252">
        <v>332.33850000000007</v>
      </c>
      <c r="AA6" s="250"/>
      <c r="AB6" s="250"/>
    </row>
    <row r="7" spans="1:28" x14ac:dyDescent="0.25">
      <c r="A7" s="129">
        <v>8131</v>
      </c>
      <c r="B7" s="253">
        <v>0</v>
      </c>
      <c r="C7" s="253">
        <v>0.75</v>
      </c>
      <c r="D7" s="212">
        <v>4</v>
      </c>
      <c r="E7" s="212">
        <v>0</v>
      </c>
      <c r="F7" s="212">
        <v>4</v>
      </c>
      <c r="G7" s="212">
        <v>0</v>
      </c>
      <c r="H7" s="212">
        <v>3</v>
      </c>
      <c r="I7" s="212">
        <v>0</v>
      </c>
      <c r="J7" s="253">
        <v>0</v>
      </c>
      <c r="K7" s="253">
        <v>0.66666666666666696</v>
      </c>
      <c r="L7" s="212">
        <v>3</v>
      </c>
      <c r="M7" s="212">
        <v>0</v>
      </c>
      <c r="N7" s="212">
        <v>3</v>
      </c>
      <c r="O7" s="212">
        <v>0</v>
      </c>
      <c r="P7" s="212">
        <v>1</v>
      </c>
      <c r="Q7" s="212">
        <v>1</v>
      </c>
      <c r="R7" s="250" t="s">
        <v>176</v>
      </c>
      <c r="S7" s="250" t="s">
        <v>32</v>
      </c>
      <c r="T7" s="250">
        <v>16</v>
      </c>
      <c r="U7" s="250" t="s">
        <v>32</v>
      </c>
      <c r="V7" s="254">
        <v>2470.58</v>
      </c>
      <c r="W7" s="255">
        <v>1</v>
      </c>
      <c r="X7" s="250">
        <v>1</v>
      </c>
      <c r="Y7" s="252">
        <v>123.529</v>
      </c>
      <c r="Z7" s="252">
        <v>247.05799999999999</v>
      </c>
      <c r="AA7" s="250"/>
      <c r="AB7" s="250"/>
    </row>
    <row r="8" spans="1:28" x14ac:dyDescent="0.25">
      <c r="A8" s="129">
        <v>8378</v>
      </c>
      <c r="B8" s="253">
        <v>0.47722772277227699</v>
      </c>
      <c r="C8" s="253">
        <v>0.94059405940594099</v>
      </c>
      <c r="D8" s="212">
        <v>505</v>
      </c>
      <c r="E8" s="212">
        <v>241</v>
      </c>
      <c r="F8" s="212">
        <v>264</v>
      </c>
      <c r="G8" s="212">
        <v>0</v>
      </c>
      <c r="H8" s="212">
        <v>88</v>
      </c>
      <c r="I8" s="212">
        <v>146</v>
      </c>
      <c r="J8" s="253">
        <v>0.63054187192118205</v>
      </c>
      <c r="K8" s="253">
        <v>0.88916256157635498</v>
      </c>
      <c r="L8" s="212">
        <v>406</v>
      </c>
      <c r="M8" s="212">
        <v>256</v>
      </c>
      <c r="N8" s="212">
        <v>150</v>
      </c>
      <c r="O8" s="212">
        <v>0</v>
      </c>
      <c r="P8" s="212">
        <v>32</v>
      </c>
      <c r="Q8" s="212">
        <v>73</v>
      </c>
      <c r="R8" s="250" t="s">
        <v>177</v>
      </c>
      <c r="S8" s="250" t="s">
        <v>32</v>
      </c>
      <c r="T8" s="250">
        <v>299</v>
      </c>
      <c r="U8" s="250" t="s">
        <v>32</v>
      </c>
      <c r="V8" s="254">
        <v>10.5</v>
      </c>
      <c r="W8" s="255">
        <v>30</v>
      </c>
      <c r="X8" s="250">
        <v>45</v>
      </c>
      <c r="Y8" s="252">
        <v>0.52500000000000002</v>
      </c>
      <c r="Z8" s="252">
        <v>39.375</v>
      </c>
      <c r="AA8" s="250"/>
      <c r="AB8" s="250"/>
    </row>
    <row r="9" spans="1:28" x14ac:dyDescent="0.25">
      <c r="A9" s="129">
        <v>8871</v>
      </c>
      <c r="B9" s="253">
        <v>0.37291817523533699</v>
      </c>
      <c r="C9" s="253">
        <v>0.88776249094858795</v>
      </c>
      <c r="D9" s="212">
        <v>1381</v>
      </c>
      <c r="E9" s="212">
        <v>515</v>
      </c>
      <c r="F9" s="212">
        <v>866</v>
      </c>
      <c r="G9" s="212">
        <v>0</v>
      </c>
      <c r="H9" s="212">
        <v>208</v>
      </c>
      <c r="I9" s="212">
        <v>503</v>
      </c>
      <c r="J9" s="253">
        <v>0.39167208848405999</v>
      </c>
      <c r="K9" s="253">
        <v>0.83669486011711103</v>
      </c>
      <c r="L9" s="212">
        <v>1537</v>
      </c>
      <c r="M9" s="212">
        <v>602</v>
      </c>
      <c r="N9" s="212">
        <v>935</v>
      </c>
      <c r="O9" s="212">
        <v>2</v>
      </c>
      <c r="P9" s="212">
        <v>216</v>
      </c>
      <c r="Q9" s="212">
        <v>466</v>
      </c>
      <c r="R9" s="250" t="s">
        <v>178</v>
      </c>
      <c r="S9" s="250" t="s">
        <v>32</v>
      </c>
      <c r="T9" s="250">
        <v>1513</v>
      </c>
      <c r="U9" s="250" t="s">
        <v>29</v>
      </c>
      <c r="V9" s="254">
        <v>895.59</v>
      </c>
      <c r="W9" s="255">
        <v>155</v>
      </c>
      <c r="X9" s="250">
        <v>0</v>
      </c>
      <c r="Y9" s="252">
        <v>44.779500000000006</v>
      </c>
      <c r="Z9" s="252">
        <v>6940.8225000000011</v>
      </c>
      <c r="AA9" s="250"/>
      <c r="AB9" s="250"/>
    </row>
    <row r="10" spans="1:28" x14ac:dyDescent="0.25">
      <c r="A10" s="129">
        <v>8872</v>
      </c>
      <c r="B10" s="253">
        <v>0.353596757852077</v>
      </c>
      <c r="C10" s="253">
        <v>0.90037149611617695</v>
      </c>
      <c r="D10" s="212">
        <v>2961</v>
      </c>
      <c r="E10" s="212">
        <v>1047</v>
      </c>
      <c r="F10" s="212">
        <v>1914</v>
      </c>
      <c r="G10" s="212">
        <v>19</v>
      </c>
      <c r="H10" s="212">
        <v>530</v>
      </c>
      <c r="I10" s="212">
        <v>1070</v>
      </c>
      <c r="J10" s="253">
        <v>0.27911079745942102</v>
      </c>
      <c r="K10" s="253">
        <v>0.87508821453775598</v>
      </c>
      <c r="L10" s="212">
        <v>2834</v>
      </c>
      <c r="M10" s="212">
        <v>791</v>
      </c>
      <c r="N10" s="212">
        <v>2043</v>
      </c>
      <c r="O10" s="212">
        <v>7</v>
      </c>
      <c r="P10" s="212">
        <v>466</v>
      </c>
      <c r="Q10" s="212">
        <v>1216</v>
      </c>
      <c r="R10" s="250" t="s">
        <v>179</v>
      </c>
      <c r="S10" s="250" t="s">
        <v>32</v>
      </c>
      <c r="T10" s="250">
        <v>2213</v>
      </c>
      <c r="U10" s="250" t="s">
        <v>29</v>
      </c>
      <c r="V10" s="254">
        <v>823.08</v>
      </c>
      <c r="W10" s="255">
        <v>295</v>
      </c>
      <c r="X10" s="250">
        <v>0</v>
      </c>
      <c r="Y10" s="252">
        <v>41.154000000000003</v>
      </c>
      <c r="Z10" s="252">
        <v>12140.43</v>
      </c>
      <c r="AA10" s="250"/>
      <c r="AB10" s="250"/>
    </row>
    <row r="11" spans="1:28" x14ac:dyDescent="0.25">
      <c r="A11" s="129">
        <v>8875</v>
      </c>
      <c r="B11" s="253">
        <v>0.36239782016348798</v>
      </c>
      <c r="C11" s="253">
        <v>0.91062670299727499</v>
      </c>
      <c r="D11" s="212">
        <v>1835</v>
      </c>
      <c r="E11" s="212">
        <v>665</v>
      </c>
      <c r="F11" s="212">
        <v>1170</v>
      </c>
      <c r="G11" s="212">
        <v>3</v>
      </c>
      <c r="H11" s="212">
        <v>317</v>
      </c>
      <c r="I11" s="212">
        <v>686</v>
      </c>
      <c r="J11" s="253">
        <v>0.22135543637250099</v>
      </c>
      <c r="K11" s="253">
        <v>0.85811799122379295</v>
      </c>
      <c r="L11" s="212">
        <v>2051</v>
      </c>
      <c r="M11" s="212">
        <v>454</v>
      </c>
      <c r="N11" s="212">
        <v>1597</v>
      </c>
      <c r="O11" s="212">
        <v>5</v>
      </c>
      <c r="P11" s="212">
        <v>433</v>
      </c>
      <c r="Q11" s="212">
        <v>868</v>
      </c>
      <c r="R11" s="250" t="s">
        <v>180</v>
      </c>
      <c r="S11" s="250" t="s">
        <v>32</v>
      </c>
      <c r="T11" s="250">
        <v>2303</v>
      </c>
      <c r="U11" s="250" t="s">
        <v>29</v>
      </c>
      <c r="V11" s="254">
        <v>797.95</v>
      </c>
      <c r="W11" s="255">
        <v>164</v>
      </c>
      <c r="X11" s="250">
        <v>0</v>
      </c>
      <c r="Y11" s="252">
        <v>39.897500000000008</v>
      </c>
      <c r="Z11" s="252">
        <v>6543.1900000000014</v>
      </c>
      <c r="AA11" s="250"/>
      <c r="AB11" s="250"/>
    </row>
    <row r="12" spans="1:28" x14ac:dyDescent="0.25">
      <c r="A12" s="129">
        <v>9401</v>
      </c>
      <c r="B12" s="253">
        <v>3.7147102526003E-3</v>
      </c>
      <c r="C12" s="253">
        <v>0.94427934621099596</v>
      </c>
      <c r="D12" s="212">
        <v>1346</v>
      </c>
      <c r="E12" s="212">
        <v>5</v>
      </c>
      <c r="F12" s="212">
        <v>1341</v>
      </c>
      <c r="G12" s="212">
        <v>1</v>
      </c>
      <c r="H12" s="212">
        <v>417</v>
      </c>
      <c r="I12" s="212">
        <v>848</v>
      </c>
      <c r="J12" s="253">
        <v>0.45949720670391098</v>
      </c>
      <c r="K12" s="253">
        <v>0.88407821229050298</v>
      </c>
      <c r="L12" s="212">
        <v>716</v>
      </c>
      <c r="M12" s="212">
        <v>329</v>
      </c>
      <c r="N12" s="212">
        <v>387</v>
      </c>
      <c r="O12" s="212">
        <v>0</v>
      </c>
      <c r="P12" s="212">
        <v>83</v>
      </c>
      <c r="Q12" s="212">
        <v>221</v>
      </c>
      <c r="R12" s="250" t="s">
        <v>181</v>
      </c>
      <c r="S12" s="250" t="s">
        <v>32</v>
      </c>
      <c r="T12" s="250">
        <v>1703</v>
      </c>
      <c r="U12" s="250" t="s">
        <v>29</v>
      </c>
      <c r="V12" s="254">
        <v>158.12</v>
      </c>
      <c r="W12" s="255">
        <v>75</v>
      </c>
      <c r="X12" s="250">
        <v>0</v>
      </c>
      <c r="Y12" s="252">
        <v>7.9060000000000006</v>
      </c>
      <c r="Z12" s="252">
        <v>592.95000000000005</v>
      </c>
      <c r="AA12" s="250"/>
      <c r="AB12" s="250"/>
    </row>
    <row r="13" spans="1:28" x14ac:dyDescent="0.25">
      <c r="A13" s="129">
        <v>14075</v>
      </c>
      <c r="B13" s="253">
        <v>4.4150110375275903E-3</v>
      </c>
      <c r="C13" s="253">
        <v>0.943708609271523</v>
      </c>
      <c r="D13" s="212">
        <v>1812</v>
      </c>
      <c r="E13" s="212">
        <v>8</v>
      </c>
      <c r="F13" s="212">
        <v>1804</v>
      </c>
      <c r="G13" s="212">
        <v>12</v>
      </c>
      <c r="H13" s="212">
        <v>543</v>
      </c>
      <c r="I13" s="212">
        <v>1147</v>
      </c>
      <c r="J13" s="253">
        <v>0.17575187969924799</v>
      </c>
      <c r="K13" s="253">
        <v>0.90695488721804496</v>
      </c>
      <c r="L13" s="212">
        <v>1064</v>
      </c>
      <c r="M13" s="212">
        <v>187</v>
      </c>
      <c r="N13" s="212">
        <v>877</v>
      </c>
      <c r="O13" s="212">
        <v>4</v>
      </c>
      <c r="P13" s="212">
        <v>247</v>
      </c>
      <c r="Q13" s="212">
        <v>527</v>
      </c>
      <c r="R13" s="250" t="s">
        <v>182</v>
      </c>
      <c r="S13" s="250" t="s">
        <v>32</v>
      </c>
      <c r="T13" s="250">
        <v>1256</v>
      </c>
      <c r="U13" s="250" t="s">
        <v>29</v>
      </c>
      <c r="V13" s="254">
        <v>515.32000000000005</v>
      </c>
      <c r="W13" s="255">
        <v>102</v>
      </c>
      <c r="X13" s="250">
        <v>0</v>
      </c>
      <c r="Y13" s="252">
        <v>25.766000000000005</v>
      </c>
      <c r="Z13" s="252">
        <v>2628.1320000000005</v>
      </c>
      <c r="AA13" s="250"/>
      <c r="AB13" s="2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92BB-FAC9-4E72-8C6F-E2AF5A606504}">
  <dimension ref="A1:AA22"/>
  <sheetViews>
    <sheetView zoomScaleNormal="100" workbookViewId="0">
      <selection activeCell="AA2" sqref="AA2"/>
    </sheetView>
  </sheetViews>
  <sheetFormatPr defaultRowHeight="15" x14ac:dyDescent="0.25"/>
  <cols>
    <col min="19" max="19" width="9.7109375" bestFit="1" customWidth="1"/>
    <col min="20" max="20" width="11.140625" customWidth="1"/>
    <col min="21" max="21" width="10.7109375" customWidth="1"/>
    <col min="25" max="25" width="11" bestFit="1" customWidth="1"/>
    <col min="26" max="26" width="12.28515625" customWidth="1"/>
    <col min="27" max="27" width="74.5703125" bestFit="1" customWidth="1"/>
  </cols>
  <sheetData>
    <row r="1" spans="1:27" ht="15.75" x14ac:dyDescent="0.25">
      <c r="A1" s="228"/>
      <c r="B1" s="229" t="s">
        <v>131</v>
      </c>
      <c r="C1" s="230"/>
      <c r="D1" s="231"/>
      <c r="E1" s="231"/>
      <c r="F1" s="231"/>
      <c r="G1" s="231"/>
      <c r="H1" s="231"/>
      <c r="I1" s="231"/>
      <c r="J1" s="229" t="s">
        <v>133</v>
      </c>
      <c r="K1" s="230"/>
      <c r="L1" s="231"/>
      <c r="M1" s="231"/>
      <c r="N1" s="231"/>
      <c r="O1" s="231"/>
      <c r="P1" s="231"/>
      <c r="Q1" s="231"/>
      <c r="R1" s="32" t="s">
        <v>62</v>
      </c>
      <c r="S1" s="229"/>
      <c r="T1" s="229"/>
      <c r="U1" s="229"/>
      <c r="V1" s="229"/>
      <c r="W1" s="229"/>
      <c r="X1" s="229"/>
      <c r="Y1" s="216">
        <v>0.05</v>
      </c>
      <c r="Z1" s="229"/>
      <c r="AA1" s="49" t="s">
        <v>165</v>
      </c>
    </row>
    <row r="2" spans="1:27" ht="34.5" x14ac:dyDescent="0.25">
      <c r="A2" s="161" t="s">
        <v>18</v>
      </c>
      <c r="B2" s="225" t="s">
        <v>19</v>
      </c>
      <c r="C2" s="225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7" t="s">
        <v>26</v>
      </c>
      <c r="J2" s="226" t="s">
        <v>19</v>
      </c>
      <c r="K2" s="225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102" t="s">
        <v>31</v>
      </c>
      <c r="S2" s="19" t="s">
        <v>27</v>
      </c>
      <c r="T2" s="19" t="s">
        <v>169</v>
      </c>
      <c r="U2" s="19" t="s">
        <v>78</v>
      </c>
      <c r="V2" s="19" t="s">
        <v>48</v>
      </c>
      <c r="W2" s="19" t="s">
        <v>170</v>
      </c>
      <c r="X2" s="19" t="s">
        <v>167</v>
      </c>
      <c r="Y2" s="19" t="s">
        <v>121</v>
      </c>
      <c r="Z2" s="19" t="s">
        <v>28</v>
      </c>
      <c r="AA2" s="246">
        <f>SUM(Z3:Z22)</f>
        <v>80633.536999999982</v>
      </c>
    </row>
    <row r="3" spans="1:27" x14ac:dyDescent="0.25">
      <c r="A3" s="93">
        <v>1176</v>
      </c>
      <c r="B3" s="243">
        <v>0.320461433180174</v>
      </c>
      <c r="C3" s="243">
        <v>0.90722455763026699</v>
      </c>
      <c r="D3" s="221">
        <v>10229</v>
      </c>
      <c r="E3" s="221">
        <v>3278</v>
      </c>
      <c r="F3" s="150">
        <v>6951</v>
      </c>
      <c r="G3" s="150">
        <v>0</v>
      </c>
      <c r="H3" s="221">
        <v>956</v>
      </c>
      <c r="I3" s="221">
        <v>5046</v>
      </c>
      <c r="J3" s="243">
        <v>0.46013698630137001</v>
      </c>
      <c r="K3" s="243">
        <v>0.92027397260274002</v>
      </c>
      <c r="L3" s="221">
        <v>7300</v>
      </c>
      <c r="M3" s="221">
        <v>3359</v>
      </c>
      <c r="N3" s="221">
        <v>3941</v>
      </c>
      <c r="O3" s="221">
        <v>0</v>
      </c>
      <c r="P3" s="221">
        <v>628</v>
      </c>
      <c r="Q3" s="221">
        <v>2731</v>
      </c>
      <c r="R3" s="1">
        <v>3403953</v>
      </c>
      <c r="S3" s="1" t="s">
        <v>32</v>
      </c>
      <c r="T3" s="1">
        <v>19770</v>
      </c>
      <c r="U3" s="1" t="s">
        <v>32</v>
      </c>
      <c r="V3" s="244">
        <v>3.99</v>
      </c>
      <c r="W3" s="237">
        <v>949</v>
      </c>
      <c r="X3" s="237">
        <v>582</v>
      </c>
      <c r="Y3" s="245">
        <v>0.19950000000000001</v>
      </c>
      <c r="Z3" s="245">
        <v>305.43450000000001</v>
      </c>
    </row>
    <row r="4" spans="1:27" x14ac:dyDescent="0.25">
      <c r="A4" s="93">
        <v>1878</v>
      </c>
      <c r="B4" s="243">
        <v>0.67999407670664902</v>
      </c>
      <c r="C4" s="243">
        <v>0.92788390345031801</v>
      </c>
      <c r="D4" s="221">
        <v>6753</v>
      </c>
      <c r="E4" s="221">
        <v>4592</v>
      </c>
      <c r="F4" s="150">
        <v>2161</v>
      </c>
      <c r="G4" s="150">
        <v>197</v>
      </c>
      <c r="H4" s="221">
        <v>121</v>
      </c>
      <c r="I4" s="221">
        <v>1356</v>
      </c>
      <c r="J4" s="243">
        <v>0.49164133738601801</v>
      </c>
      <c r="K4" s="243">
        <v>0.86094224924012197</v>
      </c>
      <c r="L4" s="221">
        <v>10528</v>
      </c>
      <c r="M4" s="221">
        <v>5176</v>
      </c>
      <c r="N4" s="221">
        <v>5352</v>
      </c>
      <c r="O4" s="221">
        <v>51</v>
      </c>
      <c r="P4" s="221">
        <v>261</v>
      </c>
      <c r="Q4" s="221">
        <v>3576</v>
      </c>
      <c r="R4" s="1">
        <v>1465681</v>
      </c>
      <c r="S4" s="1" t="s">
        <v>32</v>
      </c>
      <c r="T4" s="1">
        <v>18361</v>
      </c>
      <c r="U4" s="1" t="s">
        <v>29</v>
      </c>
      <c r="V4" s="244">
        <v>116.61</v>
      </c>
      <c r="W4" s="237">
        <v>487</v>
      </c>
      <c r="X4" s="237">
        <v>0</v>
      </c>
      <c r="Y4" s="245">
        <v>5.8305000000000007</v>
      </c>
      <c r="Z4" s="245">
        <v>2839.4535000000005</v>
      </c>
    </row>
    <row r="5" spans="1:27" x14ac:dyDescent="0.25">
      <c r="A5" s="93">
        <v>218</v>
      </c>
      <c r="B5" s="243">
        <v>0.40814747969575899</v>
      </c>
      <c r="C5" s="243">
        <v>0.94701559881397401</v>
      </c>
      <c r="D5" s="221">
        <v>7757</v>
      </c>
      <c r="E5" s="221">
        <v>3166</v>
      </c>
      <c r="F5" s="150">
        <v>4591</v>
      </c>
      <c r="G5" s="150">
        <v>0</v>
      </c>
      <c r="H5" s="221">
        <v>1444</v>
      </c>
      <c r="I5" s="221">
        <v>2736</v>
      </c>
      <c r="J5" s="243">
        <v>0.31216457960644001</v>
      </c>
      <c r="K5" s="243">
        <v>0.90977191413237901</v>
      </c>
      <c r="L5" s="221">
        <v>8944</v>
      </c>
      <c r="M5" s="221">
        <v>2792</v>
      </c>
      <c r="N5" s="221">
        <v>6152</v>
      </c>
      <c r="O5" s="221">
        <v>0</v>
      </c>
      <c r="P5" s="221">
        <v>1145</v>
      </c>
      <c r="Q5" s="221">
        <v>4200</v>
      </c>
      <c r="R5" s="1">
        <v>1732924</v>
      </c>
      <c r="S5" s="1" t="s">
        <v>32</v>
      </c>
      <c r="T5" s="1">
        <v>30754</v>
      </c>
      <c r="U5" s="1" t="s">
        <v>32</v>
      </c>
      <c r="V5" s="244">
        <v>55.13</v>
      </c>
      <c r="W5" s="237">
        <v>411</v>
      </c>
      <c r="X5" s="237">
        <v>807</v>
      </c>
      <c r="Y5" s="245">
        <v>2.7565000000000004</v>
      </c>
      <c r="Z5" s="245">
        <v>3357.4170000000004</v>
      </c>
    </row>
    <row r="6" spans="1:27" x14ac:dyDescent="0.25">
      <c r="A6" s="93">
        <v>8872</v>
      </c>
      <c r="B6" s="243">
        <v>0.27911079745942102</v>
      </c>
      <c r="C6" s="243">
        <v>0.87508821453775598</v>
      </c>
      <c r="D6" s="221">
        <v>2834</v>
      </c>
      <c r="E6" s="221">
        <v>791</v>
      </c>
      <c r="F6" s="150">
        <v>2043</v>
      </c>
      <c r="G6" s="150">
        <v>7</v>
      </c>
      <c r="H6" s="221">
        <v>466</v>
      </c>
      <c r="I6" s="221">
        <v>1216</v>
      </c>
      <c r="J6" s="243">
        <v>0.479642058165548</v>
      </c>
      <c r="K6" s="243">
        <v>0.85548098434004505</v>
      </c>
      <c r="L6" s="221">
        <v>2235</v>
      </c>
      <c r="M6" s="221">
        <v>1072</v>
      </c>
      <c r="N6" s="221">
        <v>1163</v>
      </c>
      <c r="O6" s="221">
        <v>6</v>
      </c>
      <c r="P6" s="221">
        <v>252</v>
      </c>
      <c r="Q6" s="221">
        <v>582</v>
      </c>
      <c r="R6" s="1">
        <v>3949245</v>
      </c>
      <c r="S6" s="1" t="s">
        <v>32</v>
      </c>
      <c r="T6" s="1">
        <v>6397</v>
      </c>
      <c r="U6" s="1" t="s">
        <v>29</v>
      </c>
      <c r="V6" s="244">
        <v>823.08</v>
      </c>
      <c r="W6" s="237">
        <v>354</v>
      </c>
      <c r="X6" s="237">
        <v>0</v>
      </c>
      <c r="Y6" s="245">
        <v>41.154000000000003</v>
      </c>
      <c r="Z6" s="245">
        <v>14568.516000000001</v>
      </c>
    </row>
    <row r="7" spans="1:27" x14ac:dyDescent="0.25">
      <c r="A7" s="93">
        <v>8874</v>
      </c>
      <c r="B7" s="243">
        <v>5.2892561983471101E-2</v>
      </c>
      <c r="C7" s="243">
        <v>0.91322314049586795</v>
      </c>
      <c r="D7" s="221">
        <v>3630</v>
      </c>
      <c r="E7" s="221">
        <v>192</v>
      </c>
      <c r="F7" s="150">
        <v>3438</v>
      </c>
      <c r="G7" s="150">
        <v>8</v>
      </c>
      <c r="H7" s="221">
        <v>945</v>
      </c>
      <c r="I7" s="221">
        <v>2170</v>
      </c>
      <c r="J7" s="243">
        <v>0.389811104751002</v>
      </c>
      <c r="K7" s="243">
        <v>0.83457355466514005</v>
      </c>
      <c r="L7" s="221">
        <v>1747</v>
      </c>
      <c r="M7" s="221">
        <v>681</v>
      </c>
      <c r="N7" s="221">
        <v>1066</v>
      </c>
      <c r="O7" s="221">
        <v>0</v>
      </c>
      <c r="P7" s="221">
        <v>187</v>
      </c>
      <c r="Q7" s="221">
        <v>590</v>
      </c>
      <c r="R7" s="1">
        <v>3967221</v>
      </c>
      <c r="S7" s="1" t="s">
        <v>32</v>
      </c>
      <c r="T7" s="1">
        <v>3274</v>
      </c>
      <c r="U7" s="1" t="s">
        <v>29</v>
      </c>
      <c r="V7" s="244">
        <v>778.45</v>
      </c>
      <c r="W7" s="237">
        <v>315</v>
      </c>
      <c r="X7" s="237">
        <v>0</v>
      </c>
      <c r="Y7" s="245">
        <v>38.922500000000007</v>
      </c>
      <c r="Z7" s="245">
        <v>12260.587500000001</v>
      </c>
    </row>
    <row r="8" spans="1:27" x14ac:dyDescent="0.25">
      <c r="A8" s="93">
        <v>8875</v>
      </c>
      <c r="B8" s="243">
        <v>0.22135543637250099</v>
      </c>
      <c r="C8" s="243">
        <v>0.85811799122379295</v>
      </c>
      <c r="D8" s="221">
        <v>2051</v>
      </c>
      <c r="E8" s="221">
        <v>454</v>
      </c>
      <c r="F8" s="150">
        <v>1597</v>
      </c>
      <c r="G8" s="150">
        <v>5</v>
      </c>
      <c r="H8" s="221">
        <v>433</v>
      </c>
      <c r="I8" s="221">
        <v>868</v>
      </c>
      <c r="J8" s="243">
        <v>0.23230568823274</v>
      </c>
      <c r="K8" s="243">
        <v>0.84628745115067305</v>
      </c>
      <c r="L8" s="221">
        <v>2303</v>
      </c>
      <c r="M8" s="221">
        <v>535</v>
      </c>
      <c r="N8" s="221">
        <v>1768</v>
      </c>
      <c r="O8" s="221">
        <v>2</v>
      </c>
      <c r="P8" s="221">
        <v>422</v>
      </c>
      <c r="Q8" s="221">
        <v>990</v>
      </c>
      <c r="R8" s="1">
        <v>3952975</v>
      </c>
      <c r="S8" s="1" t="s">
        <v>32</v>
      </c>
      <c r="T8" s="1">
        <v>3360</v>
      </c>
      <c r="U8" s="1" t="s">
        <v>29</v>
      </c>
      <c r="V8" s="244">
        <v>797.95</v>
      </c>
      <c r="W8" s="237">
        <v>291</v>
      </c>
      <c r="X8" s="237">
        <v>0</v>
      </c>
      <c r="Y8" s="245">
        <v>39.897500000000008</v>
      </c>
      <c r="Z8" s="245">
        <v>11610.172500000002</v>
      </c>
    </row>
    <row r="9" spans="1:27" x14ac:dyDescent="0.25">
      <c r="A9" s="93">
        <v>8871</v>
      </c>
      <c r="B9" s="243">
        <v>0.39167208848405999</v>
      </c>
      <c r="C9" s="243">
        <v>0.83669486011711103</v>
      </c>
      <c r="D9" s="221">
        <v>1537</v>
      </c>
      <c r="E9" s="221">
        <v>602</v>
      </c>
      <c r="F9" s="150">
        <v>935</v>
      </c>
      <c r="G9" s="150">
        <v>2</v>
      </c>
      <c r="H9" s="221">
        <v>216</v>
      </c>
      <c r="I9" s="221">
        <v>466</v>
      </c>
      <c r="J9" s="243">
        <v>0.43754130865829499</v>
      </c>
      <c r="K9" s="243">
        <v>0.84071381361533404</v>
      </c>
      <c r="L9" s="221">
        <v>1513</v>
      </c>
      <c r="M9" s="221">
        <v>662</v>
      </c>
      <c r="N9" s="221">
        <v>851</v>
      </c>
      <c r="O9" s="221">
        <v>0</v>
      </c>
      <c r="P9" s="221">
        <v>195</v>
      </c>
      <c r="Q9" s="221">
        <v>415</v>
      </c>
      <c r="R9" s="1">
        <v>3952983</v>
      </c>
      <c r="S9" s="1" t="s">
        <v>32</v>
      </c>
      <c r="T9" s="1">
        <v>5345</v>
      </c>
      <c r="U9" s="1" t="s">
        <v>32</v>
      </c>
      <c r="V9" s="244">
        <v>895.59</v>
      </c>
      <c r="W9" s="237">
        <v>251</v>
      </c>
      <c r="X9" s="237">
        <v>241</v>
      </c>
      <c r="Y9" s="245">
        <v>44.779500000000006</v>
      </c>
      <c r="Z9" s="245">
        <v>22031.514000000003</v>
      </c>
    </row>
    <row r="10" spans="1:27" x14ac:dyDescent="0.25">
      <c r="A10" s="93">
        <v>5667</v>
      </c>
      <c r="B10" s="243">
        <v>0.69988501341510201</v>
      </c>
      <c r="C10" s="243">
        <v>0.92372556535070904</v>
      </c>
      <c r="D10" s="221">
        <v>2609</v>
      </c>
      <c r="E10" s="221">
        <v>1826</v>
      </c>
      <c r="F10" s="150">
        <v>783</v>
      </c>
      <c r="G10" s="150">
        <v>24</v>
      </c>
      <c r="H10" s="221">
        <v>122</v>
      </c>
      <c r="I10" s="221">
        <v>438</v>
      </c>
      <c r="J10" s="243">
        <v>0.53451811346548195</v>
      </c>
      <c r="K10" s="243">
        <v>0.88038277511961704</v>
      </c>
      <c r="L10" s="221">
        <v>4389</v>
      </c>
      <c r="M10" s="221">
        <v>2346</v>
      </c>
      <c r="N10" s="221">
        <v>2043</v>
      </c>
      <c r="O10" s="221">
        <v>21</v>
      </c>
      <c r="P10" s="221">
        <v>222</v>
      </c>
      <c r="Q10" s="221">
        <v>1275</v>
      </c>
      <c r="R10" s="1">
        <v>1464833</v>
      </c>
      <c r="S10" s="1" t="s">
        <v>32</v>
      </c>
      <c r="T10" s="1">
        <v>7225</v>
      </c>
      <c r="U10" s="1" t="s">
        <v>29</v>
      </c>
      <c r="V10" s="244">
        <v>116.61</v>
      </c>
      <c r="W10" s="237">
        <v>199</v>
      </c>
      <c r="X10" s="237">
        <v>0</v>
      </c>
      <c r="Y10" s="245">
        <v>5.8305000000000007</v>
      </c>
      <c r="Z10" s="245">
        <v>1160.2695000000001</v>
      </c>
    </row>
    <row r="11" spans="1:27" x14ac:dyDescent="0.25">
      <c r="A11" s="93">
        <v>1879</v>
      </c>
      <c r="B11" s="243">
        <v>0.65804837364470403</v>
      </c>
      <c r="C11" s="243">
        <v>0.92994161801501296</v>
      </c>
      <c r="D11" s="221">
        <v>2398</v>
      </c>
      <c r="E11" s="221">
        <v>1578</v>
      </c>
      <c r="F11" s="150">
        <v>820</v>
      </c>
      <c r="G11" s="150">
        <v>42</v>
      </c>
      <c r="H11" s="221">
        <v>146</v>
      </c>
      <c r="I11" s="221">
        <v>464</v>
      </c>
      <c r="J11" s="243">
        <v>0.49189985272459502</v>
      </c>
      <c r="K11" s="243">
        <v>0.87481590574374102</v>
      </c>
      <c r="L11" s="221">
        <v>3395</v>
      </c>
      <c r="M11" s="221">
        <v>1670</v>
      </c>
      <c r="N11" s="221">
        <v>1725</v>
      </c>
      <c r="O11" s="221">
        <v>8</v>
      </c>
      <c r="P11" s="221">
        <v>264</v>
      </c>
      <c r="Q11" s="221">
        <v>1028</v>
      </c>
      <c r="R11" s="1">
        <v>1464866</v>
      </c>
      <c r="S11" s="1" t="s">
        <v>32</v>
      </c>
      <c r="T11" s="1">
        <v>5348</v>
      </c>
      <c r="U11" s="1" t="s">
        <v>29</v>
      </c>
      <c r="V11" s="244">
        <v>116.61</v>
      </c>
      <c r="W11" s="237">
        <v>168</v>
      </c>
      <c r="X11" s="237">
        <v>0</v>
      </c>
      <c r="Y11" s="245">
        <v>5.8305000000000007</v>
      </c>
      <c r="Z11" s="245">
        <v>979.52400000000011</v>
      </c>
    </row>
    <row r="12" spans="1:27" x14ac:dyDescent="0.25">
      <c r="A12" s="93">
        <v>1177</v>
      </c>
      <c r="B12" s="243">
        <v>0.20662460567823299</v>
      </c>
      <c r="C12" s="243">
        <v>0.94242902208201895</v>
      </c>
      <c r="D12" s="221">
        <v>2536</v>
      </c>
      <c r="E12" s="221">
        <v>524</v>
      </c>
      <c r="F12" s="150">
        <v>2012</v>
      </c>
      <c r="G12" s="150">
        <v>0</v>
      </c>
      <c r="H12" s="221">
        <v>454</v>
      </c>
      <c r="I12" s="221">
        <v>1412</v>
      </c>
      <c r="J12" s="243">
        <v>0.309859154929577</v>
      </c>
      <c r="K12" s="243">
        <v>0.90036515388628102</v>
      </c>
      <c r="L12" s="221">
        <v>1917</v>
      </c>
      <c r="M12" s="221">
        <v>594</v>
      </c>
      <c r="N12" s="221">
        <v>1323</v>
      </c>
      <c r="O12" s="221">
        <v>0</v>
      </c>
      <c r="P12" s="221">
        <v>262</v>
      </c>
      <c r="Q12" s="221">
        <v>870</v>
      </c>
      <c r="R12" s="1">
        <v>2075844</v>
      </c>
      <c r="S12" s="1" t="s">
        <v>32</v>
      </c>
      <c r="T12" s="1">
        <v>5904</v>
      </c>
      <c r="U12" s="1" t="s">
        <v>32</v>
      </c>
      <c r="V12" s="244">
        <v>6.35</v>
      </c>
      <c r="W12" s="237">
        <v>146</v>
      </c>
      <c r="X12" s="237">
        <v>191</v>
      </c>
      <c r="Y12" s="245">
        <v>0.3175</v>
      </c>
      <c r="Z12" s="245">
        <v>106.9975</v>
      </c>
    </row>
    <row r="13" spans="1:27" x14ac:dyDescent="0.25">
      <c r="A13" s="93">
        <v>13894</v>
      </c>
      <c r="B13" s="243">
        <v>0.34394904458598702</v>
      </c>
      <c r="C13" s="243">
        <v>0.92993630573248398</v>
      </c>
      <c r="D13" s="221">
        <v>2041</v>
      </c>
      <c r="E13" s="221">
        <v>702</v>
      </c>
      <c r="F13" s="150">
        <v>1339</v>
      </c>
      <c r="G13" s="150">
        <v>0</v>
      </c>
      <c r="H13" s="221">
        <v>239</v>
      </c>
      <c r="I13" s="221">
        <v>957</v>
      </c>
      <c r="J13" s="243">
        <v>7.9009744535159297E-4</v>
      </c>
      <c r="K13" s="243">
        <v>0.93968922833816204</v>
      </c>
      <c r="L13" s="221">
        <v>3797</v>
      </c>
      <c r="M13" s="221">
        <v>3</v>
      </c>
      <c r="N13" s="221">
        <v>3794</v>
      </c>
      <c r="O13" s="221">
        <v>0</v>
      </c>
      <c r="P13" s="221">
        <v>707</v>
      </c>
      <c r="Q13" s="221">
        <v>2858</v>
      </c>
      <c r="R13" s="1">
        <v>3785631</v>
      </c>
      <c r="S13" s="1" t="s">
        <v>32</v>
      </c>
      <c r="T13" s="1">
        <v>3657</v>
      </c>
      <c r="U13" s="1" t="s">
        <v>29</v>
      </c>
      <c r="V13" s="244">
        <v>132.72999999999999</v>
      </c>
      <c r="W13" s="237">
        <v>143</v>
      </c>
      <c r="X13" s="237">
        <v>0</v>
      </c>
      <c r="Y13" s="245">
        <v>6.6364999999999998</v>
      </c>
      <c r="Z13" s="245">
        <v>949.01949999999999</v>
      </c>
    </row>
    <row r="14" spans="1:27" x14ac:dyDescent="0.25">
      <c r="A14" s="93">
        <v>5666</v>
      </c>
      <c r="B14" s="243">
        <v>0.45349730976172198</v>
      </c>
      <c r="C14" s="243">
        <v>0.89623366641045399</v>
      </c>
      <c r="D14" s="221">
        <v>1301</v>
      </c>
      <c r="E14" s="221">
        <v>590</v>
      </c>
      <c r="F14" s="150">
        <v>711</v>
      </c>
      <c r="G14" s="150">
        <v>23</v>
      </c>
      <c r="H14" s="221">
        <v>172</v>
      </c>
      <c r="I14" s="221">
        <v>381</v>
      </c>
      <c r="J14" s="243">
        <v>0.24068627450980401</v>
      </c>
      <c r="K14" s="243">
        <v>0.89950980392156898</v>
      </c>
      <c r="L14" s="221">
        <v>2040</v>
      </c>
      <c r="M14" s="221">
        <v>491</v>
      </c>
      <c r="N14" s="221">
        <v>1549</v>
      </c>
      <c r="O14" s="221">
        <v>12</v>
      </c>
      <c r="P14" s="221">
        <v>360</v>
      </c>
      <c r="Q14" s="221">
        <v>972</v>
      </c>
      <c r="R14" s="1">
        <v>1464700</v>
      </c>
      <c r="S14" s="1" t="s">
        <v>32</v>
      </c>
      <c r="T14" s="1">
        <v>2514</v>
      </c>
      <c r="U14" s="1" t="s">
        <v>29</v>
      </c>
      <c r="V14" s="244">
        <v>116.61</v>
      </c>
      <c r="W14" s="237">
        <v>135</v>
      </c>
      <c r="X14" s="237">
        <v>0</v>
      </c>
      <c r="Y14" s="245">
        <v>5.8305000000000007</v>
      </c>
      <c r="Z14" s="245">
        <v>787.11750000000006</v>
      </c>
    </row>
    <row r="15" spans="1:27" x14ac:dyDescent="0.25">
      <c r="A15" s="93">
        <v>14075</v>
      </c>
      <c r="B15" s="243">
        <v>0.17575187969924799</v>
      </c>
      <c r="C15" s="243">
        <v>0.90695488721804496</v>
      </c>
      <c r="D15" s="221">
        <v>1064</v>
      </c>
      <c r="E15" s="221">
        <v>187</v>
      </c>
      <c r="F15" s="150">
        <v>877</v>
      </c>
      <c r="G15" s="150">
        <v>4</v>
      </c>
      <c r="H15" s="221">
        <v>247</v>
      </c>
      <c r="I15" s="221">
        <v>527</v>
      </c>
      <c r="J15" s="243">
        <v>8.38192419825073E-2</v>
      </c>
      <c r="K15" s="243">
        <v>0.904518950437318</v>
      </c>
      <c r="L15" s="221">
        <v>1372</v>
      </c>
      <c r="M15" s="221">
        <v>115</v>
      </c>
      <c r="N15" s="221">
        <v>1257</v>
      </c>
      <c r="O15" s="221">
        <v>2</v>
      </c>
      <c r="P15" s="221">
        <v>365</v>
      </c>
      <c r="Q15" s="221">
        <v>759</v>
      </c>
      <c r="R15" s="1">
        <v>2801272</v>
      </c>
      <c r="S15" s="1" t="s">
        <v>32</v>
      </c>
      <c r="T15" s="1">
        <v>2282</v>
      </c>
      <c r="U15" s="1" t="s">
        <v>32</v>
      </c>
      <c r="V15" s="244">
        <v>515.32000000000005</v>
      </c>
      <c r="W15" s="237">
        <v>99</v>
      </c>
      <c r="X15" s="237">
        <v>131</v>
      </c>
      <c r="Y15" s="245">
        <v>25.766000000000005</v>
      </c>
      <c r="Z15" s="245">
        <v>5926.1800000000012</v>
      </c>
    </row>
    <row r="16" spans="1:27" x14ac:dyDescent="0.25">
      <c r="A16" s="93">
        <v>14435</v>
      </c>
      <c r="B16" s="243">
        <v>0.472014925373134</v>
      </c>
      <c r="C16" s="243">
        <v>0.941542288557214</v>
      </c>
      <c r="D16" s="221">
        <v>1608</v>
      </c>
      <c r="E16" s="221">
        <v>759</v>
      </c>
      <c r="F16" s="150">
        <v>849</v>
      </c>
      <c r="G16" s="150">
        <v>0</v>
      </c>
      <c r="H16" s="221">
        <v>227</v>
      </c>
      <c r="I16" s="221">
        <v>528</v>
      </c>
      <c r="J16" s="243">
        <v>0.13779091244920599</v>
      </c>
      <c r="K16" s="243">
        <v>0.94311045437754004</v>
      </c>
      <c r="L16" s="221">
        <v>2707</v>
      </c>
      <c r="M16" s="221">
        <v>373</v>
      </c>
      <c r="N16" s="221">
        <v>2334</v>
      </c>
      <c r="O16" s="221">
        <v>0</v>
      </c>
      <c r="P16" s="221">
        <v>553</v>
      </c>
      <c r="Q16" s="221">
        <v>1627</v>
      </c>
      <c r="R16" s="1">
        <v>3772639</v>
      </c>
      <c r="S16" s="1" t="s">
        <v>32</v>
      </c>
      <c r="T16" s="1">
        <v>357</v>
      </c>
      <c r="U16" s="1" t="s">
        <v>32</v>
      </c>
      <c r="V16" s="244">
        <v>50</v>
      </c>
      <c r="W16" s="237">
        <v>94</v>
      </c>
      <c r="X16" s="237">
        <v>154</v>
      </c>
      <c r="Y16" s="245">
        <v>2.5</v>
      </c>
      <c r="Z16" s="245">
        <v>620</v>
      </c>
    </row>
    <row r="17" spans="1:26" x14ac:dyDescent="0.25">
      <c r="A17" s="93">
        <v>6663</v>
      </c>
      <c r="B17" s="243">
        <v>0.493809176984705</v>
      </c>
      <c r="C17" s="243">
        <v>0.93663510560815699</v>
      </c>
      <c r="D17" s="221">
        <v>1373</v>
      </c>
      <c r="E17" s="221">
        <v>678</v>
      </c>
      <c r="F17" s="150">
        <v>695</v>
      </c>
      <c r="G17" s="150">
        <v>0</v>
      </c>
      <c r="H17" s="221">
        <v>55</v>
      </c>
      <c r="I17" s="221">
        <v>553</v>
      </c>
      <c r="J17" s="243">
        <v>0</v>
      </c>
      <c r="K17" s="243">
        <v>0.89824304538799404</v>
      </c>
      <c r="L17" s="221">
        <v>2732</v>
      </c>
      <c r="M17" s="221">
        <v>0</v>
      </c>
      <c r="N17" s="221">
        <v>2732</v>
      </c>
      <c r="O17" s="221">
        <v>0</v>
      </c>
      <c r="P17" s="221">
        <v>316</v>
      </c>
      <c r="Q17" s="221">
        <v>2138</v>
      </c>
      <c r="R17" s="1">
        <v>3926037</v>
      </c>
      <c r="S17" s="1" t="s">
        <v>32</v>
      </c>
      <c r="T17" s="1">
        <v>3495</v>
      </c>
      <c r="U17" s="1" t="s">
        <v>29</v>
      </c>
      <c r="V17" s="244">
        <v>9.99</v>
      </c>
      <c r="W17" s="237">
        <v>87</v>
      </c>
      <c r="X17" s="237">
        <v>0</v>
      </c>
      <c r="Y17" s="245">
        <v>0.49950000000000006</v>
      </c>
      <c r="Z17" s="245">
        <v>43.456500000000005</v>
      </c>
    </row>
    <row r="18" spans="1:26" x14ac:dyDescent="0.25">
      <c r="A18" s="93">
        <v>8789</v>
      </c>
      <c r="B18" s="243">
        <v>0.67806603773584895</v>
      </c>
      <c r="C18" s="243">
        <v>0.90094339622641495</v>
      </c>
      <c r="D18" s="221">
        <v>848</v>
      </c>
      <c r="E18" s="221">
        <v>575</v>
      </c>
      <c r="F18" s="150">
        <v>273</v>
      </c>
      <c r="G18" s="150">
        <v>0</v>
      </c>
      <c r="H18" s="221">
        <v>62</v>
      </c>
      <c r="I18" s="221">
        <v>127</v>
      </c>
      <c r="J18" s="243">
        <v>0.39915966386554602</v>
      </c>
      <c r="K18" s="243">
        <v>0.90388655462184897</v>
      </c>
      <c r="L18" s="221">
        <v>1904</v>
      </c>
      <c r="M18" s="221">
        <v>760</v>
      </c>
      <c r="N18" s="221">
        <v>1144</v>
      </c>
      <c r="O18" s="221">
        <v>0</v>
      </c>
      <c r="P18" s="221">
        <v>147</v>
      </c>
      <c r="Q18" s="221">
        <v>814</v>
      </c>
      <c r="R18" s="1">
        <v>1763226</v>
      </c>
      <c r="S18" s="1" t="s">
        <v>32</v>
      </c>
      <c r="T18" s="1">
        <v>5678</v>
      </c>
      <c r="U18" s="1" t="s">
        <v>29</v>
      </c>
      <c r="V18" s="244">
        <v>36.340000000000003</v>
      </c>
      <c r="W18" s="237">
        <v>84</v>
      </c>
      <c r="X18" s="237">
        <v>0</v>
      </c>
      <c r="Y18" s="245">
        <v>1.8170000000000002</v>
      </c>
      <c r="Z18" s="245">
        <v>152.62800000000001</v>
      </c>
    </row>
    <row r="19" spans="1:26" x14ac:dyDescent="0.25">
      <c r="A19" s="93">
        <v>9401</v>
      </c>
      <c r="B19" s="243">
        <v>0.45949720670391098</v>
      </c>
      <c r="C19" s="243">
        <v>0.88407821229050298</v>
      </c>
      <c r="D19" s="221">
        <v>716</v>
      </c>
      <c r="E19" s="221">
        <v>329</v>
      </c>
      <c r="F19" s="150">
        <v>387</v>
      </c>
      <c r="G19" s="150">
        <v>0</v>
      </c>
      <c r="H19" s="221">
        <v>83</v>
      </c>
      <c r="I19" s="221">
        <v>221</v>
      </c>
      <c r="J19" s="243">
        <v>8.5992428339643004E-2</v>
      </c>
      <c r="K19" s="243">
        <v>0.90751757706868597</v>
      </c>
      <c r="L19" s="221">
        <v>1849</v>
      </c>
      <c r="M19" s="221">
        <v>159</v>
      </c>
      <c r="N19" s="221">
        <v>1690</v>
      </c>
      <c r="O19" s="221">
        <v>0</v>
      </c>
      <c r="P19" s="221">
        <v>432</v>
      </c>
      <c r="Q19" s="221">
        <v>1087</v>
      </c>
      <c r="R19" s="1">
        <v>2801231</v>
      </c>
      <c r="S19" s="1" t="s">
        <v>32</v>
      </c>
      <c r="T19" s="1">
        <v>2441</v>
      </c>
      <c r="U19" s="1" t="s">
        <v>32</v>
      </c>
      <c r="V19" s="244">
        <v>158.12</v>
      </c>
      <c r="W19" s="237">
        <v>83</v>
      </c>
      <c r="X19" s="237">
        <v>171</v>
      </c>
      <c r="Y19" s="245">
        <v>7.9060000000000006</v>
      </c>
      <c r="Z19" s="245">
        <v>2008.1240000000003</v>
      </c>
    </row>
    <row r="20" spans="1:26" x14ac:dyDescent="0.25">
      <c r="A20" s="93">
        <v>1535</v>
      </c>
      <c r="B20" s="243">
        <v>9.8901098901098897E-3</v>
      </c>
      <c r="C20" s="243">
        <v>0.93296703296703298</v>
      </c>
      <c r="D20" s="221">
        <v>910</v>
      </c>
      <c r="E20" s="221">
        <v>9</v>
      </c>
      <c r="F20" s="150">
        <v>901</v>
      </c>
      <c r="G20" s="150">
        <v>0</v>
      </c>
      <c r="H20" s="221">
        <v>139</v>
      </c>
      <c r="I20" s="221">
        <v>701</v>
      </c>
      <c r="J20" s="243">
        <v>0.102331606217617</v>
      </c>
      <c r="K20" s="243">
        <v>0.89766839378238295</v>
      </c>
      <c r="L20" s="221">
        <v>772</v>
      </c>
      <c r="M20" s="221">
        <v>79</v>
      </c>
      <c r="N20" s="221">
        <v>693</v>
      </c>
      <c r="O20" s="221">
        <v>0</v>
      </c>
      <c r="P20" s="221">
        <v>118</v>
      </c>
      <c r="Q20" s="221">
        <v>496</v>
      </c>
      <c r="R20" s="1">
        <v>1172733</v>
      </c>
      <c r="S20" s="1" t="s">
        <v>32</v>
      </c>
      <c r="T20" s="1">
        <v>1298</v>
      </c>
      <c r="U20" s="1" t="s">
        <v>29</v>
      </c>
      <c r="V20" s="244">
        <v>15.02</v>
      </c>
      <c r="W20" s="237">
        <v>61</v>
      </c>
      <c r="X20" s="237">
        <v>0</v>
      </c>
      <c r="Y20" s="245">
        <v>0.751</v>
      </c>
      <c r="Z20" s="245">
        <v>45.811</v>
      </c>
    </row>
    <row r="21" spans="1:26" x14ac:dyDescent="0.25">
      <c r="A21" s="93">
        <v>314</v>
      </c>
      <c r="B21" s="243">
        <v>0.14434782608695701</v>
      </c>
      <c r="C21" s="243">
        <v>0.93217391304347796</v>
      </c>
      <c r="D21" s="221">
        <v>575</v>
      </c>
      <c r="E21" s="221">
        <v>83</v>
      </c>
      <c r="F21" s="150">
        <v>492</v>
      </c>
      <c r="G21" s="150">
        <v>0</v>
      </c>
      <c r="H21" s="221">
        <v>124</v>
      </c>
      <c r="I21" s="221">
        <v>329</v>
      </c>
      <c r="J21" s="243">
        <v>0.355769230769231</v>
      </c>
      <c r="K21" s="243">
        <v>0.92788461538461497</v>
      </c>
      <c r="L21" s="221">
        <v>832</v>
      </c>
      <c r="M21" s="221">
        <v>296</v>
      </c>
      <c r="N21" s="221">
        <v>536</v>
      </c>
      <c r="O21" s="221">
        <v>0</v>
      </c>
      <c r="P21" s="221">
        <v>108</v>
      </c>
      <c r="Q21" s="221">
        <v>368</v>
      </c>
      <c r="R21" s="1">
        <v>3763794</v>
      </c>
      <c r="S21" s="1" t="s">
        <v>32</v>
      </c>
      <c r="T21" s="1">
        <v>2523</v>
      </c>
      <c r="U21" s="1" t="s">
        <v>32</v>
      </c>
      <c r="V21" s="244">
        <v>33.590000000000003</v>
      </c>
      <c r="W21" s="237">
        <v>39</v>
      </c>
      <c r="X21" s="237">
        <v>60</v>
      </c>
      <c r="Y21" s="245">
        <v>1.6795000000000002</v>
      </c>
      <c r="Z21" s="245">
        <v>166.27050000000003</v>
      </c>
    </row>
    <row r="22" spans="1:26" x14ac:dyDescent="0.25">
      <c r="A22" s="93">
        <v>9402</v>
      </c>
      <c r="B22" s="243">
        <v>0.32861189801699697</v>
      </c>
      <c r="C22" s="243">
        <v>0.91218130311614698</v>
      </c>
      <c r="D22" s="221">
        <v>353</v>
      </c>
      <c r="E22" s="221">
        <v>116</v>
      </c>
      <c r="F22" s="150">
        <v>237</v>
      </c>
      <c r="G22" s="150">
        <v>0</v>
      </c>
      <c r="H22" s="221">
        <v>89</v>
      </c>
      <c r="I22" s="221">
        <v>117</v>
      </c>
      <c r="J22" s="243">
        <v>0.17655172413793099</v>
      </c>
      <c r="K22" s="243">
        <v>0.92137931034482801</v>
      </c>
      <c r="L22" s="221">
        <v>725</v>
      </c>
      <c r="M22" s="221">
        <v>128</v>
      </c>
      <c r="N22" s="221">
        <v>597</v>
      </c>
      <c r="O22" s="221">
        <v>1</v>
      </c>
      <c r="P22" s="221">
        <v>187</v>
      </c>
      <c r="Q22" s="221">
        <v>352</v>
      </c>
      <c r="R22" s="1">
        <v>2801249</v>
      </c>
      <c r="S22" s="1" t="s">
        <v>32</v>
      </c>
      <c r="T22" s="1">
        <v>1306</v>
      </c>
      <c r="U22" s="1" t="s">
        <v>32</v>
      </c>
      <c r="V22" s="244">
        <v>162.51</v>
      </c>
      <c r="W22" s="237">
        <v>31</v>
      </c>
      <c r="X22" s="237">
        <v>57</v>
      </c>
      <c r="Y22" s="245">
        <v>8.1255000000000006</v>
      </c>
      <c r="Z22" s="245">
        <v>715.0440000000001</v>
      </c>
    </row>
  </sheetData>
  <autoFilter ref="A2:Z22" xr:uid="{A1F192BB-FAC9-4E72-8C6F-E2AF5A606504}">
    <sortState xmlns:xlrd2="http://schemas.microsoft.com/office/spreadsheetml/2017/richdata2" ref="A4:Z22">
      <sortCondition descending="1" ref="Z2:Z22"/>
    </sortState>
  </autoFilter>
  <conditionalFormatting sqref="R1">
    <cfRule type="duplicateValues" dxfId="26" priority="4"/>
  </conditionalFormatting>
  <conditionalFormatting sqref="R1">
    <cfRule type="duplicateValues" dxfId="25" priority="3"/>
  </conditionalFormatting>
  <conditionalFormatting sqref="AA1">
    <cfRule type="duplicateValues" dxfId="24" priority="2"/>
  </conditionalFormatting>
  <conditionalFormatting sqref="A1:A1048576">
    <cfRule type="duplicateValues" dxfId="23" priority="1"/>
  </conditionalFormatting>
  <conditionalFormatting sqref="A1:A22">
    <cfRule type="duplicateValues" dxfId="22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85E4-8B6B-43DC-98B1-B9230AE3DAE9}">
  <dimension ref="A1:AA26"/>
  <sheetViews>
    <sheetView zoomScaleNormal="100" workbookViewId="0">
      <selection activeCell="X4" sqref="X4"/>
    </sheetView>
  </sheetViews>
  <sheetFormatPr defaultRowHeight="15" x14ac:dyDescent="0.25"/>
  <cols>
    <col min="19" max="19" width="9.7109375" bestFit="1" customWidth="1"/>
    <col min="20" max="20" width="11.140625" customWidth="1"/>
    <col min="21" max="21" width="10.7109375" customWidth="1"/>
    <col min="25" max="25" width="11" bestFit="1" customWidth="1"/>
    <col min="26" max="26" width="12.28515625" customWidth="1"/>
    <col min="27" max="27" width="6.140625" customWidth="1"/>
  </cols>
  <sheetData>
    <row r="1" spans="1:27" ht="15.75" x14ac:dyDescent="0.25">
      <c r="A1" s="228"/>
      <c r="B1" s="229" t="s">
        <v>133</v>
      </c>
      <c r="C1" s="230"/>
      <c r="D1" s="231"/>
      <c r="E1" s="231"/>
      <c r="F1" s="231"/>
      <c r="G1" s="231"/>
      <c r="H1" s="231"/>
      <c r="I1" s="231"/>
      <c r="J1" s="229" t="s">
        <v>112</v>
      </c>
      <c r="K1" s="230"/>
      <c r="L1" s="231"/>
      <c r="M1" s="231"/>
      <c r="N1" s="231"/>
      <c r="O1" s="231"/>
      <c r="P1" s="231"/>
      <c r="Q1" s="231"/>
      <c r="R1" s="32" t="s">
        <v>62</v>
      </c>
      <c r="S1" s="229"/>
      <c r="T1" s="229"/>
      <c r="U1" s="229"/>
      <c r="V1" s="229"/>
      <c r="W1" s="229"/>
      <c r="X1" s="229"/>
      <c r="Y1" s="216">
        <v>0.05</v>
      </c>
      <c r="Z1" s="229"/>
      <c r="AA1" s="49" t="s">
        <v>165</v>
      </c>
    </row>
    <row r="2" spans="1:27" ht="34.5" x14ac:dyDescent="0.25">
      <c r="A2" s="161" t="s">
        <v>18</v>
      </c>
      <c r="B2" s="225" t="s">
        <v>19</v>
      </c>
      <c r="C2" s="225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7" t="s">
        <v>26</v>
      </c>
      <c r="J2" s="226" t="s">
        <v>19</v>
      </c>
      <c r="K2" s="225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102" t="s">
        <v>31</v>
      </c>
      <c r="S2" s="19" t="s">
        <v>27</v>
      </c>
      <c r="T2" s="19" t="s">
        <v>164</v>
      </c>
      <c r="U2" s="19" t="s">
        <v>72</v>
      </c>
      <c r="V2" s="19" t="s">
        <v>48</v>
      </c>
      <c r="W2" s="19" t="s">
        <v>167</v>
      </c>
      <c r="X2" s="19" t="s">
        <v>168</v>
      </c>
      <c r="Y2" s="19" t="s">
        <v>121</v>
      </c>
      <c r="Z2" s="19" t="s">
        <v>28</v>
      </c>
    </row>
    <row r="3" spans="1:27" x14ac:dyDescent="0.25">
      <c r="A3" s="119">
        <v>1261</v>
      </c>
      <c r="B3" s="234">
        <v>0.73130213487911799</v>
      </c>
      <c r="C3" s="234">
        <v>0.93468118195956496</v>
      </c>
      <c r="D3" s="163">
        <v>14146</v>
      </c>
      <c r="E3" s="163">
        <v>10345</v>
      </c>
      <c r="F3" s="164">
        <v>3801</v>
      </c>
      <c r="G3" s="164">
        <v>0</v>
      </c>
      <c r="H3" s="163">
        <v>591</v>
      </c>
      <c r="I3" s="163">
        <v>2286</v>
      </c>
      <c r="J3" s="234">
        <v>0.31017923571187</v>
      </c>
      <c r="K3" s="234">
        <v>0.90929996618194098</v>
      </c>
      <c r="L3" s="163">
        <v>14785</v>
      </c>
      <c r="M3" s="163">
        <v>4586</v>
      </c>
      <c r="N3" s="163">
        <v>10199</v>
      </c>
      <c r="O3" s="163">
        <v>0</v>
      </c>
      <c r="P3" s="163">
        <v>2076</v>
      </c>
      <c r="Q3" s="163">
        <v>6782</v>
      </c>
      <c r="R3" s="235">
        <v>2018943</v>
      </c>
      <c r="S3" s="236" t="s">
        <v>32</v>
      </c>
      <c r="T3" s="237">
        <v>5929</v>
      </c>
      <c r="U3" s="166" t="s">
        <v>29</v>
      </c>
      <c r="V3" s="238">
        <v>9.6</v>
      </c>
      <c r="W3" s="237">
        <f>F3-G3-H3-I3</f>
        <v>924</v>
      </c>
      <c r="X3" s="239">
        <v>0</v>
      </c>
      <c r="Y3" s="238">
        <f>V3*$Y$1</f>
        <v>0.48</v>
      </c>
      <c r="Z3" s="238">
        <f>(W3+X3)*Y3</f>
        <v>443.52</v>
      </c>
    </row>
    <row r="4" spans="1:27" x14ac:dyDescent="0.25">
      <c r="A4" s="119">
        <v>1535</v>
      </c>
      <c r="B4" s="234">
        <v>0.102331606217617</v>
      </c>
      <c r="C4" s="234">
        <v>0.89766839378238295</v>
      </c>
      <c r="D4" s="163">
        <v>772</v>
      </c>
      <c r="E4" s="163">
        <v>79</v>
      </c>
      <c r="F4" s="164">
        <v>693</v>
      </c>
      <c r="G4" s="164">
        <v>0</v>
      </c>
      <c r="H4" s="163">
        <v>118</v>
      </c>
      <c r="I4" s="163">
        <v>496</v>
      </c>
      <c r="J4" s="234">
        <v>2.6315789473684199E-2</v>
      </c>
      <c r="K4" s="234">
        <v>0.93609022556390997</v>
      </c>
      <c r="L4" s="163">
        <v>1330</v>
      </c>
      <c r="M4" s="163">
        <v>35</v>
      </c>
      <c r="N4" s="163">
        <v>1295</v>
      </c>
      <c r="O4" s="163">
        <v>0</v>
      </c>
      <c r="P4" s="163">
        <v>201</v>
      </c>
      <c r="Q4" s="163">
        <v>1009</v>
      </c>
      <c r="R4" s="235">
        <v>1172733</v>
      </c>
      <c r="S4" s="236" t="s">
        <v>32</v>
      </c>
      <c r="T4" s="237">
        <v>1588</v>
      </c>
      <c r="U4" s="235" t="s">
        <v>32</v>
      </c>
      <c r="V4" s="238">
        <v>15.02</v>
      </c>
      <c r="W4" s="237">
        <f t="shared" ref="W4:W24" si="0">F4-G4-H4-I4</f>
        <v>79</v>
      </c>
      <c r="X4" s="237">
        <f t="shared" ref="X4:X22" si="1">N4-O4-P4-Q4</f>
        <v>85</v>
      </c>
      <c r="Y4" s="238">
        <f t="shared" ref="Y4:Y25" si="2">V4*$Y$1</f>
        <v>0.751</v>
      </c>
      <c r="Z4" s="238">
        <f t="shared" ref="Z4:Z25" si="3">(W4+X4)*Y4</f>
        <v>123.164</v>
      </c>
    </row>
    <row r="5" spans="1:27" x14ac:dyDescent="0.25">
      <c r="A5" s="119">
        <v>1866</v>
      </c>
      <c r="B5" s="234">
        <v>0.53994293865905896</v>
      </c>
      <c r="C5" s="234">
        <v>0.92011412268188297</v>
      </c>
      <c r="D5" s="163">
        <v>1402</v>
      </c>
      <c r="E5" s="163">
        <v>757</v>
      </c>
      <c r="F5" s="164">
        <v>645</v>
      </c>
      <c r="G5" s="164">
        <v>2</v>
      </c>
      <c r="H5" s="163">
        <v>169</v>
      </c>
      <c r="I5" s="163">
        <v>362</v>
      </c>
      <c r="J5" s="234">
        <v>0.64960346070656105</v>
      </c>
      <c r="K5" s="234">
        <v>0.92429704397981205</v>
      </c>
      <c r="L5" s="163">
        <v>1387</v>
      </c>
      <c r="M5" s="163">
        <v>901</v>
      </c>
      <c r="N5" s="163">
        <v>486</v>
      </c>
      <c r="O5" s="163">
        <v>10</v>
      </c>
      <c r="P5" s="163">
        <v>116</v>
      </c>
      <c r="Q5" s="163">
        <v>255</v>
      </c>
      <c r="R5" s="235">
        <v>1571876</v>
      </c>
      <c r="S5" s="236" t="s">
        <v>32</v>
      </c>
      <c r="T5" s="237">
        <v>1848</v>
      </c>
      <c r="U5" s="166" t="s">
        <v>29</v>
      </c>
      <c r="V5" s="238">
        <v>79</v>
      </c>
      <c r="W5" s="237">
        <f t="shared" si="0"/>
        <v>112</v>
      </c>
      <c r="X5" s="239">
        <v>0</v>
      </c>
      <c r="Y5" s="238">
        <f t="shared" si="2"/>
        <v>3.95</v>
      </c>
      <c r="Z5" s="238">
        <f t="shared" si="3"/>
        <v>442.40000000000003</v>
      </c>
    </row>
    <row r="6" spans="1:27" x14ac:dyDescent="0.25">
      <c r="A6" s="119">
        <v>1877</v>
      </c>
      <c r="B6" s="234">
        <v>0.65444418658621495</v>
      </c>
      <c r="C6" s="234">
        <v>0.90925968902297505</v>
      </c>
      <c r="D6" s="163">
        <v>4309</v>
      </c>
      <c r="E6" s="163">
        <v>2820</v>
      </c>
      <c r="F6" s="164">
        <v>1489</v>
      </c>
      <c r="G6" s="164">
        <v>6</v>
      </c>
      <c r="H6" s="163">
        <v>155</v>
      </c>
      <c r="I6" s="163">
        <v>937</v>
      </c>
      <c r="J6" s="234">
        <v>0.28738398074939803</v>
      </c>
      <c r="K6" s="234">
        <v>0.87647530651999495</v>
      </c>
      <c r="L6" s="163">
        <v>8727</v>
      </c>
      <c r="M6" s="163">
        <v>2508</v>
      </c>
      <c r="N6" s="163">
        <v>6219</v>
      </c>
      <c r="O6" s="163">
        <v>48</v>
      </c>
      <c r="P6" s="163">
        <v>1111</v>
      </c>
      <c r="Q6" s="163">
        <v>3982</v>
      </c>
      <c r="R6" s="235">
        <v>1464825</v>
      </c>
      <c r="S6" s="236" t="s">
        <v>32</v>
      </c>
      <c r="T6" s="237">
        <v>9699</v>
      </c>
      <c r="U6" s="166" t="s">
        <v>29</v>
      </c>
      <c r="V6" s="238">
        <v>116.61</v>
      </c>
      <c r="W6" s="237">
        <f t="shared" si="0"/>
        <v>391</v>
      </c>
      <c r="X6" s="239">
        <v>0</v>
      </c>
      <c r="Y6" s="238">
        <f t="shared" si="2"/>
        <v>5.8305000000000007</v>
      </c>
      <c r="Z6" s="238">
        <f t="shared" si="3"/>
        <v>2279.7255000000005</v>
      </c>
    </row>
    <row r="7" spans="1:27" x14ac:dyDescent="0.25">
      <c r="A7" s="119">
        <v>1878</v>
      </c>
      <c r="B7" s="234">
        <v>0.49164133738601801</v>
      </c>
      <c r="C7" s="234">
        <v>0.86094224924012197</v>
      </c>
      <c r="D7" s="163">
        <v>10528</v>
      </c>
      <c r="E7" s="163">
        <v>5176</v>
      </c>
      <c r="F7" s="164">
        <v>5352</v>
      </c>
      <c r="G7" s="164">
        <v>51</v>
      </c>
      <c r="H7" s="163">
        <v>261</v>
      </c>
      <c r="I7" s="163">
        <v>3576</v>
      </c>
      <c r="J7" s="234">
        <v>0.18527328756014499</v>
      </c>
      <c r="K7" s="234">
        <v>0.90366005298156504</v>
      </c>
      <c r="L7" s="163">
        <v>18497</v>
      </c>
      <c r="M7" s="163">
        <v>3427</v>
      </c>
      <c r="N7" s="163">
        <v>15070</v>
      </c>
      <c r="O7" s="163">
        <v>124</v>
      </c>
      <c r="P7" s="163">
        <v>2769</v>
      </c>
      <c r="Q7" s="163">
        <v>10395</v>
      </c>
      <c r="R7" s="235">
        <v>1465681</v>
      </c>
      <c r="S7" s="236" t="s">
        <v>32</v>
      </c>
      <c r="T7" s="237">
        <v>19931</v>
      </c>
      <c r="U7" s="166" t="s">
        <v>29</v>
      </c>
      <c r="V7" s="238">
        <v>116.61</v>
      </c>
      <c r="W7" s="237">
        <f t="shared" si="0"/>
        <v>1464</v>
      </c>
      <c r="X7" s="239">
        <v>0</v>
      </c>
      <c r="Y7" s="238">
        <f t="shared" si="2"/>
        <v>5.8305000000000007</v>
      </c>
      <c r="Z7" s="238">
        <f t="shared" si="3"/>
        <v>8535.8520000000008</v>
      </c>
    </row>
    <row r="8" spans="1:27" x14ac:dyDescent="0.25">
      <c r="A8" s="119">
        <v>1879</v>
      </c>
      <c r="B8" s="234">
        <v>0.49189985272459502</v>
      </c>
      <c r="C8" s="234">
        <v>0.87481590574374102</v>
      </c>
      <c r="D8" s="163">
        <v>3395</v>
      </c>
      <c r="E8" s="163">
        <v>1670</v>
      </c>
      <c r="F8" s="164">
        <v>1725</v>
      </c>
      <c r="G8" s="164">
        <v>8</v>
      </c>
      <c r="H8" s="163">
        <v>264</v>
      </c>
      <c r="I8" s="163">
        <v>1028</v>
      </c>
      <c r="J8" s="234">
        <v>0.20241635687732301</v>
      </c>
      <c r="K8" s="234">
        <v>0.88382899628252798</v>
      </c>
      <c r="L8" s="163">
        <v>5380</v>
      </c>
      <c r="M8" s="163">
        <v>1089</v>
      </c>
      <c r="N8" s="163">
        <v>4291</v>
      </c>
      <c r="O8" s="163">
        <v>27</v>
      </c>
      <c r="P8" s="163">
        <v>961</v>
      </c>
      <c r="Q8" s="163">
        <v>2678</v>
      </c>
      <c r="R8" s="235">
        <v>1464866</v>
      </c>
      <c r="S8" s="236" t="s">
        <v>32</v>
      </c>
      <c r="T8" s="237">
        <v>5788</v>
      </c>
      <c r="U8" s="166" t="s">
        <v>29</v>
      </c>
      <c r="V8" s="238">
        <v>116.61</v>
      </c>
      <c r="W8" s="237">
        <f t="shared" si="0"/>
        <v>425</v>
      </c>
      <c r="X8" s="239">
        <v>0</v>
      </c>
      <c r="Y8" s="238">
        <f t="shared" si="2"/>
        <v>5.8305000000000007</v>
      </c>
      <c r="Z8" s="238">
        <f t="shared" si="3"/>
        <v>2477.9625000000001</v>
      </c>
    </row>
    <row r="9" spans="1:27" x14ac:dyDescent="0.25">
      <c r="A9" s="119">
        <v>1912</v>
      </c>
      <c r="B9" s="234">
        <v>0</v>
      </c>
      <c r="C9" s="234">
        <v>0.90339892665474097</v>
      </c>
      <c r="D9" s="163">
        <v>559</v>
      </c>
      <c r="E9" s="163">
        <v>0</v>
      </c>
      <c r="F9" s="164">
        <v>559</v>
      </c>
      <c r="G9" s="164">
        <v>0</v>
      </c>
      <c r="H9" s="163">
        <v>124</v>
      </c>
      <c r="I9" s="163">
        <v>381</v>
      </c>
      <c r="J9" s="234">
        <v>0</v>
      </c>
      <c r="K9" s="234">
        <v>0.94491129785247396</v>
      </c>
      <c r="L9" s="163">
        <v>1071</v>
      </c>
      <c r="M9" s="163">
        <v>0</v>
      </c>
      <c r="N9" s="163">
        <v>1071</v>
      </c>
      <c r="O9" s="163">
        <v>0</v>
      </c>
      <c r="P9" s="163">
        <v>252</v>
      </c>
      <c r="Q9" s="163">
        <v>760</v>
      </c>
      <c r="R9" s="235">
        <v>1448281</v>
      </c>
      <c r="S9" s="236" t="s">
        <v>32</v>
      </c>
      <c r="T9" s="237">
        <v>840</v>
      </c>
      <c r="U9" s="166" t="s">
        <v>29</v>
      </c>
      <c r="V9" s="238">
        <v>27</v>
      </c>
      <c r="W9" s="237">
        <f t="shared" si="0"/>
        <v>54</v>
      </c>
      <c r="X9" s="239">
        <v>0</v>
      </c>
      <c r="Y9" s="238">
        <f t="shared" si="2"/>
        <v>1.35</v>
      </c>
      <c r="Z9" s="238">
        <f t="shared" si="3"/>
        <v>72.900000000000006</v>
      </c>
    </row>
    <row r="10" spans="1:27" x14ac:dyDescent="0.25">
      <c r="A10" s="119">
        <v>2520</v>
      </c>
      <c r="B10" s="234">
        <v>0.40757398578753301</v>
      </c>
      <c r="C10" s="234">
        <v>0.89421606548529298</v>
      </c>
      <c r="D10" s="163">
        <v>11117</v>
      </c>
      <c r="E10" s="163">
        <v>4531</v>
      </c>
      <c r="F10" s="164">
        <v>6586</v>
      </c>
      <c r="G10" s="164">
        <v>0</v>
      </c>
      <c r="H10" s="163">
        <v>589</v>
      </c>
      <c r="I10" s="163">
        <v>4821</v>
      </c>
      <c r="J10" s="234">
        <v>0.26019276890357002</v>
      </c>
      <c r="K10" s="234">
        <v>0.91049368749717197</v>
      </c>
      <c r="L10" s="163">
        <v>22099</v>
      </c>
      <c r="M10" s="163">
        <v>5750</v>
      </c>
      <c r="N10" s="163">
        <v>16349</v>
      </c>
      <c r="O10" s="163">
        <v>0</v>
      </c>
      <c r="P10" s="163">
        <v>1676</v>
      </c>
      <c r="Q10" s="163">
        <v>12695</v>
      </c>
      <c r="R10" s="235">
        <v>2599017</v>
      </c>
      <c r="S10" s="236" t="s">
        <v>32</v>
      </c>
      <c r="T10" s="237">
        <v>33328</v>
      </c>
      <c r="U10" s="235" t="s">
        <v>32</v>
      </c>
      <c r="V10" s="238">
        <v>14.97</v>
      </c>
      <c r="W10" s="237">
        <f t="shared" si="0"/>
        <v>1176</v>
      </c>
      <c r="X10" s="237">
        <f>N10-O10-P10-Q10</f>
        <v>1978</v>
      </c>
      <c r="Y10" s="238">
        <f t="shared" si="2"/>
        <v>0.74850000000000005</v>
      </c>
      <c r="Z10" s="238">
        <f t="shared" si="3"/>
        <v>2360.7690000000002</v>
      </c>
    </row>
    <row r="11" spans="1:27" x14ac:dyDescent="0.25">
      <c r="A11" s="119">
        <v>2999</v>
      </c>
      <c r="B11" s="234">
        <v>0.35871056241426602</v>
      </c>
      <c r="C11" s="234">
        <v>0.936213991769547</v>
      </c>
      <c r="D11" s="163">
        <v>1458</v>
      </c>
      <c r="E11" s="163">
        <v>523</v>
      </c>
      <c r="F11" s="164">
        <v>935</v>
      </c>
      <c r="G11" s="164">
        <v>0</v>
      </c>
      <c r="H11" s="163">
        <v>170</v>
      </c>
      <c r="I11" s="163">
        <v>672</v>
      </c>
      <c r="J11" s="234">
        <v>0.82342177493138202</v>
      </c>
      <c r="K11" s="234">
        <v>0.94510521500457501</v>
      </c>
      <c r="L11" s="163">
        <v>1093</v>
      </c>
      <c r="M11" s="163">
        <v>900</v>
      </c>
      <c r="N11" s="163">
        <v>193</v>
      </c>
      <c r="O11" s="163">
        <v>0</v>
      </c>
      <c r="P11" s="163">
        <v>68</v>
      </c>
      <c r="Q11" s="163">
        <v>65</v>
      </c>
      <c r="R11" s="235">
        <v>3218906</v>
      </c>
      <c r="S11" s="236" t="s">
        <v>32</v>
      </c>
      <c r="T11" s="237">
        <v>902</v>
      </c>
      <c r="U11" s="235" t="s">
        <v>32</v>
      </c>
      <c r="V11" s="238">
        <v>6.26</v>
      </c>
      <c r="W11" s="237">
        <f t="shared" si="0"/>
        <v>93</v>
      </c>
      <c r="X11" s="237">
        <f t="shared" si="1"/>
        <v>60</v>
      </c>
      <c r="Y11" s="238">
        <f t="shared" si="2"/>
        <v>0.313</v>
      </c>
      <c r="Z11" s="238">
        <f t="shared" si="3"/>
        <v>47.889000000000003</v>
      </c>
    </row>
    <row r="12" spans="1:27" x14ac:dyDescent="0.25">
      <c r="A12" s="119">
        <v>5230</v>
      </c>
      <c r="B12" s="234">
        <v>0.63662551440329196</v>
      </c>
      <c r="C12" s="234">
        <v>0.90123456790123502</v>
      </c>
      <c r="D12" s="163">
        <v>2430</v>
      </c>
      <c r="E12" s="163">
        <v>1547</v>
      </c>
      <c r="F12" s="164">
        <v>883</v>
      </c>
      <c r="G12" s="164">
        <v>0</v>
      </c>
      <c r="H12" s="163">
        <v>204</v>
      </c>
      <c r="I12" s="163">
        <v>439</v>
      </c>
      <c r="J12" s="234">
        <v>0.29291187739463598</v>
      </c>
      <c r="K12" s="234">
        <v>0.94674329501915699</v>
      </c>
      <c r="L12" s="163">
        <v>5220</v>
      </c>
      <c r="M12" s="163">
        <v>1529</v>
      </c>
      <c r="N12" s="163">
        <v>3691</v>
      </c>
      <c r="O12" s="163">
        <v>0</v>
      </c>
      <c r="P12" s="163">
        <v>1009</v>
      </c>
      <c r="Q12" s="163">
        <v>2404</v>
      </c>
      <c r="R12" s="235">
        <v>2675536</v>
      </c>
      <c r="S12" s="236" t="s">
        <v>32</v>
      </c>
      <c r="T12" s="237">
        <v>4839</v>
      </c>
      <c r="U12" s="235" t="s">
        <v>32</v>
      </c>
      <c r="V12" s="238">
        <v>10</v>
      </c>
      <c r="W12" s="237">
        <f t="shared" si="0"/>
        <v>240</v>
      </c>
      <c r="X12" s="237">
        <f t="shared" si="1"/>
        <v>278</v>
      </c>
      <c r="Y12" s="238">
        <f t="shared" si="2"/>
        <v>0.5</v>
      </c>
      <c r="Z12" s="238">
        <f t="shared" si="3"/>
        <v>259</v>
      </c>
    </row>
    <row r="13" spans="1:27" x14ac:dyDescent="0.25">
      <c r="A13" s="119">
        <v>5666</v>
      </c>
      <c r="B13" s="234">
        <v>0.24068627450980401</v>
      </c>
      <c r="C13" s="234">
        <v>0.89950980392156898</v>
      </c>
      <c r="D13" s="163">
        <v>2040</v>
      </c>
      <c r="E13" s="163">
        <v>491</v>
      </c>
      <c r="F13" s="164">
        <v>1549</v>
      </c>
      <c r="G13" s="164">
        <v>12</v>
      </c>
      <c r="H13" s="163">
        <v>360</v>
      </c>
      <c r="I13" s="163">
        <v>972</v>
      </c>
      <c r="J13" s="234">
        <v>0.13627564847077001</v>
      </c>
      <c r="K13" s="234">
        <v>0.88114595431668596</v>
      </c>
      <c r="L13" s="163">
        <v>2583</v>
      </c>
      <c r="M13" s="163">
        <v>352</v>
      </c>
      <c r="N13" s="163">
        <v>2231</v>
      </c>
      <c r="O13" s="163">
        <v>33</v>
      </c>
      <c r="P13" s="163">
        <v>559</v>
      </c>
      <c r="Q13" s="163">
        <v>1332</v>
      </c>
      <c r="R13" s="235">
        <v>1464700</v>
      </c>
      <c r="S13" s="236" t="s">
        <v>32</v>
      </c>
      <c r="T13" s="237">
        <v>2461</v>
      </c>
      <c r="U13" s="166" t="s">
        <v>29</v>
      </c>
      <c r="V13" s="238">
        <v>116.61</v>
      </c>
      <c r="W13" s="237">
        <f t="shared" si="0"/>
        <v>205</v>
      </c>
      <c r="X13" s="239">
        <v>0</v>
      </c>
      <c r="Y13" s="238">
        <f t="shared" si="2"/>
        <v>5.8305000000000007</v>
      </c>
      <c r="Z13" s="238">
        <f t="shared" si="3"/>
        <v>1195.2525000000001</v>
      </c>
    </row>
    <row r="14" spans="1:27" x14ac:dyDescent="0.25">
      <c r="A14" s="119">
        <v>5667</v>
      </c>
      <c r="B14" s="234">
        <v>0.53451811346548195</v>
      </c>
      <c r="C14" s="234">
        <v>0.88038277511961704</v>
      </c>
      <c r="D14" s="163">
        <v>4389</v>
      </c>
      <c r="E14" s="163">
        <v>2346</v>
      </c>
      <c r="F14" s="164">
        <v>2043</v>
      </c>
      <c r="G14" s="164">
        <v>21</v>
      </c>
      <c r="H14" s="163">
        <v>222</v>
      </c>
      <c r="I14" s="163">
        <v>1275</v>
      </c>
      <c r="J14" s="234">
        <v>0.132292631300437</v>
      </c>
      <c r="K14" s="234">
        <v>0.86678132028045995</v>
      </c>
      <c r="L14" s="163">
        <v>7559</v>
      </c>
      <c r="M14" s="163">
        <v>1000</v>
      </c>
      <c r="N14" s="163">
        <v>6559</v>
      </c>
      <c r="O14" s="163">
        <v>77</v>
      </c>
      <c r="P14" s="163">
        <v>1295</v>
      </c>
      <c r="Q14" s="163">
        <v>4180</v>
      </c>
      <c r="R14" s="235">
        <v>1464833</v>
      </c>
      <c r="S14" s="236" t="s">
        <v>32</v>
      </c>
      <c r="T14" s="237">
        <v>6918</v>
      </c>
      <c r="U14" s="166" t="s">
        <v>29</v>
      </c>
      <c r="V14" s="238">
        <v>116.61</v>
      </c>
      <c r="W14" s="237">
        <f t="shared" si="0"/>
        <v>525</v>
      </c>
      <c r="X14" s="239">
        <v>0</v>
      </c>
      <c r="Y14" s="238">
        <f t="shared" si="2"/>
        <v>5.8305000000000007</v>
      </c>
      <c r="Z14" s="238">
        <f t="shared" si="3"/>
        <v>3061.0125000000003</v>
      </c>
    </row>
    <row r="15" spans="1:27" x14ac:dyDescent="0.25">
      <c r="A15" s="119">
        <v>5668</v>
      </c>
      <c r="B15" s="234">
        <v>0.60955970532807902</v>
      </c>
      <c r="C15" s="234">
        <v>0.91502484152818198</v>
      </c>
      <c r="D15" s="163">
        <v>5837</v>
      </c>
      <c r="E15" s="163">
        <v>3558</v>
      </c>
      <c r="F15" s="164">
        <v>2279</v>
      </c>
      <c r="G15" s="164">
        <v>615</v>
      </c>
      <c r="H15" s="163">
        <v>125</v>
      </c>
      <c r="I15" s="163">
        <v>1043</v>
      </c>
      <c r="J15" s="234">
        <v>0.35001099626127102</v>
      </c>
      <c r="K15" s="234">
        <v>0.83340664174180801</v>
      </c>
      <c r="L15" s="163">
        <v>9094</v>
      </c>
      <c r="M15" s="163">
        <v>3183</v>
      </c>
      <c r="N15" s="163">
        <v>5911</v>
      </c>
      <c r="O15" s="163">
        <v>468</v>
      </c>
      <c r="P15" s="163">
        <v>467</v>
      </c>
      <c r="Q15" s="163">
        <v>3461</v>
      </c>
      <c r="R15" s="235">
        <v>1465004</v>
      </c>
      <c r="S15" s="236" t="s">
        <v>32</v>
      </c>
      <c r="T15" s="237">
        <v>12288</v>
      </c>
      <c r="U15" s="166" t="s">
        <v>29</v>
      </c>
      <c r="V15" s="238">
        <v>116.61</v>
      </c>
      <c r="W15" s="237">
        <f t="shared" si="0"/>
        <v>496</v>
      </c>
      <c r="X15" s="239">
        <v>0</v>
      </c>
      <c r="Y15" s="238">
        <f t="shared" si="2"/>
        <v>5.8305000000000007</v>
      </c>
      <c r="Z15" s="238">
        <f t="shared" si="3"/>
        <v>2891.9280000000003</v>
      </c>
    </row>
    <row r="16" spans="1:27" x14ac:dyDescent="0.25">
      <c r="A16" s="119">
        <v>6663</v>
      </c>
      <c r="B16" s="234">
        <v>0</v>
      </c>
      <c r="C16" s="234">
        <v>0.89824304538799404</v>
      </c>
      <c r="D16" s="163">
        <v>2732</v>
      </c>
      <c r="E16" s="163">
        <v>0</v>
      </c>
      <c r="F16" s="164">
        <v>2732</v>
      </c>
      <c r="G16" s="164">
        <v>0</v>
      </c>
      <c r="H16" s="163">
        <v>316</v>
      </c>
      <c r="I16" s="163">
        <v>2138</v>
      </c>
      <c r="J16" s="234">
        <v>2.8612303290414902E-4</v>
      </c>
      <c r="K16" s="234">
        <v>0.90872675250357704</v>
      </c>
      <c r="L16" s="163">
        <v>3495</v>
      </c>
      <c r="M16" s="163">
        <v>1</v>
      </c>
      <c r="N16" s="163">
        <v>3494</v>
      </c>
      <c r="O16" s="163">
        <v>0</v>
      </c>
      <c r="P16" s="163">
        <v>379</v>
      </c>
      <c r="Q16" s="163">
        <v>2796</v>
      </c>
      <c r="R16" s="235">
        <v>3926037</v>
      </c>
      <c r="S16" s="236" t="s">
        <v>32</v>
      </c>
      <c r="T16" s="237">
        <v>3559</v>
      </c>
      <c r="U16" s="166" t="s">
        <v>29</v>
      </c>
      <c r="V16" s="238">
        <v>9.99</v>
      </c>
      <c r="W16" s="237">
        <f t="shared" si="0"/>
        <v>278</v>
      </c>
      <c r="X16" s="239">
        <v>0</v>
      </c>
      <c r="Y16" s="238">
        <f>V16*$Y$1</f>
        <v>0.49950000000000006</v>
      </c>
      <c r="Z16" s="238">
        <f t="shared" si="3"/>
        <v>138.86100000000002</v>
      </c>
    </row>
    <row r="17" spans="1:26" x14ac:dyDescent="0.25">
      <c r="A17" s="119">
        <v>8217</v>
      </c>
      <c r="B17" s="234">
        <v>2.9411764705882401E-2</v>
      </c>
      <c r="C17" s="234">
        <v>0.85294117647058798</v>
      </c>
      <c r="D17" s="163">
        <v>68</v>
      </c>
      <c r="E17" s="163">
        <v>2</v>
      </c>
      <c r="F17" s="164">
        <v>66</v>
      </c>
      <c r="G17" s="164">
        <v>0</v>
      </c>
      <c r="H17" s="163">
        <v>18</v>
      </c>
      <c r="I17" s="163">
        <v>38</v>
      </c>
      <c r="J17" s="234">
        <v>0</v>
      </c>
      <c r="K17" s="234">
        <v>0.92307692307692302</v>
      </c>
      <c r="L17" s="163">
        <v>156</v>
      </c>
      <c r="M17" s="163">
        <v>0</v>
      </c>
      <c r="N17" s="163">
        <v>156</v>
      </c>
      <c r="O17" s="163">
        <v>4</v>
      </c>
      <c r="P17" s="163">
        <v>58</v>
      </c>
      <c r="Q17" s="163">
        <v>82</v>
      </c>
      <c r="R17" s="235">
        <v>2018539</v>
      </c>
      <c r="S17" s="236" t="s">
        <v>32</v>
      </c>
      <c r="T17" s="237">
        <v>103</v>
      </c>
      <c r="U17" s="166" t="s">
        <v>29</v>
      </c>
      <c r="V17" s="238">
        <v>101</v>
      </c>
      <c r="W17" s="237">
        <f t="shared" si="0"/>
        <v>10</v>
      </c>
      <c r="X17" s="239">
        <v>0</v>
      </c>
      <c r="Y17" s="238">
        <f t="shared" si="2"/>
        <v>5.0500000000000007</v>
      </c>
      <c r="Z17" s="238">
        <f t="shared" si="3"/>
        <v>50.500000000000007</v>
      </c>
    </row>
    <row r="18" spans="1:26" x14ac:dyDescent="0.25">
      <c r="A18" s="119">
        <v>8789</v>
      </c>
      <c r="B18" s="234">
        <v>0.39915966386554602</v>
      </c>
      <c r="C18" s="234">
        <v>0.90388655462184897</v>
      </c>
      <c r="D18" s="163">
        <v>1904</v>
      </c>
      <c r="E18" s="163">
        <v>760</v>
      </c>
      <c r="F18" s="164">
        <v>1144</v>
      </c>
      <c r="G18" s="164">
        <v>0</v>
      </c>
      <c r="H18" s="163">
        <v>147</v>
      </c>
      <c r="I18" s="163">
        <v>814</v>
      </c>
      <c r="J18" s="234">
        <v>7.1327932370553002E-2</v>
      </c>
      <c r="K18" s="234">
        <v>0.94399436421275096</v>
      </c>
      <c r="L18" s="163">
        <v>5678</v>
      </c>
      <c r="M18" s="163">
        <v>405</v>
      </c>
      <c r="N18" s="163">
        <v>5273</v>
      </c>
      <c r="O18" s="163">
        <v>0</v>
      </c>
      <c r="P18" s="163">
        <v>855</v>
      </c>
      <c r="Q18" s="163">
        <v>4100</v>
      </c>
      <c r="R18" s="235">
        <v>1763226</v>
      </c>
      <c r="S18" s="236" t="s">
        <v>32</v>
      </c>
      <c r="T18" s="237">
        <v>5370</v>
      </c>
      <c r="U18" s="166" t="s">
        <v>29</v>
      </c>
      <c r="V18" s="238">
        <v>36.340000000000003</v>
      </c>
      <c r="W18" s="237">
        <f t="shared" si="0"/>
        <v>183</v>
      </c>
      <c r="X18" s="239">
        <v>0</v>
      </c>
      <c r="Y18" s="238">
        <f t="shared" si="2"/>
        <v>1.8170000000000002</v>
      </c>
      <c r="Z18" s="238">
        <f t="shared" si="3"/>
        <v>332.51100000000002</v>
      </c>
    </row>
    <row r="19" spans="1:26" x14ac:dyDescent="0.25">
      <c r="A19" s="119">
        <v>8872</v>
      </c>
      <c r="B19" s="234">
        <v>0.479642058165548</v>
      </c>
      <c r="C19" s="234">
        <v>0.85548098434004505</v>
      </c>
      <c r="D19" s="163">
        <v>2235</v>
      </c>
      <c r="E19" s="163">
        <v>1072</v>
      </c>
      <c r="F19" s="164">
        <v>1163</v>
      </c>
      <c r="G19" s="164">
        <v>6</v>
      </c>
      <c r="H19" s="163">
        <v>252</v>
      </c>
      <c r="I19" s="163">
        <v>582</v>
      </c>
      <c r="J19" s="234">
        <v>5.9090198530561203E-2</v>
      </c>
      <c r="K19" s="234">
        <v>0.92512115053931498</v>
      </c>
      <c r="L19" s="163">
        <v>6397</v>
      </c>
      <c r="M19" s="163">
        <v>378</v>
      </c>
      <c r="N19" s="163">
        <v>6019</v>
      </c>
      <c r="O19" s="163">
        <v>5</v>
      </c>
      <c r="P19" s="163">
        <v>1456</v>
      </c>
      <c r="Q19" s="163">
        <v>4079</v>
      </c>
      <c r="R19" s="235">
        <v>3949245</v>
      </c>
      <c r="S19" s="236" t="s">
        <v>32</v>
      </c>
      <c r="T19" s="237">
        <v>4564</v>
      </c>
      <c r="U19" s="166" t="s">
        <v>29</v>
      </c>
      <c r="V19" s="238">
        <v>823.08</v>
      </c>
      <c r="W19" s="237">
        <f t="shared" si="0"/>
        <v>323</v>
      </c>
      <c r="X19" s="239">
        <v>0</v>
      </c>
      <c r="Y19" s="238">
        <f t="shared" si="2"/>
        <v>41.154000000000003</v>
      </c>
      <c r="Z19" s="238">
        <f t="shared" si="3"/>
        <v>13292.742000000002</v>
      </c>
    </row>
    <row r="20" spans="1:26" x14ac:dyDescent="0.25">
      <c r="A20" s="119">
        <v>8874</v>
      </c>
      <c r="B20" s="234">
        <v>0.389811104751002</v>
      </c>
      <c r="C20" s="234">
        <v>0.83457355466514005</v>
      </c>
      <c r="D20" s="163">
        <v>1747</v>
      </c>
      <c r="E20" s="163">
        <v>681</v>
      </c>
      <c r="F20" s="164">
        <v>1066</v>
      </c>
      <c r="G20" s="164">
        <v>0</v>
      </c>
      <c r="H20" s="163">
        <v>187</v>
      </c>
      <c r="I20" s="163">
        <v>590</v>
      </c>
      <c r="J20" s="234">
        <v>0.36194257788637801</v>
      </c>
      <c r="K20" s="234">
        <v>0.86591325595601698</v>
      </c>
      <c r="L20" s="163">
        <v>3274</v>
      </c>
      <c r="M20" s="163">
        <v>1185</v>
      </c>
      <c r="N20" s="163">
        <v>2089</v>
      </c>
      <c r="O20" s="163">
        <v>8</v>
      </c>
      <c r="P20" s="163">
        <v>379</v>
      </c>
      <c r="Q20" s="163">
        <v>1263</v>
      </c>
      <c r="R20" s="235">
        <v>3967221</v>
      </c>
      <c r="S20" s="236" t="s">
        <v>32</v>
      </c>
      <c r="T20" s="237">
        <v>5796</v>
      </c>
      <c r="U20" s="235" t="s">
        <v>32</v>
      </c>
      <c r="V20" s="238">
        <v>778.45</v>
      </c>
      <c r="W20" s="237">
        <f t="shared" si="0"/>
        <v>289</v>
      </c>
      <c r="X20" s="237">
        <f t="shared" si="1"/>
        <v>439</v>
      </c>
      <c r="Y20" s="238">
        <f t="shared" si="2"/>
        <v>38.922500000000007</v>
      </c>
      <c r="Z20" s="238">
        <f t="shared" si="3"/>
        <v>28335.580000000005</v>
      </c>
    </row>
    <row r="21" spans="1:26" x14ac:dyDescent="0.25">
      <c r="A21" s="119">
        <v>8875</v>
      </c>
      <c r="B21" s="234">
        <v>0.23230568823274</v>
      </c>
      <c r="C21" s="234">
        <v>0.84628745115067305</v>
      </c>
      <c r="D21" s="163">
        <v>2303</v>
      </c>
      <c r="E21" s="163">
        <v>535</v>
      </c>
      <c r="F21" s="164">
        <v>1768</v>
      </c>
      <c r="G21" s="164">
        <v>2</v>
      </c>
      <c r="H21" s="163">
        <v>422</v>
      </c>
      <c r="I21" s="163">
        <v>990</v>
      </c>
      <c r="J21" s="234">
        <v>0.12797619047618999</v>
      </c>
      <c r="K21" s="234">
        <v>0.89404761904761898</v>
      </c>
      <c r="L21" s="163">
        <v>3360</v>
      </c>
      <c r="M21" s="163">
        <v>430</v>
      </c>
      <c r="N21" s="163">
        <v>2930</v>
      </c>
      <c r="O21" s="163">
        <v>2</v>
      </c>
      <c r="P21" s="163">
        <v>715</v>
      </c>
      <c r="Q21" s="163">
        <v>1857</v>
      </c>
      <c r="R21" s="235">
        <v>3952975</v>
      </c>
      <c r="S21" s="236" t="s">
        <v>32</v>
      </c>
      <c r="T21" s="237">
        <v>3584</v>
      </c>
      <c r="U21" s="166" t="s">
        <v>29</v>
      </c>
      <c r="V21" s="238">
        <v>797.95</v>
      </c>
      <c r="W21" s="237">
        <f t="shared" si="0"/>
        <v>354</v>
      </c>
      <c r="X21" s="239">
        <v>0</v>
      </c>
      <c r="Y21" s="238">
        <f t="shared" si="2"/>
        <v>39.897500000000008</v>
      </c>
      <c r="Z21" s="238">
        <f t="shared" si="3"/>
        <v>14123.715000000002</v>
      </c>
    </row>
    <row r="22" spans="1:26" x14ac:dyDescent="0.25">
      <c r="A22" s="119">
        <v>9944</v>
      </c>
      <c r="B22" s="234">
        <v>0.28125</v>
      </c>
      <c r="C22" s="234">
        <v>0.8125</v>
      </c>
      <c r="D22" s="163">
        <v>32</v>
      </c>
      <c r="E22" s="163">
        <v>9</v>
      </c>
      <c r="F22" s="164">
        <v>23</v>
      </c>
      <c r="G22" s="164">
        <v>0</v>
      </c>
      <c r="H22" s="163">
        <v>4</v>
      </c>
      <c r="I22" s="163">
        <v>13</v>
      </c>
      <c r="J22" s="234">
        <v>0.52500000000000002</v>
      </c>
      <c r="K22" s="234">
        <v>0.94499999999999995</v>
      </c>
      <c r="L22" s="163">
        <v>200</v>
      </c>
      <c r="M22" s="163">
        <v>105</v>
      </c>
      <c r="N22" s="163">
        <v>95</v>
      </c>
      <c r="O22" s="163">
        <v>0</v>
      </c>
      <c r="P22" s="163">
        <v>43</v>
      </c>
      <c r="Q22" s="163">
        <v>41</v>
      </c>
      <c r="R22" s="235">
        <v>3295268</v>
      </c>
      <c r="S22" s="236" t="s">
        <v>32</v>
      </c>
      <c r="T22" s="237">
        <v>455</v>
      </c>
      <c r="U22" s="235" t="s">
        <v>32</v>
      </c>
      <c r="V22" s="238">
        <v>105</v>
      </c>
      <c r="W22" s="237">
        <f t="shared" si="0"/>
        <v>6</v>
      </c>
      <c r="X22" s="237">
        <f t="shared" si="1"/>
        <v>11</v>
      </c>
      <c r="Y22" s="238">
        <f t="shared" si="2"/>
        <v>5.25</v>
      </c>
      <c r="Z22" s="238">
        <f t="shared" si="3"/>
        <v>89.25</v>
      </c>
    </row>
    <row r="23" spans="1:26" x14ac:dyDescent="0.25">
      <c r="A23" s="119">
        <v>11238</v>
      </c>
      <c r="B23" s="234">
        <v>0.296296296296296</v>
      </c>
      <c r="C23" s="234">
        <v>0.91832858499525205</v>
      </c>
      <c r="D23" s="163">
        <v>2106</v>
      </c>
      <c r="E23" s="163">
        <v>624</v>
      </c>
      <c r="F23" s="164">
        <v>1482</v>
      </c>
      <c r="G23" s="164">
        <v>0</v>
      </c>
      <c r="H23" s="163">
        <v>218</v>
      </c>
      <c r="I23" s="163">
        <v>1092</v>
      </c>
      <c r="J23" s="234">
        <v>0.29620661824051697</v>
      </c>
      <c r="K23" s="234">
        <v>0.93623890234059703</v>
      </c>
      <c r="L23" s="163">
        <v>2478</v>
      </c>
      <c r="M23" s="163">
        <v>734</v>
      </c>
      <c r="N23" s="163">
        <v>1744</v>
      </c>
      <c r="O23" s="163">
        <v>0</v>
      </c>
      <c r="P23" s="163">
        <v>252</v>
      </c>
      <c r="Q23" s="163">
        <v>1334</v>
      </c>
      <c r="R23" s="235">
        <v>2024834</v>
      </c>
      <c r="S23" s="236" t="s">
        <v>32</v>
      </c>
      <c r="T23" s="237">
        <v>1299</v>
      </c>
      <c r="U23" s="166" t="s">
        <v>29</v>
      </c>
      <c r="V23" s="238">
        <v>14</v>
      </c>
      <c r="W23" s="237">
        <f t="shared" si="0"/>
        <v>172</v>
      </c>
      <c r="X23" s="239">
        <v>0</v>
      </c>
      <c r="Y23" s="238">
        <f>V23*$Y$1</f>
        <v>0.70000000000000007</v>
      </c>
      <c r="Z23" s="238">
        <f>(W23+X23)*Y23</f>
        <v>120.4</v>
      </c>
    </row>
    <row r="24" spans="1:26" x14ac:dyDescent="0.25">
      <c r="A24" s="119">
        <v>13894</v>
      </c>
      <c r="B24" s="234">
        <v>7.9009744535159297E-4</v>
      </c>
      <c r="C24" s="234">
        <v>0.93968922833816204</v>
      </c>
      <c r="D24" s="163">
        <v>3797</v>
      </c>
      <c r="E24" s="163">
        <v>3</v>
      </c>
      <c r="F24" s="164">
        <v>3794</v>
      </c>
      <c r="G24" s="164">
        <v>0</v>
      </c>
      <c r="H24" s="163">
        <v>707</v>
      </c>
      <c r="I24" s="163">
        <v>2858</v>
      </c>
      <c r="J24" s="234">
        <v>2.18758545255674E-3</v>
      </c>
      <c r="K24" s="234">
        <v>0.94531036368608101</v>
      </c>
      <c r="L24" s="163">
        <v>3657</v>
      </c>
      <c r="M24" s="163">
        <v>8</v>
      </c>
      <c r="N24" s="163">
        <v>3649</v>
      </c>
      <c r="O24" s="163">
        <v>0</v>
      </c>
      <c r="P24" s="163">
        <v>691</v>
      </c>
      <c r="Q24" s="163">
        <v>2758</v>
      </c>
      <c r="R24" s="235">
        <v>3785631</v>
      </c>
      <c r="S24" s="236" t="s">
        <v>32</v>
      </c>
      <c r="T24" s="237">
        <v>3164</v>
      </c>
      <c r="U24" s="166" t="s">
        <v>29</v>
      </c>
      <c r="V24" s="238">
        <v>132.72999999999999</v>
      </c>
      <c r="W24" s="237">
        <f t="shared" si="0"/>
        <v>229</v>
      </c>
      <c r="X24" s="239">
        <v>0</v>
      </c>
      <c r="Y24" s="238">
        <f t="shared" si="2"/>
        <v>6.6364999999999998</v>
      </c>
      <c r="Z24" s="238">
        <f t="shared" si="3"/>
        <v>1519.7584999999999</v>
      </c>
    </row>
    <row r="25" spans="1:26" x14ac:dyDescent="0.25">
      <c r="A25" s="119">
        <v>17707</v>
      </c>
      <c r="B25" s="234">
        <v>0.53903040262941704</v>
      </c>
      <c r="C25" s="234">
        <v>0.93755135579293303</v>
      </c>
      <c r="D25" s="163">
        <v>1217</v>
      </c>
      <c r="E25" s="163">
        <v>656</v>
      </c>
      <c r="F25" s="164">
        <v>561</v>
      </c>
      <c r="G25" s="164">
        <v>0</v>
      </c>
      <c r="H25" s="163">
        <v>353</v>
      </c>
      <c r="I25" s="163">
        <v>132</v>
      </c>
      <c r="J25" s="234">
        <v>0.42384105960264901</v>
      </c>
      <c r="K25" s="234">
        <v>0.92809839167455099</v>
      </c>
      <c r="L25" s="163">
        <v>1057</v>
      </c>
      <c r="M25" s="163">
        <v>448</v>
      </c>
      <c r="N25" s="163">
        <v>609</v>
      </c>
      <c r="O25" s="163">
        <v>0</v>
      </c>
      <c r="P25" s="163">
        <v>351</v>
      </c>
      <c r="Q25" s="163">
        <v>182</v>
      </c>
      <c r="R25" s="235">
        <v>1577626</v>
      </c>
      <c r="S25" s="236" t="s">
        <v>32</v>
      </c>
      <c r="T25" s="237">
        <v>6792</v>
      </c>
      <c r="U25" s="235" t="s">
        <v>32</v>
      </c>
      <c r="V25" s="238">
        <v>12.25</v>
      </c>
      <c r="W25" s="237">
        <f>F25-G25-H25-I25</f>
        <v>76</v>
      </c>
      <c r="X25" s="237">
        <f>N25-O25-P25-Q25</f>
        <v>76</v>
      </c>
      <c r="Y25" s="238">
        <f t="shared" si="2"/>
        <v>0.61250000000000004</v>
      </c>
      <c r="Z25" s="238">
        <f t="shared" si="3"/>
        <v>93.100000000000009</v>
      </c>
    </row>
    <row r="26" spans="1:26" ht="36" x14ac:dyDescent="0.25">
      <c r="R26" s="240"/>
      <c r="S26" s="240"/>
      <c r="T26" s="240"/>
      <c r="U26" s="240"/>
      <c r="V26" s="240"/>
      <c r="W26" s="240"/>
      <c r="X26" s="240"/>
      <c r="Y26" s="241" t="s">
        <v>166</v>
      </c>
      <c r="Z26" s="242">
        <f>SUM(Z3:Z25)</f>
        <v>82287.792499999996</v>
      </c>
    </row>
  </sheetData>
  <autoFilter ref="A2:Z2" xr:uid="{6ACD85E4-8B6B-43DC-98B1-B9230AE3DAE9}"/>
  <conditionalFormatting sqref="A1:A25">
    <cfRule type="duplicateValues" dxfId="21" priority="20"/>
  </conditionalFormatting>
  <conditionalFormatting sqref="R1">
    <cfRule type="duplicateValues" dxfId="20" priority="4"/>
  </conditionalFormatting>
  <conditionalFormatting sqref="R1">
    <cfRule type="duplicateValues" dxfId="19" priority="3"/>
  </conditionalFormatting>
  <conditionalFormatting sqref="AA1">
    <cfRule type="duplicateValues" dxfId="18" priority="2"/>
  </conditionalFormatting>
  <conditionalFormatting sqref="A1:A1048576">
    <cfRule type="duplicateValues" dxfId="1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B533-D72D-42BE-9CA3-D0A741157C89}">
  <dimension ref="A1:AB30"/>
  <sheetViews>
    <sheetView workbookViewId="0">
      <selection activeCell="A3" sqref="A3:A29"/>
    </sheetView>
  </sheetViews>
  <sheetFormatPr defaultRowHeight="15" x14ac:dyDescent="0.25"/>
  <cols>
    <col min="18" max="18" width="9.7109375" customWidth="1"/>
    <col min="19" max="19" width="9.42578125" customWidth="1"/>
    <col min="20" max="20" width="10" customWidth="1"/>
    <col min="21" max="21" width="11.140625" style="1" customWidth="1"/>
    <col min="25" max="25" width="12.28515625" customWidth="1"/>
    <col min="26" max="26" width="11" customWidth="1"/>
    <col min="27" max="27" width="67.140625" bestFit="1" customWidth="1"/>
  </cols>
  <sheetData>
    <row r="1" spans="1:28" ht="15.75" x14ac:dyDescent="0.25">
      <c r="A1" s="228"/>
      <c r="B1" s="229" t="s">
        <v>112</v>
      </c>
      <c r="C1" s="230"/>
      <c r="D1" s="231"/>
      <c r="E1" s="231"/>
      <c r="F1" s="231"/>
      <c r="G1" s="231"/>
      <c r="H1" s="231"/>
      <c r="I1" s="231"/>
      <c r="J1" s="229" t="s">
        <v>113</v>
      </c>
      <c r="K1" s="230"/>
      <c r="L1" s="231"/>
      <c r="M1" s="231"/>
      <c r="N1" s="231"/>
      <c r="O1" s="231"/>
      <c r="P1" s="231"/>
      <c r="Q1" s="231"/>
      <c r="R1" s="32" t="s">
        <v>62</v>
      </c>
      <c r="S1" s="229"/>
      <c r="T1" s="229"/>
      <c r="U1" s="229"/>
      <c r="V1" s="229"/>
      <c r="W1" s="229"/>
      <c r="X1" s="229"/>
      <c r="Y1" s="216">
        <v>0.05</v>
      </c>
      <c r="AA1" s="49" t="s">
        <v>158</v>
      </c>
    </row>
    <row r="2" spans="1:28" ht="34.5" x14ac:dyDescent="0.25">
      <c r="A2" s="161" t="s">
        <v>18</v>
      </c>
      <c r="B2" s="225" t="s">
        <v>19</v>
      </c>
      <c r="C2" s="225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7" t="s">
        <v>26</v>
      </c>
      <c r="J2" s="226" t="s">
        <v>19</v>
      </c>
      <c r="K2" s="225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102" t="s">
        <v>31</v>
      </c>
      <c r="S2" s="19" t="s">
        <v>27</v>
      </c>
      <c r="T2" s="19" t="s">
        <v>161</v>
      </c>
      <c r="U2" s="19" t="s">
        <v>159</v>
      </c>
      <c r="V2" s="19" t="s">
        <v>48</v>
      </c>
      <c r="W2" s="19" t="s">
        <v>160</v>
      </c>
      <c r="X2" s="19" t="s">
        <v>156</v>
      </c>
      <c r="Y2" s="19" t="s">
        <v>121</v>
      </c>
      <c r="Z2" s="19" t="s">
        <v>28</v>
      </c>
    </row>
    <row r="3" spans="1:28" x14ac:dyDescent="0.25">
      <c r="A3" s="119">
        <v>1251</v>
      </c>
      <c r="B3" s="227">
        <v>0.45210384959713501</v>
      </c>
      <c r="C3" s="227">
        <v>0.946284691136974</v>
      </c>
      <c r="D3" s="163">
        <v>1117</v>
      </c>
      <c r="E3" s="163">
        <v>505</v>
      </c>
      <c r="F3" s="164">
        <v>612</v>
      </c>
      <c r="G3" s="164">
        <v>0</v>
      </c>
      <c r="H3" s="163">
        <v>185</v>
      </c>
      <c r="I3" s="163">
        <v>367</v>
      </c>
      <c r="J3" s="227">
        <v>0.26530612244898</v>
      </c>
      <c r="K3" s="227">
        <v>0.94160997732426299</v>
      </c>
      <c r="L3" s="163">
        <v>1764</v>
      </c>
      <c r="M3" s="163">
        <v>468</v>
      </c>
      <c r="N3" s="163">
        <v>1296</v>
      </c>
      <c r="O3" s="163">
        <v>0</v>
      </c>
      <c r="P3" s="163">
        <v>227</v>
      </c>
      <c r="Q3" s="163">
        <v>966</v>
      </c>
      <c r="R3" s="164">
        <v>1907096</v>
      </c>
      <c r="S3" s="165" t="s">
        <v>32</v>
      </c>
      <c r="T3" s="163">
        <v>2557</v>
      </c>
      <c r="U3" s="164" t="s">
        <v>32</v>
      </c>
      <c r="V3" s="167">
        <v>5.34</v>
      </c>
      <c r="W3" s="163">
        <f>F3-G3-H3-I3</f>
        <v>60</v>
      </c>
      <c r="X3" s="163">
        <f>N3-O3-P3-Q3</f>
        <v>103</v>
      </c>
      <c r="Y3" s="167">
        <f>V3*$Y$1</f>
        <v>0.26700000000000002</v>
      </c>
      <c r="Z3" s="167">
        <f>(W3+X3)*Y3</f>
        <v>43.521000000000001</v>
      </c>
      <c r="AA3" s="232"/>
      <c r="AB3" s="201"/>
    </row>
    <row r="4" spans="1:28" x14ac:dyDescent="0.25">
      <c r="A4" s="119">
        <v>1252</v>
      </c>
      <c r="B4" s="227">
        <v>0.31935320869125799</v>
      </c>
      <c r="C4" s="227">
        <v>0.949974734714502</v>
      </c>
      <c r="D4" s="163">
        <v>1979</v>
      </c>
      <c r="E4" s="163">
        <v>632</v>
      </c>
      <c r="F4" s="164">
        <v>1347</v>
      </c>
      <c r="G4" s="164">
        <v>0</v>
      </c>
      <c r="H4" s="163">
        <v>340</v>
      </c>
      <c r="I4" s="163">
        <v>908</v>
      </c>
      <c r="J4" s="227">
        <v>1.5894487656408499E-2</v>
      </c>
      <c r="K4" s="227">
        <v>0.92695299289820798</v>
      </c>
      <c r="L4" s="163">
        <v>2957</v>
      </c>
      <c r="M4" s="163">
        <v>47</v>
      </c>
      <c r="N4" s="163">
        <v>2910</v>
      </c>
      <c r="O4" s="163">
        <v>0</v>
      </c>
      <c r="P4" s="163">
        <v>575</v>
      </c>
      <c r="Q4" s="163">
        <v>2119</v>
      </c>
      <c r="R4" s="164">
        <v>1906015</v>
      </c>
      <c r="S4" s="165" t="s">
        <v>32</v>
      </c>
      <c r="T4" s="163">
        <v>2106</v>
      </c>
      <c r="U4" s="166" t="s">
        <v>29</v>
      </c>
      <c r="V4" s="167">
        <v>10.68</v>
      </c>
      <c r="W4" s="163">
        <f t="shared" ref="W4:W29" si="0">F4-G4-H4-I4</f>
        <v>99</v>
      </c>
      <c r="X4" s="168">
        <v>0</v>
      </c>
      <c r="Y4" s="167">
        <f t="shared" ref="Y4:Y29" si="1">V4*$Y$1</f>
        <v>0.53400000000000003</v>
      </c>
      <c r="Z4" s="167">
        <f t="shared" ref="Z4:Z29" si="2">(W4+X4)*Y4</f>
        <v>52.866</v>
      </c>
      <c r="AA4" s="232"/>
      <c r="AB4" s="233"/>
    </row>
    <row r="5" spans="1:28" x14ac:dyDescent="0.25">
      <c r="A5" s="119">
        <v>1261</v>
      </c>
      <c r="B5" s="227">
        <v>0.31017923571187</v>
      </c>
      <c r="C5" s="227">
        <v>0.90929996618194098</v>
      </c>
      <c r="D5" s="163">
        <v>14785</v>
      </c>
      <c r="E5" s="163">
        <v>4586</v>
      </c>
      <c r="F5" s="164">
        <v>10199</v>
      </c>
      <c r="G5" s="164">
        <v>0</v>
      </c>
      <c r="H5" s="163">
        <v>2076</v>
      </c>
      <c r="I5" s="163">
        <v>6782</v>
      </c>
      <c r="J5" s="227">
        <v>0.49513899837090802</v>
      </c>
      <c r="K5" s="227">
        <v>0.84944032792054203</v>
      </c>
      <c r="L5" s="163">
        <v>19029</v>
      </c>
      <c r="M5" s="163">
        <v>9422</v>
      </c>
      <c r="N5" s="163">
        <v>9607</v>
      </c>
      <c r="O5" s="163">
        <v>0</v>
      </c>
      <c r="P5" s="163">
        <v>2001</v>
      </c>
      <c r="Q5" s="163">
        <v>4741</v>
      </c>
      <c r="R5" s="164">
        <v>2018943</v>
      </c>
      <c r="S5" s="165" t="s">
        <v>32</v>
      </c>
      <c r="T5" s="163">
        <v>15351</v>
      </c>
      <c r="U5" s="166" t="s">
        <v>29</v>
      </c>
      <c r="V5" s="167">
        <v>9.6</v>
      </c>
      <c r="W5" s="163">
        <f t="shared" si="0"/>
        <v>1341</v>
      </c>
      <c r="X5" s="168">
        <v>0</v>
      </c>
      <c r="Y5" s="167">
        <f t="shared" si="1"/>
        <v>0.48</v>
      </c>
      <c r="Z5" s="167">
        <f t="shared" si="2"/>
        <v>643.67999999999995</v>
      </c>
      <c r="AA5" s="232"/>
      <c r="AB5" s="233"/>
    </row>
    <row r="6" spans="1:28" x14ac:dyDescent="0.25">
      <c r="A6" s="119">
        <v>1277</v>
      </c>
      <c r="B6" s="227">
        <v>0.144838937220785</v>
      </c>
      <c r="C6" s="227">
        <v>0.84328709146484804</v>
      </c>
      <c r="D6" s="163">
        <v>8506</v>
      </c>
      <c r="E6" s="163">
        <v>1232</v>
      </c>
      <c r="F6" s="164">
        <v>7274</v>
      </c>
      <c r="G6" s="164">
        <v>0</v>
      </c>
      <c r="H6" s="163">
        <v>735</v>
      </c>
      <c r="I6" s="163">
        <v>5206</v>
      </c>
      <c r="J6" s="227">
        <v>0.221690412585337</v>
      </c>
      <c r="K6" s="227">
        <v>0.92412436924903496</v>
      </c>
      <c r="L6" s="163">
        <v>26952</v>
      </c>
      <c r="M6" s="163">
        <v>5975</v>
      </c>
      <c r="N6" s="163">
        <v>20977</v>
      </c>
      <c r="O6" s="163">
        <v>0</v>
      </c>
      <c r="P6" s="163">
        <v>3588</v>
      </c>
      <c r="Q6" s="163">
        <v>15344</v>
      </c>
      <c r="R6" s="164">
        <v>1565746</v>
      </c>
      <c r="S6" s="165" t="s">
        <v>32</v>
      </c>
      <c r="T6" s="163">
        <v>27764</v>
      </c>
      <c r="U6" s="164" t="s">
        <v>32</v>
      </c>
      <c r="V6" s="167">
        <v>191.06</v>
      </c>
      <c r="W6" s="163">
        <f t="shared" si="0"/>
        <v>1333</v>
      </c>
      <c r="X6" s="163">
        <f>N6-O6-P6-Q6</f>
        <v>2045</v>
      </c>
      <c r="Y6" s="167">
        <f t="shared" si="1"/>
        <v>9.5530000000000008</v>
      </c>
      <c r="Z6" s="167">
        <f t="shared" si="2"/>
        <v>32270.034000000003</v>
      </c>
      <c r="AA6" s="232"/>
      <c r="AB6" s="233"/>
    </row>
    <row r="7" spans="1:28" x14ac:dyDescent="0.25">
      <c r="A7" s="119">
        <v>1501</v>
      </c>
      <c r="B7" s="227">
        <v>0.63157894736842102</v>
      </c>
      <c r="C7" s="227">
        <v>0.94736842105263197</v>
      </c>
      <c r="D7" s="163">
        <v>38</v>
      </c>
      <c r="E7" s="163">
        <v>24</v>
      </c>
      <c r="F7" s="164">
        <v>14</v>
      </c>
      <c r="G7" s="164">
        <v>0</v>
      </c>
      <c r="H7" s="163">
        <v>1</v>
      </c>
      <c r="I7" s="163">
        <v>11</v>
      </c>
      <c r="J7" s="227">
        <v>0.22448979591836701</v>
      </c>
      <c r="K7" s="227">
        <v>0.89795918367346905</v>
      </c>
      <c r="L7" s="163">
        <v>49</v>
      </c>
      <c r="M7" s="163">
        <v>11</v>
      </c>
      <c r="N7" s="163">
        <v>38</v>
      </c>
      <c r="O7" s="163">
        <v>0</v>
      </c>
      <c r="P7" s="163">
        <v>6</v>
      </c>
      <c r="Q7" s="163">
        <v>27</v>
      </c>
      <c r="R7" s="164">
        <v>2154748</v>
      </c>
      <c r="S7" s="165" t="s">
        <v>32</v>
      </c>
      <c r="T7" s="163">
        <v>63</v>
      </c>
      <c r="U7" s="164" t="s">
        <v>32</v>
      </c>
      <c r="V7" s="167">
        <v>83.33</v>
      </c>
      <c r="W7" s="163">
        <f t="shared" si="0"/>
        <v>2</v>
      </c>
      <c r="X7" s="163">
        <f t="shared" ref="X7:X29" si="3">N7-O7-P7-Q7</f>
        <v>5</v>
      </c>
      <c r="Y7" s="167">
        <f t="shared" si="1"/>
        <v>4.1665000000000001</v>
      </c>
      <c r="Z7" s="167">
        <f t="shared" si="2"/>
        <v>29.165500000000002</v>
      </c>
      <c r="AA7" s="232"/>
      <c r="AB7" s="233"/>
    </row>
    <row r="8" spans="1:28" x14ac:dyDescent="0.25">
      <c r="A8" s="119">
        <v>1866</v>
      </c>
      <c r="B8" s="227">
        <v>0.64960346070656105</v>
      </c>
      <c r="C8" s="227">
        <v>0.92429704397981205</v>
      </c>
      <c r="D8" s="163">
        <v>1387</v>
      </c>
      <c r="E8" s="163">
        <v>901</v>
      </c>
      <c r="F8" s="164">
        <v>486</v>
      </c>
      <c r="G8" s="164">
        <v>10</v>
      </c>
      <c r="H8" s="163">
        <v>116</v>
      </c>
      <c r="I8" s="163">
        <v>255</v>
      </c>
      <c r="J8" s="227">
        <v>0.41630063445583199</v>
      </c>
      <c r="K8" s="227">
        <v>0.90873596876525098</v>
      </c>
      <c r="L8" s="163">
        <v>2049</v>
      </c>
      <c r="M8" s="163">
        <v>853</v>
      </c>
      <c r="N8" s="163">
        <v>1196</v>
      </c>
      <c r="O8" s="163">
        <v>20</v>
      </c>
      <c r="P8" s="163">
        <v>227</v>
      </c>
      <c r="Q8" s="163">
        <v>762</v>
      </c>
      <c r="R8" s="164">
        <v>1571876</v>
      </c>
      <c r="S8" s="165" t="s">
        <v>32</v>
      </c>
      <c r="T8" s="163">
        <v>2608</v>
      </c>
      <c r="U8" s="166" t="s">
        <v>29</v>
      </c>
      <c r="V8" s="167">
        <v>79</v>
      </c>
      <c r="W8" s="163">
        <f t="shared" si="0"/>
        <v>105</v>
      </c>
      <c r="X8" s="168">
        <v>0</v>
      </c>
      <c r="Y8" s="167">
        <f>V8*$Y$1</f>
        <v>3.95</v>
      </c>
      <c r="Z8" s="167">
        <f t="shared" si="2"/>
        <v>414.75</v>
      </c>
      <c r="AA8" s="232"/>
      <c r="AB8" s="233"/>
    </row>
    <row r="9" spans="1:28" x14ac:dyDescent="0.25">
      <c r="A9" s="119">
        <v>1876</v>
      </c>
      <c r="B9" s="227">
        <v>0.79516711833785003</v>
      </c>
      <c r="C9" s="227">
        <v>0.92005420054200504</v>
      </c>
      <c r="D9" s="163">
        <v>4428</v>
      </c>
      <c r="E9" s="163">
        <v>3521</v>
      </c>
      <c r="F9" s="164">
        <v>907</v>
      </c>
      <c r="G9" s="164">
        <v>64</v>
      </c>
      <c r="H9" s="163">
        <v>363</v>
      </c>
      <c r="I9" s="163">
        <v>126</v>
      </c>
      <c r="J9" s="227">
        <v>0.56961840955432597</v>
      </c>
      <c r="K9" s="227">
        <v>0.86877366734634398</v>
      </c>
      <c r="L9" s="163">
        <v>6866</v>
      </c>
      <c r="M9" s="163">
        <v>3911</v>
      </c>
      <c r="N9" s="163">
        <v>2955</v>
      </c>
      <c r="O9" s="163">
        <v>156</v>
      </c>
      <c r="P9" s="163">
        <v>786</v>
      </c>
      <c r="Q9" s="163">
        <v>1112</v>
      </c>
      <c r="R9" s="164">
        <v>3789096</v>
      </c>
      <c r="S9" s="165" t="s">
        <v>32</v>
      </c>
      <c r="T9" s="163">
        <v>11868</v>
      </c>
      <c r="U9" s="166" t="s">
        <v>29</v>
      </c>
      <c r="V9" s="167">
        <v>77.209999999999994</v>
      </c>
      <c r="W9" s="163">
        <f t="shared" si="0"/>
        <v>354</v>
      </c>
      <c r="X9" s="168">
        <v>0</v>
      </c>
      <c r="Y9" s="167">
        <f t="shared" si="1"/>
        <v>3.8605</v>
      </c>
      <c r="Z9" s="167">
        <f t="shared" si="2"/>
        <v>1366.617</v>
      </c>
      <c r="AA9" s="232"/>
      <c r="AB9" s="233"/>
    </row>
    <row r="10" spans="1:28" x14ac:dyDescent="0.25">
      <c r="A10" s="119">
        <v>1877</v>
      </c>
      <c r="B10" s="227">
        <v>0.28738398074939803</v>
      </c>
      <c r="C10" s="227">
        <v>0.87647530651999495</v>
      </c>
      <c r="D10" s="163">
        <v>8727</v>
      </c>
      <c r="E10" s="163">
        <v>2508</v>
      </c>
      <c r="F10" s="164">
        <v>6219</v>
      </c>
      <c r="G10" s="164">
        <v>48</v>
      </c>
      <c r="H10" s="163">
        <v>1111</v>
      </c>
      <c r="I10" s="163">
        <v>3982</v>
      </c>
      <c r="J10" s="227">
        <v>8.8268384985169299E-2</v>
      </c>
      <c r="K10" s="227">
        <v>0.88227472639869098</v>
      </c>
      <c r="L10" s="163">
        <v>9777</v>
      </c>
      <c r="M10" s="163">
        <v>863</v>
      </c>
      <c r="N10" s="163">
        <v>8914</v>
      </c>
      <c r="O10" s="163">
        <v>120</v>
      </c>
      <c r="P10" s="163">
        <v>1623</v>
      </c>
      <c r="Q10" s="163">
        <v>6020</v>
      </c>
      <c r="R10" s="164">
        <v>1464825</v>
      </c>
      <c r="S10" s="165" t="s">
        <v>32</v>
      </c>
      <c r="T10" s="163">
        <v>12392</v>
      </c>
      <c r="U10" s="166" t="s">
        <v>29</v>
      </c>
      <c r="V10" s="167">
        <v>116.61</v>
      </c>
      <c r="W10" s="163">
        <f t="shared" si="0"/>
        <v>1078</v>
      </c>
      <c r="X10" s="168">
        <v>0</v>
      </c>
      <c r="Y10" s="167">
        <f t="shared" si="1"/>
        <v>5.8305000000000007</v>
      </c>
      <c r="Z10" s="167">
        <f t="shared" si="2"/>
        <v>6285.2790000000005</v>
      </c>
      <c r="AA10" s="232"/>
      <c r="AB10" s="233"/>
    </row>
    <row r="11" spans="1:28" x14ac:dyDescent="0.25">
      <c r="A11" s="119">
        <v>1878</v>
      </c>
      <c r="B11" s="227">
        <v>0.18527328756014499</v>
      </c>
      <c r="C11" s="227">
        <v>0.90366005298156504</v>
      </c>
      <c r="D11" s="163">
        <v>18497</v>
      </c>
      <c r="E11" s="163">
        <v>3427</v>
      </c>
      <c r="F11" s="164">
        <v>15070</v>
      </c>
      <c r="G11" s="164">
        <v>124</v>
      </c>
      <c r="H11" s="163">
        <v>2769</v>
      </c>
      <c r="I11" s="163">
        <v>10395</v>
      </c>
      <c r="J11" s="227">
        <v>0.157731391099765</v>
      </c>
      <c r="K11" s="227">
        <v>0.92841768033238203</v>
      </c>
      <c r="L11" s="163">
        <v>19977</v>
      </c>
      <c r="M11" s="163">
        <v>3151</v>
      </c>
      <c r="N11" s="163">
        <v>16826</v>
      </c>
      <c r="O11" s="163">
        <v>127</v>
      </c>
      <c r="P11" s="163">
        <v>3464</v>
      </c>
      <c r="Q11" s="163">
        <v>11805</v>
      </c>
      <c r="R11" s="164">
        <v>1465681</v>
      </c>
      <c r="S11" s="165" t="s">
        <v>32</v>
      </c>
      <c r="T11" s="163">
        <v>21614</v>
      </c>
      <c r="U11" s="166" t="s">
        <v>29</v>
      </c>
      <c r="V11" s="167">
        <v>116.61</v>
      </c>
      <c r="W11" s="163">
        <f t="shared" si="0"/>
        <v>1782</v>
      </c>
      <c r="X11" s="168">
        <v>0</v>
      </c>
      <c r="Y11" s="167">
        <f t="shared" si="1"/>
        <v>5.8305000000000007</v>
      </c>
      <c r="Z11" s="167">
        <f t="shared" si="2"/>
        <v>10389.951000000001</v>
      </c>
      <c r="AA11" s="232"/>
      <c r="AB11" s="233"/>
    </row>
    <row r="12" spans="1:28" x14ac:dyDescent="0.25">
      <c r="A12" s="119">
        <v>1879</v>
      </c>
      <c r="B12" s="227">
        <v>0.20241635687732301</v>
      </c>
      <c r="C12" s="227">
        <v>0.88382899628252798</v>
      </c>
      <c r="D12" s="163">
        <v>5380</v>
      </c>
      <c r="E12" s="163">
        <v>1089</v>
      </c>
      <c r="F12" s="164">
        <v>4291</v>
      </c>
      <c r="G12" s="164">
        <v>27</v>
      </c>
      <c r="H12" s="163">
        <v>961</v>
      </c>
      <c r="I12" s="163">
        <v>2678</v>
      </c>
      <c r="J12" s="227">
        <v>0.23470428280081601</v>
      </c>
      <c r="K12" s="227">
        <v>0.89072059823249505</v>
      </c>
      <c r="L12" s="163">
        <v>5884</v>
      </c>
      <c r="M12" s="163">
        <v>1381</v>
      </c>
      <c r="N12" s="163">
        <v>4503</v>
      </c>
      <c r="O12" s="163">
        <v>29</v>
      </c>
      <c r="P12" s="163">
        <v>1002</v>
      </c>
      <c r="Q12" s="163">
        <v>2829</v>
      </c>
      <c r="R12" s="164">
        <v>1464866</v>
      </c>
      <c r="S12" s="165" t="s">
        <v>32</v>
      </c>
      <c r="T12" s="163">
        <v>8205</v>
      </c>
      <c r="U12" s="166" t="s">
        <v>29</v>
      </c>
      <c r="V12" s="167">
        <v>116.61</v>
      </c>
      <c r="W12" s="163">
        <f t="shared" si="0"/>
        <v>625</v>
      </c>
      <c r="X12" s="168">
        <v>0</v>
      </c>
      <c r="Y12" s="167">
        <f t="shared" si="1"/>
        <v>5.8305000000000007</v>
      </c>
      <c r="Z12" s="167">
        <f t="shared" si="2"/>
        <v>3644.0625000000005</v>
      </c>
      <c r="AA12" s="232"/>
      <c r="AB12" s="233"/>
    </row>
    <row r="13" spans="1:28" x14ac:dyDescent="0.25">
      <c r="A13" s="119">
        <v>1912</v>
      </c>
      <c r="B13" s="227">
        <v>0</v>
      </c>
      <c r="C13" s="227">
        <v>0.94491129785247396</v>
      </c>
      <c r="D13" s="163">
        <v>1071</v>
      </c>
      <c r="E13" s="163">
        <v>0</v>
      </c>
      <c r="F13" s="164">
        <v>1071</v>
      </c>
      <c r="G13" s="164">
        <v>0</v>
      </c>
      <c r="H13" s="163">
        <v>252</v>
      </c>
      <c r="I13" s="163">
        <v>760</v>
      </c>
      <c r="J13" s="227">
        <v>0</v>
      </c>
      <c r="K13" s="227">
        <v>0.93095238095238098</v>
      </c>
      <c r="L13" s="163">
        <v>840</v>
      </c>
      <c r="M13" s="163">
        <v>0</v>
      </c>
      <c r="N13" s="163">
        <v>840</v>
      </c>
      <c r="O13" s="163">
        <v>0</v>
      </c>
      <c r="P13" s="163">
        <v>211</v>
      </c>
      <c r="Q13" s="163">
        <v>571</v>
      </c>
      <c r="R13" s="164">
        <v>1448281</v>
      </c>
      <c r="S13" s="165" t="s">
        <v>32</v>
      </c>
      <c r="T13" s="163">
        <v>1002</v>
      </c>
      <c r="U13" s="166" t="s">
        <v>29</v>
      </c>
      <c r="V13" s="167">
        <v>27</v>
      </c>
      <c r="W13" s="163">
        <f t="shared" si="0"/>
        <v>59</v>
      </c>
      <c r="X13" s="168">
        <v>0</v>
      </c>
      <c r="Y13" s="167">
        <f t="shared" si="1"/>
        <v>1.35</v>
      </c>
      <c r="Z13" s="167">
        <f t="shared" si="2"/>
        <v>79.650000000000006</v>
      </c>
      <c r="AA13" s="232"/>
      <c r="AB13" s="233"/>
    </row>
    <row r="14" spans="1:28" x14ac:dyDescent="0.25">
      <c r="A14" s="119">
        <v>2018</v>
      </c>
      <c r="B14" s="227">
        <v>0.42473919523099901</v>
      </c>
      <c r="C14" s="227">
        <v>0.92506706408345796</v>
      </c>
      <c r="D14" s="163">
        <v>16775</v>
      </c>
      <c r="E14" s="163">
        <v>7125</v>
      </c>
      <c r="F14" s="164">
        <v>9650</v>
      </c>
      <c r="G14" s="164">
        <v>204</v>
      </c>
      <c r="H14" s="163">
        <v>2373</v>
      </c>
      <c r="I14" s="163">
        <v>5816</v>
      </c>
      <c r="J14" s="227">
        <v>0.46059955737375102</v>
      </c>
      <c r="K14" s="227">
        <v>0.92381463349205295</v>
      </c>
      <c r="L14" s="163">
        <v>14911</v>
      </c>
      <c r="M14" s="163">
        <v>6868</v>
      </c>
      <c r="N14" s="163">
        <v>8043</v>
      </c>
      <c r="O14" s="163">
        <v>45</v>
      </c>
      <c r="P14" s="163">
        <v>2214</v>
      </c>
      <c r="Q14" s="163">
        <v>4648</v>
      </c>
      <c r="R14" s="164">
        <v>3295193</v>
      </c>
      <c r="S14" s="165" t="s">
        <v>32</v>
      </c>
      <c r="T14" s="163">
        <v>15180</v>
      </c>
      <c r="U14" s="164" t="s">
        <v>32</v>
      </c>
      <c r="V14" s="167">
        <v>7.04</v>
      </c>
      <c r="W14" s="163">
        <f t="shared" si="0"/>
        <v>1257</v>
      </c>
      <c r="X14" s="163">
        <f>N14-O14-P14-Q14</f>
        <v>1136</v>
      </c>
      <c r="Y14" s="167">
        <f t="shared" si="1"/>
        <v>0.35200000000000004</v>
      </c>
      <c r="Z14" s="167">
        <f t="shared" si="2"/>
        <v>842.33600000000013</v>
      </c>
      <c r="AA14" s="232"/>
      <c r="AB14" s="233"/>
    </row>
    <row r="15" spans="1:28" x14ac:dyDescent="0.25">
      <c r="A15" s="119">
        <v>2069</v>
      </c>
      <c r="B15" s="227">
        <v>5.7007125890736303E-2</v>
      </c>
      <c r="C15" s="227">
        <v>0.81472684085510705</v>
      </c>
      <c r="D15" s="163">
        <v>421</v>
      </c>
      <c r="E15" s="163">
        <v>24</v>
      </c>
      <c r="F15" s="164">
        <v>397</v>
      </c>
      <c r="G15" s="164">
        <v>1</v>
      </c>
      <c r="H15" s="163">
        <v>93</v>
      </c>
      <c r="I15" s="163">
        <v>225</v>
      </c>
      <c r="J15" s="227">
        <v>0</v>
      </c>
      <c r="K15" s="227">
        <v>0.87306501547987603</v>
      </c>
      <c r="L15" s="163">
        <v>646</v>
      </c>
      <c r="M15" s="163">
        <v>0</v>
      </c>
      <c r="N15" s="163">
        <v>646</v>
      </c>
      <c r="O15" s="163">
        <v>0</v>
      </c>
      <c r="P15" s="163">
        <v>151</v>
      </c>
      <c r="Q15" s="163">
        <v>413</v>
      </c>
      <c r="R15" s="164">
        <v>3269941</v>
      </c>
      <c r="S15" s="165" t="s">
        <v>32</v>
      </c>
      <c r="T15" s="163">
        <v>1233</v>
      </c>
      <c r="U15" s="166" t="s">
        <v>29</v>
      </c>
      <c r="V15" s="167">
        <v>49.95</v>
      </c>
      <c r="W15" s="163">
        <f t="shared" si="0"/>
        <v>78</v>
      </c>
      <c r="X15" s="168">
        <v>0</v>
      </c>
      <c r="Y15" s="167">
        <f t="shared" si="1"/>
        <v>2.4975000000000005</v>
      </c>
      <c r="Z15" s="167">
        <f t="shared" si="2"/>
        <v>194.80500000000004</v>
      </c>
      <c r="AA15" s="232"/>
      <c r="AB15" s="233"/>
    </row>
    <row r="16" spans="1:28" x14ac:dyDescent="0.25">
      <c r="A16" s="119">
        <v>5666</v>
      </c>
      <c r="B16" s="227">
        <v>0.13627564847077001</v>
      </c>
      <c r="C16" s="227">
        <v>0.88114595431668596</v>
      </c>
      <c r="D16" s="163">
        <v>2583</v>
      </c>
      <c r="E16" s="163">
        <v>352</v>
      </c>
      <c r="F16" s="164">
        <v>2231</v>
      </c>
      <c r="G16" s="164">
        <v>33</v>
      </c>
      <c r="H16" s="163">
        <v>559</v>
      </c>
      <c r="I16" s="163">
        <v>1332</v>
      </c>
      <c r="J16" s="227">
        <v>0.225056264066017</v>
      </c>
      <c r="K16" s="227">
        <v>0.88709677419354804</v>
      </c>
      <c r="L16" s="163">
        <v>2666</v>
      </c>
      <c r="M16" s="163">
        <v>600</v>
      </c>
      <c r="N16" s="163">
        <v>2066</v>
      </c>
      <c r="O16" s="163">
        <v>28</v>
      </c>
      <c r="P16" s="163">
        <v>521</v>
      </c>
      <c r="Q16" s="163">
        <v>1216</v>
      </c>
      <c r="R16" s="164">
        <v>1464700</v>
      </c>
      <c r="S16" s="165" t="s">
        <v>32</v>
      </c>
      <c r="T16" s="163">
        <v>4385</v>
      </c>
      <c r="U16" s="166" t="s">
        <v>29</v>
      </c>
      <c r="V16" s="167">
        <v>116.61</v>
      </c>
      <c r="W16" s="163">
        <f t="shared" si="0"/>
        <v>307</v>
      </c>
      <c r="X16" s="168">
        <v>0</v>
      </c>
      <c r="Y16" s="167">
        <f t="shared" si="1"/>
        <v>5.8305000000000007</v>
      </c>
      <c r="Z16" s="167">
        <f t="shared" si="2"/>
        <v>1789.9635000000003</v>
      </c>
      <c r="AA16" s="232"/>
      <c r="AB16" s="233"/>
    </row>
    <row r="17" spans="1:28" x14ac:dyDescent="0.25">
      <c r="A17" s="119">
        <v>5667</v>
      </c>
      <c r="B17" s="227">
        <v>0.132292631300437</v>
      </c>
      <c r="C17" s="227">
        <v>0.86678132028045995</v>
      </c>
      <c r="D17" s="163">
        <v>7559</v>
      </c>
      <c r="E17" s="163">
        <v>1000</v>
      </c>
      <c r="F17" s="164">
        <v>6559</v>
      </c>
      <c r="G17" s="164">
        <v>77</v>
      </c>
      <c r="H17" s="163">
        <v>1295</v>
      </c>
      <c r="I17" s="163">
        <v>4180</v>
      </c>
      <c r="J17" s="227">
        <v>0.26442709785335899</v>
      </c>
      <c r="K17" s="227">
        <v>0.84527460273208799</v>
      </c>
      <c r="L17" s="163">
        <v>7174</v>
      </c>
      <c r="M17" s="163">
        <v>1897</v>
      </c>
      <c r="N17" s="163">
        <v>5277</v>
      </c>
      <c r="O17" s="163">
        <v>41</v>
      </c>
      <c r="P17" s="163">
        <v>743</v>
      </c>
      <c r="Q17" s="163">
        <v>3383</v>
      </c>
      <c r="R17" s="164">
        <v>1464833</v>
      </c>
      <c r="S17" s="165" t="s">
        <v>32</v>
      </c>
      <c r="T17" s="163">
        <v>9799</v>
      </c>
      <c r="U17" s="166" t="s">
        <v>29</v>
      </c>
      <c r="V17" s="167">
        <v>116.61</v>
      </c>
      <c r="W17" s="163">
        <f t="shared" si="0"/>
        <v>1007</v>
      </c>
      <c r="X17" s="168">
        <v>0</v>
      </c>
      <c r="Y17" s="167">
        <f t="shared" si="1"/>
        <v>5.8305000000000007</v>
      </c>
      <c r="Z17" s="167">
        <f t="shared" si="2"/>
        <v>5871.3135000000011</v>
      </c>
      <c r="AA17" s="232"/>
      <c r="AB17" s="233"/>
    </row>
    <row r="18" spans="1:28" x14ac:dyDescent="0.25">
      <c r="A18" s="119">
        <v>5668</v>
      </c>
      <c r="B18" s="227">
        <v>0.35001099626127102</v>
      </c>
      <c r="C18" s="227">
        <v>0.83340664174180801</v>
      </c>
      <c r="D18" s="163">
        <v>9094</v>
      </c>
      <c r="E18" s="163">
        <v>3183</v>
      </c>
      <c r="F18" s="164">
        <v>5911</v>
      </c>
      <c r="G18" s="164">
        <v>468</v>
      </c>
      <c r="H18" s="163">
        <v>467</v>
      </c>
      <c r="I18" s="163">
        <v>3461</v>
      </c>
      <c r="J18" s="227">
        <v>0.21094955730647399</v>
      </c>
      <c r="K18" s="227">
        <v>0.84582893347412902</v>
      </c>
      <c r="L18" s="163">
        <v>12311</v>
      </c>
      <c r="M18" s="163">
        <v>2597</v>
      </c>
      <c r="N18" s="163">
        <v>9714</v>
      </c>
      <c r="O18" s="163">
        <v>113</v>
      </c>
      <c r="P18" s="163">
        <v>1238</v>
      </c>
      <c r="Q18" s="163">
        <v>6465</v>
      </c>
      <c r="R18" s="164">
        <v>1465004</v>
      </c>
      <c r="S18" s="165" t="s">
        <v>32</v>
      </c>
      <c r="T18" s="163">
        <v>19739</v>
      </c>
      <c r="U18" s="166" t="s">
        <v>29</v>
      </c>
      <c r="V18" s="167">
        <v>116.61</v>
      </c>
      <c r="W18" s="163">
        <f t="shared" si="0"/>
        <v>1515</v>
      </c>
      <c r="X18" s="168">
        <v>0</v>
      </c>
      <c r="Y18" s="167">
        <f t="shared" si="1"/>
        <v>5.8305000000000007</v>
      </c>
      <c r="Z18" s="167">
        <f t="shared" si="2"/>
        <v>8833.2075000000004</v>
      </c>
      <c r="AA18" s="232"/>
      <c r="AB18" s="233"/>
    </row>
    <row r="19" spans="1:28" x14ac:dyDescent="0.25">
      <c r="A19" s="119">
        <v>6663</v>
      </c>
      <c r="B19" s="227">
        <v>2.8612303290414902E-4</v>
      </c>
      <c r="C19" s="227">
        <v>0.90872675250357704</v>
      </c>
      <c r="D19" s="163">
        <v>3495</v>
      </c>
      <c r="E19" s="163">
        <v>1</v>
      </c>
      <c r="F19" s="164">
        <v>3494</v>
      </c>
      <c r="G19" s="164">
        <v>0</v>
      </c>
      <c r="H19" s="163">
        <v>379</v>
      </c>
      <c r="I19" s="163">
        <v>2796</v>
      </c>
      <c r="J19" s="227">
        <v>1.1239112110143299E-3</v>
      </c>
      <c r="K19" s="227">
        <v>0.92469794886204004</v>
      </c>
      <c r="L19" s="163">
        <v>3559</v>
      </c>
      <c r="M19" s="163">
        <v>4</v>
      </c>
      <c r="N19" s="163">
        <v>3555</v>
      </c>
      <c r="O19" s="163">
        <v>0</v>
      </c>
      <c r="P19" s="163">
        <v>479</v>
      </c>
      <c r="Q19" s="163">
        <v>2808</v>
      </c>
      <c r="R19" s="164">
        <v>3926037</v>
      </c>
      <c r="S19" s="165" t="s">
        <v>32</v>
      </c>
      <c r="T19" s="163">
        <v>4414</v>
      </c>
      <c r="U19" s="164" t="s">
        <v>32</v>
      </c>
      <c r="V19" s="167">
        <v>9.99</v>
      </c>
      <c r="W19" s="163">
        <f t="shared" si="0"/>
        <v>319</v>
      </c>
      <c r="X19" s="163">
        <f t="shared" si="3"/>
        <v>268</v>
      </c>
      <c r="Y19" s="167">
        <f t="shared" si="1"/>
        <v>0.49950000000000006</v>
      </c>
      <c r="Z19" s="167">
        <f t="shared" si="2"/>
        <v>293.20650000000001</v>
      </c>
      <c r="AA19" s="232"/>
      <c r="AB19" s="233"/>
    </row>
    <row r="20" spans="1:28" x14ac:dyDescent="0.25">
      <c r="A20" s="119">
        <v>8217</v>
      </c>
      <c r="B20" s="227">
        <v>0</v>
      </c>
      <c r="C20" s="227">
        <v>0.92307692307692302</v>
      </c>
      <c r="D20" s="163">
        <v>156</v>
      </c>
      <c r="E20" s="163">
        <v>0</v>
      </c>
      <c r="F20" s="164">
        <v>156</v>
      </c>
      <c r="G20" s="164">
        <v>4</v>
      </c>
      <c r="H20" s="163">
        <v>58</v>
      </c>
      <c r="I20" s="163">
        <v>82</v>
      </c>
      <c r="J20" s="227">
        <v>0</v>
      </c>
      <c r="K20" s="227">
        <v>0.80582524271844702</v>
      </c>
      <c r="L20" s="163">
        <v>206</v>
      </c>
      <c r="M20" s="163">
        <v>0</v>
      </c>
      <c r="N20" s="163">
        <v>206</v>
      </c>
      <c r="O20" s="163">
        <v>2</v>
      </c>
      <c r="P20" s="163">
        <v>82</v>
      </c>
      <c r="Q20" s="163">
        <v>82</v>
      </c>
      <c r="R20" s="164">
        <v>2018539</v>
      </c>
      <c r="S20" s="165" t="s">
        <v>32</v>
      </c>
      <c r="T20" s="163">
        <v>98</v>
      </c>
      <c r="U20" s="166" t="s">
        <v>29</v>
      </c>
      <c r="V20" s="167">
        <v>101</v>
      </c>
      <c r="W20" s="163">
        <f t="shared" si="0"/>
        <v>12</v>
      </c>
      <c r="X20" s="168">
        <v>0</v>
      </c>
      <c r="Y20" s="167">
        <f t="shared" si="1"/>
        <v>5.0500000000000007</v>
      </c>
      <c r="Z20" s="167">
        <f t="shared" si="2"/>
        <v>60.600000000000009</v>
      </c>
      <c r="AA20" s="232"/>
      <c r="AB20" s="233"/>
    </row>
    <row r="21" spans="1:28" x14ac:dyDescent="0.25">
      <c r="A21" s="119">
        <v>8789</v>
      </c>
      <c r="B21" s="227">
        <v>7.1327932370553002E-2</v>
      </c>
      <c r="C21" s="227">
        <v>0.94399436421275096</v>
      </c>
      <c r="D21" s="163">
        <v>5678</v>
      </c>
      <c r="E21" s="163">
        <v>405</v>
      </c>
      <c r="F21" s="164">
        <v>5273</v>
      </c>
      <c r="G21" s="164">
        <v>0</v>
      </c>
      <c r="H21" s="163">
        <v>855</v>
      </c>
      <c r="I21" s="163">
        <v>4100</v>
      </c>
      <c r="J21" s="227">
        <v>6.9646182495344502E-2</v>
      </c>
      <c r="K21" s="227">
        <v>0.93556797020484195</v>
      </c>
      <c r="L21" s="163">
        <v>5370</v>
      </c>
      <c r="M21" s="163">
        <v>374</v>
      </c>
      <c r="N21" s="163">
        <v>4996</v>
      </c>
      <c r="O21" s="163">
        <v>0</v>
      </c>
      <c r="P21" s="163">
        <v>844</v>
      </c>
      <c r="Q21" s="163">
        <v>3806</v>
      </c>
      <c r="R21" s="164">
        <v>1763226</v>
      </c>
      <c r="S21" s="165" t="s">
        <v>32</v>
      </c>
      <c r="T21" s="163">
        <v>6857</v>
      </c>
      <c r="U21" s="164" t="s">
        <v>32</v>
      </c>
      <c r="V21" s="167">
        <v>36.340000000000003</v>
      </c>
      <c r="W21" s="163">
        <f t="shared" si="0"/>
        <v>318</v>
      </c>
      <c r="X21" s="163">
        <f t="shared" si="3"/>
        <v>346</v>
      </c>
      <c r="Y21" s="167">
        <f t="shared" si="1"/>
        <v>1.8170000000000002</v>
      </c>
      <c r="Z21" s="167">
        <f t="shared" si="2"/>
        <v>1206.4880000000001</v>
      </c>
      <c r="AA21" s="232"/>
      <c r="AB21" s="233"/>
    </row>
    <row r="22" spans="1:28" x14ac:dyDescent="0.25">
      <c r="A22" s="119">
        <v>8872</v>
      </c>
      <c r="B22" s="227">
        <v>5.9090198530561203E-2</v>
      </c>
      <c r="C22" s="227">
        <v>0.92512115053931498</v>
      </c>
      <c r="D22" s="163">
        <v>6397</v>
      </c>
      <c r="E22" s="163">
        <v>378</v>
      </c>
      <c r="F22" s="164">
        <v>6019</v>
      </c>
      <c r="G22" s="164">
        <v>5</v>
      </c>
      <c r="H22" s="163">
        <v>1456</v>
      </c>
      <c r="I22" s="163">
        <v>4079</v>
      </c>
      <c r="J22" s="227">
        <v>0.14921121822962299</v>
      </c>
      <c r="K22" s="227">
        <v>0.89198071866783502</v>
      </c>
      <c r="L22" s="163">
        <v>4564</v>
      </c>
      <c r="M22" s="163">
        <v>681</v>
      </c>
      <c r="N22" s="163">
        <v>3883</v>
      </c>
      <c r="O22" s="163">
        <v>39</v>
      </c>
      <c r="P22" s="163">
        <v>949</v>
      </c>
      <c r="Q22" s="163">
        <v>2402</v>
      </c>
      <c r="R22" s="164">
        <v>3949245</v>
      </c>
      <c r="S22" s="165" t="s">
        <v>32</v>
      </c>
      <c r="T22" s="163">
        <v>6247</v>
      </c>
      <c r="U22" s="166" t="s">
        <v>29</v>
      </c>
      <c r="V22" s="167">
        <v>823.08</v>
      </c>
      <c r="W22" s="163">
        <f t="shared" si="0"/>
        <v>479</v>
      </c>
      <c r="X22" s="168">
        <v>0</v>
      </c>
      <c r="Y22" s="167">
        <f t="shared" si="1"/>
        <v>41.154000000000003</v>
      </c>
      <c r="Z22" s="167">
        <f>(W22+X22)*Y22</f>
        <v>19712.766000000003</v>
      </c>
      <c r="AA22" s="232"/>
      <c r="AB22" s="233"/>
    </row>
    <row r="23" spans="1:28" x14ac:dyDescent="0.25">
      <c r="A23" s="119">
        <v>8875</v>
      </c>
      <c r="B23" s="227">
        <v>0.12797619047618999</v>
      </c>
      <c r="C23" s="227">
        <v>0.89404761904761898</v>
      </c>
      <c r="D23" s="163">
        <v>3360</v>
      </c>
      <c r="E23" s="163">
        <v>430</v>
      </c>
      <c r="F23" s="164">
        <v>2930</v>
      </c>
      <c r="G23" s="164">
        <v>2</v>
      </c>
      <c r="H23" s="163">
        <v>715</v>
      </c>
      <c r="I23" s="163">
        <v>1857</v>
      </c>
      <c r="J23" s="227">
        <v>1.6741071428571399E-3</v>
      </c>
      <c r="K23" s="227">
        <v>0.93191964285714302</v>
      </c>
      <c r="L23" s="163">
        <v>3584</v>
      </c>
      <c r="M23" s="163">
        <v>6</v>
      </c>
      <c r="N23" s="163">
        <v>3578</v>
      </c>
      <c r="O23" s="163">
        <v>4</v>
      </c>
      <c r="P23" s="163">
        <v>978</v>
      </c>
      <c r="Q23" s="163">
        <v>2352</v>
      </c>
      <c r="R23" s="164">
        <v>3952975</v>
      </c>
      <c r="S23" s="165" t="s">
        <v>32</v>
      </c>
      <c r="T23" s="163">
        <v>4138</v>
      </c>
      <c r="U23" s="166" t="s">
        <v>29</v>
      </c>
      <c r="V23" s="167">
        <v>797.95</v>
      </c>
      <c r="W23" s="163">
        <f>F23-G23-H23-I23</f>
        <v>356</v>
      </c>
      <c r="X23" s="168">
        <v>0</v>
      </c>
      <c r="Y23" s="167">
        <f t="shared" si="1"/>
        <v>39.897500000000008</v>
      </c>
      <c r="Z23" s="167">
        <f>(W23+X23)*Y23</f>
        <v>14203.510000000002</v>
      </c>
      <c r="AA23" s="232"/>
      <c r="AB23" s="233"/>
    </row>
    <row r="24" spans="1:28" x14ac:dyDescent="0.25">
      <c r="A24" s="119">
        <v>9142</v>
      </c>
      <c r="B24" s="227">
        <v>0.7</v>
      </c>
      <c r="C24" s="227">
        <v>0.9</v>
      </c>
      <c r="D24" s="163">
        <v>10</v>
      </c>
      <c r="E24" s="163">
        <v>7</v>
      </c>
      <c r="F24" s="164">
        <v>3</v>
      </c>
      <c r="G24" s="164">
        <v>0</v>
      </c>
      <c r="H24" s="163">
        <v>1</v>
      </c>
      <c r="I24" s="163">
        <v>1</v>
      </c>
      <c r="J24" s="227">
        <v>0.39393939393939398</v>
      </c>
      <c r="K24" s="227">
        <v>0.87878787878787901</v>
      </c>
      <c r="L24" s="163">
        <v>33</v>
      </c>
      <c r="M24" s="163">
        <v>13</v>
      </c>
      <c r="N24" s="163">
        <v>20</v>
      </c>
      <c r="O24" s="163">
        <v>0</v>
      </c>
      <c r="P24" s="163">
        <v>2</v>
      </c>
      <c r="Q24" s="163">
        <v>14</v>
      </c>
      <c r="R24" s="164">
        <v>2905974</v>
      </c>
      <c r="S24" s="165" t="s">
        <v>32</v>
      </c>
      <c r="T24" s="163">
        <v>88</v>
      </c>
      <c r="U24" s="164" t="s">
        <v>32</v>
      </c>
      <c r="V24" s="167">
        <v>327.85</v>
      </c>
      <c r="W24" s="163">
        <f t="shared" si="0"/>
        <v>1</v>
      </c>
      <c r="X24" s="163">
        <f t="shared" si="3"/>
        <v>4</v>
      </c>
      <c r="Y24" s="167">
        <f t="shared" si="1"/>
        <v>16.392500000000002</v>
      </c>
      <c r="Z24" s="167">
        <f t="shared" si="2"/>
        <v>81.962500000000006</v>
      </c>
      <c r="AA24" s="232"/>
      <c r="AB24" s="233"/>
    </row>
    <row r="25" spans="1:28" x14ac:dyDescent="0.25">
      <c r="A25" s="119">
        <v>9621</v>
      </c>
      <c r="B25" s="227">
        <v>0</v>
      </c>
      <c r="C25" s="227">
        <v>0.565217391304348</v>
      </c>
      <c r="D25" s="163">
        <v>23</v>
      </c>
      <c r="E25" s="163">
        <v>0</v>
      </c>
      <c r="F25" s="164">
        <v>23</v>
      </c>
      <c r="G25" s="164">
        <v>0</v>
      </c>
      <c r="H25" s="163">
        <v>12</v>
      </c>
      <c r="I25" s="163">
        <v>1</v>
      </c>
      <c r="J25" s="227">
        <v>0</v>
      </c>
      <c r="K25" s="227">
        <v>0.82142857142857095</v>
      </c>
      <c r="L25" s="163">
        <v>28</v>
      </c>
      <c r="M25" s="163">
        <v>0</v>
      </c>
      <c r="N25" s="163">
        <v>28</v>
      </c>
      <c r="O25" s="163">
        <v>0</v>
      </c>
      <c r="P25" s="163">
        <v>13</v>
      </c>
      <c r="Q25" s="163">
        <v>10</v>
      </c>
      <c r="R25" s="164">
        <v>3999042</v>
      </c>
      <c r="S25" s="165" t="s">
        <v>32</v>
      </c>
      <c r="T25" s="163">
        <v>87</v>
      </c>
      <c r="U25" s="164" t="s">
        <v>32</v>
      </c>
      <c r="V25" s="167">
        <v>149.5</v>
      </c>
      <c r="W25" s="163">
        <f t="shared" si="0"/>
        <v>10</v>
      </c>
      <c r="X25" s="163">
        <f t="shared" si="3"/>
        <v>5</v>
      </c>
      <c r="Y25" s="167">
        <f t="shared" si="1"/>
        <v>7.4750000000000005</v>
      </c>
      <c r="Z25" s="167">
        <f t="shared" si="2"/>
        <v>112.12500000000001</v>
      </c>
      <c r="AA25" s="232"/>
      <c r="AB25" s="233"/>
    </row>
    <row r="26" spans="1:28" x14ac:dyDescent="0.25">
      <c r="A26" s="119">
        <v>11238</v>
      </c>
      <c r="B26" s="227">
        <v>0.29620661824051697</v>
      </c>
      <c r="C26" s="227">
        <v>0.93623890234059703</v>
      </c>
      <c r="D26" s="163">
        <v>2478</v>
      </c>
      <c r="E26" s="163">
        <v>734</v>
      </c>
      <c r="F26" s="164">
        <v>1744</v>
      </c>
      <c r="G26" s="164">
        <v>0</v>
      </c>
      <c r="H26" s="163">
        <v>252</v>
      </c>
      <c r="I26" s="163">
        <v>1334</v>
      </c>
      <c r="J26" s="227">
        <v>0.25019245573518101</v>
      </c>
      <c r="K26" s="227">
        <v>0.94072363356428002</v>
      </c>
      <c r="L26" s="163">
        <v>2598</v>
      </c>
      <c r="M26" s="163">
        <v>650</v>
      </c>
      <c r="N26" s="163">
        <v>1948</v>
      </c>
      <c r="O26" s="163">
        <v>0</v>
      </c>
      <c r="P26" s="163">
        <v>308</v>
      </c>
      <c r="Q26" s="163">
        <v>1486</v>
      </c>
      <c r="R26" s="164">
        <v>2024834</v>
      </c>
      <c r="S26" s="165" t="s">
        <v>32</v>
      </c>
      <c r="T26" s="163">
        <v>1208</v>
      </c>
      <c r="U26" s="166" t="s">
        <v>29</v>
      </c>
      <c r="V26" s="167">
        <v>14</v>
      </c>
      <c r="W26" s="163">
        <f t="shared" si="0"/>
        <v>158</v>
      </c>
      <c r="X26" s="168">
        <v>0</v>
      </c>
      <c r="Y26" s="167">
        <f t="shared" si="1"/>
        <v>0.70000000000000007</v>
      </c>
      <c r="Z26" s="167">
        <f t="shared" si="2"/>
        <v>110.60000000000001</v>
      </c>
      <c r="AA26" s="232"/>
      <c r="AB26" s="233"/>
    </row>
    <row r="27" spans="1:28" x14ac:dyDescent="0.25">
      <c r="A27" s="119">
        <v>13274</v>
      </c>
      <c r="B27" s="227">
        <v>0.88888888888888895</v>
      </c>
      <c r="C27" s="227">
        <v>0.94444444444444398</v>
      </c>
      <c r="D27" s="163">
        <v>18</v>
      </c>
      <c r="E27" s="163">
        <v>16</v>
      </c>
      <c r="F27" s="164">
        <v>2</v>
      </c>
      <c r="G27" s="164">
        <v>0</v>
      </c>
      <c r="H27" s="163">
        <v>0</v>
      </c>
      <c r="I27" s="163">
        <v>1</v>
      </c>
      <c r="J27" s="227">
        <v>0.8125</v>
      </c>
      <c r="K27" s="227">
        <v>0.9375</v>
      </c>
      <c r="L27" s="163">
        <v>16</v>
      </c>
      <c r="M27" s="163">
        <v>13</v>
      </c>
      <c r="N27" s="163">
        <v>3</v>
      </c>
      <c r="O27" s="163">
        <v>0</v>
      </c>
      <c r="P27" s="163">
        <v>2</v>
      </c>
      <c r="Q27" s="163">
        <v>0</v>
      </c>
      <c r="R27" s="164">
        <v>2604056</v>
      </c>
      <c r="S27" s="165" t="s">
        <v>32</v>
      </c>
      <c r="T27" s="163">
        <v>17</v>
      </c>
      <c r="U27" s="164" t="s">
        <v>32</v>
      </c>
      <c r="V27" s="167">
        <v>75</v>
      </c>
      <c r="W27" s="163">
        <f t="shared" si="0"/>
        <v>1</v>
      </c>
      <c r="X27" s="163">
        <f t="shared" si="3"/>
        <v>1</v>
      </c>
      <c r="Y27" s="167">
        <f t="shared" si="1"/>
        <v>3.75</v>
      </c>
      <c r="Z27" s="167">
        <f t="shared" si="2"/>
        <v>7.5</v>
      </c>
      <c r="AA27" s="232"/>
      <c r="AB27" s="201"/>
    </row>
    <row r="28" spans="1:28" x14ac:dyDescent="0.25">
      <c r="A28" s="119">
        <v>13494</v>
      </c>
      <c r="B28" s="227">
        <v>0.45084745762711897</v>
      </c>
      <c r="C28" s="227">
        <v>0.942372881355932</v>
      </c>
      <c r="D28" s="163">
        <v>295</v>
      </c>
      <c r="E28" s="163">
        <v>133</v>
      </c>
      <c r="F28" s="164">
        <v>162</v>
      </c>
      <c r="G28" s="164">
        <v>0</v>
      </c>
      <c r="H28" s="163">
        <v>51</v>
      </c>
      <c r="I28" s="163">
        <v>94</v>
      </c>
      <c r="J28" s="227">
        <v>0.79746835443038</v>
      </c>
      <c r="K28" s="227">
        <v>0.936708860759494</v>
      </c>
      <c r="L28" s="163">
        <v>158</v>
      </c>
      <c r="M28" s="163">
        <v>126</v>
      </c>
      <c r="N28" s="163">
        <v>32</v>
      </c>
      <c r="O28" s="163">
        <v>0</v>
      </c>
      <c r="P28" s="163">
        <v>12</v>
      </c>
      <c r="Q28" s="163">
        <v>10</v>
      </c>
      <c r="R28" s="164">
        <v>3749272</v>
      </c>
      <c r="S28" s="165" t="s">
        <v>32</v>
      </c>
      <c r="T28" s="163">
        <v>118</v>
      </c>
      <c r="U28" s="164" t="s">
        <v>32</v>
      </c>
      <c r="V28" s="167">
        <v>36</v>
      </c>
      <c r="W28" s="163">
        <f t="shared" si="0"/>
        <v>17</v>
      </c>
      <c r="X28" s="163">
        <f t="shared" si="3"/>
        <v>10</v>
      </c>
      <c r="Y28" s="167">
        <f t="shared" si="1"/>
        <v>1.8</v>
      </c>
      <c r="Z28" s="167">
        <f t="shared" si="2"/>
        <v>48.6</v>
      </c>
      <c r="AA28" s="232"/>
      <c r="AB28" s="201"/>
    </row>
    <row r="29" spans="1:28" x14ac:dyDescent="0.25">
      <c r="A29" s="119">
        <v>13894</v>
      </c>
      <c r="B29" s="227">
        <v>2.18758545255674E-3</v>
      </c>
      <c r="C29" s="227">
        <v>0.94531036368608101</v>
      </c>
      <c r="D29" s="163">
        <v>3657</v>
      </c>
      <c r="E29" s="163">
        <v>8</v>
      </c>
      <c r="F29" s="164">
        <v>3649</v>
      </c>
      <c r="G29" s="164">
        <v>0</v>
      </c>
      <c r="H29" s="163">
        <v>691</v>
      </c>
      <c r="I29" s="163">
        <v>2758</v>
      </c>
      <c r="J29" s="227">
        <v>5.3729456384323604E-3</v>
      </c>
      <c r="K29" s="227">
        <v>0.94405815423514505</v>
      </c>
      <c r="L29" s="163">
        <v>3164</v>
      </c>
      <c r="M29" s="163">
        <v>17</v>
      </c>
      <c r="N29" s="163">
        <v>3147</v>
      </c>
      <c r="O29" s="163">
        <v>0</v>
      </c>
      <c r="P29" s="163">
        <v>611</v>
      </c>
      <c r="Q29" s="163">
        <v>2359</v>
      </c>
      <c r="R29" s="164">
        <v>3785631</v>
      </c>
      <c r="S29" s="165" t="s">
        <v>32</v>
      </c>
      <c r="T29" s="163">
        <v>3182</v>
      </c>
      <c r="U29" s="164" t="s">
        <v>32</v>
      </c>
      <c r="V29" s="167">
        <v>132.72999999999999</v>
      </c>
      <c r="W29" s="163">
        <f t="shared" si="0"/>
        <v>200</v>
      </c>
      <c r="X29" s="163">
        <f t="shared" si="3"/>
        <v>177</v>
      </c>
      <c r="Y29" s="167">
        <f t="shared" si="1"/>
        <v>6.6364999999999998</v>
      </c>
      <c r="Z29" s="167">
        <f t="shared" si="2"/>
        <v>2501.9605000000001</v>
      </c>
      <c r="AA29" s="232"/>
      <c r="AB29" s="201"/>
    </row>
    <row r="30" spans="1:28" ht="38.25" x14ac:dyDescent="0.25">
      <c r="Y30" s="169" t="s">
        <v>162</v>
      </c>
      <c r="Z30" s="170">
        <f>SUM(Z3:Z29)</f>
        <v>111090.52000000003</v>
      </c>
    </row>
  </sheetData>
  <conditionalFormatting sqref="R1">
    <cfRule type="duplicateValues" dxfId="16" priority="6"/>
  </conditionalFormatting>
  <conditionalFormatting sqref="R1">
    <cfRule type="duplicateValues" dxfId="15" priority="5"/>
  </conditionalFormatting>
  <conditionalFormatting sqref="A1:A1048576">
    <cfRule type="duplicateValues" dxfId="14" priority="3"/>
  </conditionalFormatting>
  <conditionalFormatting sqref="AA31:AA57">
    <cfRule type="duplicateValues" dxfId="13" priority="2"/>
  </conditionalFormatting>
  <conditionalFormatting sqref="AA1:AA1048576">
    <cfRule type="duplicateValues" dxfId="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3886-C51B-4879-93E6-3CCD57DC460B}">
  <dimension ref="A1:AB33"/>
  <sheetViews>
    <sheetView topLeftCell="A3" workbookViewId="0">
      <selection activeCell="A3" sqref="A3:A32"/>
    </sheetView>
  </sheetViews>
  <sheetFormatPr defaultColWidth="10.28515625" defaultRowHeight="15" x14ac:dyDescent="0.25"/>
  <cols>
    <col min="23" max="23" width="12" customWidth="1"/>
    <col min="24" max="24" width="11.28515625" customWidth="1"/>
    <col min="27" max="27" width="65.42578125" bestFit="1" customWidth="1"/>
  </cols>
  <sheetData>
    <row r="1" spans="1:28" x14ac:dyDescent="0.25">
      <c r="A1" s="221"/>
      <c r="B1" s="222" t="s">
        <v>113</v>
      </c>
      <c r="C1" s="223"/>
      <c r="D1" s="224"/>
      <c r="E1" s="224"/>
      <c r="F1" s="224"/>
      <c r="G1" s="224"/>
      <c r="H1" s="224"/>
      <c r="I1" s="224"/>
      <c r="J1" s="223" t="s">
        <v>152</v>
      </c>
      <c r="K1" s="223"/>
      <c r="L1" s="224"/>
      <c r="M1" s="224"/>
      <c r="N1" s="224"/>
      <c r="O1" s="224"/>
      <c r="P1" s="224"/>
      <c r="Q1" s="224"/>
      <c r="R1" s="32" t="s">
        <v>62</v>
      </c>
      <c r="Y1" s="216">
        <v>0.05</v>
      </c>
      <c r="AA1" s="49" t="s">
        <v>109</v>
      </c>
    </row>
    <row r="2" spans="1:28" ht="34.5" x14ac:dyDescent="0.25">
      <c r="A2" s="161" t="s">
        <v>18</v>
      </c>
      <c r="B2" s="225" t="s">
        <v>19</v>
      </c>
      <c r="C2" s="225" t="s">
        <v>20</v>
      </c>
      <c r="D2" s="117" t="s">
        <v>21</v>
      </c>
      <c r="E2" s="117" t="s">
        <v>22</v>
      </c>
      <c r="F2" s="117" t="s">
        <v>23</v>
      </c>
      <c r="G2" s="117" t="s">
        <v>24</v>
      </c>
      <c r="H2" s="117" t="s">
        <v>25</v>
      </c>
      <c r="I2" s="117" t="s">
        <v>26</v>
      </c>
      <c r="J2" s="226" t="s">
        <v>19</v>
      </c>
      <c r="K2" s="225" t="s">
        <v>20</v>
      </c>
      <c r="L2" s="117" t="s">
        <v>21</v>
      </c>
      <c r="M2" s="117" t="s">
        <v>22</v>
      </c>
      <c r="N2" s="117" t="s">
        <v>23</v>
      </c>
      <c r="O2" s="117" t="s">
        <v>24</v>
      </c>
      <c r="P2" s="117" t="s">
        <v>25</v>
      </c>
      <c r="Q2" s="117" t="s">
        <v>26</v>
      </c>
      <c r="R2" s="102" t="s">
        <v>31</v>
      </c>
      <c r="S2" s="19" t="s">
        <v>27</v>
      </c>
      <c r="T2" s="19" t="s">
        <v>155</v>
      </c>
      <c r="U2" s="19" t="s">
        <v>60</v>
      </c>
      <c r="V2" s="19" t="s">
        <v>48</v>
      </c>
      <c r="W2" s="19" t="s">
        <v>156</v>
      </c>
      <c r="X2" s="19" t="s">
        <v>153</v>
      </c>
      <c r="Y2" s="19" t="s">
        <v>121</v>
      </c>
      <c r="Z2" s="19" t="s">
        <v>28</v>
      </c>
    </row>
    <row r="3" spans="1:28" x14ac:dyDescent="0.25">
      <c r="A3" s="119">
        <v>311</v>
      </c>
      <c r="B3" s="227">
        <v>0</v>
      </c>
      <c r="C3" s="227">
        <v>0.92753623188405798</v>
      </c>
      <c r="D3" s="163">
        <v>69</v>
      </c>
      <c r="E3" s="163">
        <v>0</v>
      </c>
      <c r="F3" s="164">
        <v>69</v>
      </c>
      <c r="G3" s="164">
        <v>0</v>
      </c>
      <c r="H3" s="163">
        <v>16</v>
      </c>
      <c r="I3" s="163">
        <v>48</v>
      </c>
      <c r="J3" s="227">
        <v>4.8872180451127803E-2</v>
      </c>
      <c r="K3" s="227">
        <v>0.94360902255639101</v>
      </c>
      <c r="L3" s="163">
        <v>266</v>
      </c>
      <c r="M3" s="163">
        <v>13</v>
      </c>
      <c r="N3" s="163">
        <v>253</v>
      </c>
      <c r="O3" s="163">
        <v>0</v>
      </c>
      <c r="P3" s="163">
        <v>81</v>
      </c>
      <c r="Q3" s="163">
        <v>157</v>
      </c>
      <c r="R3" s="164">
        <v>1128255</v>
      </c>
      <c r="S3" s="165" t="s">
        <v>32</v>
      </c>
      <c r="T3" s="163">
        <v>1573</v>
      </c>
      <c r="U3" s="164" t="s">
        <v>32</v>
      </c>
      <c r="V3" s="167">
        <v>65</v>
      </c>
      <c r="W3" s="163">
        <f>F3-G3-H3-I3</f>
        <v>5</v>
      </c>
      <c r="X3" s="163">
        <f>N3-O3-P3-Q3</f>
        <v>15</v>
      </c>
      <c r="Y3" s="167">
        <f>$Y$1*V3</f>
        <v>3.25</v>
      </c>
      <c r="Z3" s="167">
        <f>(W3+X3)*Y3</f>
        <v>65</v>
      </c>
      <c r="AB3" s="201"/>
    </row>
    <row r="4" spans="1:28" x14ac:dyDescent="0.25">
      <c r="A4" s="119">
        <v>312</v>
      </c>
      <c r="B4" s="227">
        <v>0.663395316804408</v>
      </c>
      <c r="C4" s="227">
        <v>0.92252066115702502</v>
      </c>
      <c r="D4" s="163">
        <v>5808</v>
      </c>
      <c r="E4" s="163">
        <v>3853</v>
      </c>
      <c r="F4" s="164">
        <v>1955</v>
      </c>
      <c r="G4" s="164">
        <v>0</v>
      </c>
      <c r="H4" s="163">
        <v>198</v>
      </c>
      <c r="I4" s="163">
        <v>1307</v>
      </c>
      <c r="J4" s="227">
        <v>0.415037179840264</v>
      </c>
      <c r="K4" s="227">
        <v>0.93986964105388804</v>
      </c>
      <c r="L4" s="163">
        <v>10893</v>
      </c>
      <c r="M4" s="163">
        <v>4521</v>
      </c>
      <c r="N4" s="163">
        <v>6372</v>
      </c>
      <c r="O4" s="163">
        <v>0</v>
      </c>
      <c r="P4" s="163">
        <v>864</v>
      </c>
      <c r="Q4" s="163">
        <v>4853</v>
      </c>
      <c r="R4" s="164">
        <v>3750494</v>
      </c>
      <c r="S4" s="165" t="s">
        <v>32</v>
      </c>
      <c r="T4" s="163">
        <v>20439</v>
      </c>
      <c r="U4" s="164" t="s">
        <v>32</v>
      </c>
      <c r="V4" s="167">
        <v>55</v>
      </c>
      <c r="W4" s="163">
        <f t="shared" ref="W4:W32" si="0">F4-G4-H4-I4</f>
        <v>450</v>
      </c>
      <c r="X4" s="163">
        <f t="shared" ref="X4:X30" si="1">N4-O4-P4-Q4</f>
        <v>655</v>
      </c>
      <c r="Y4" s="167">
        <f>$Y$1*V4</f>
        <v>2.75</v>
      </c>
      <c r="Z4" s="167">
        <f>(W4+X4)*Y4</f>
        <v>3038.75</v>
      </c>
      <c r="AB4" s="201"/>
    </row>
    <row r="5" spans="1:28" x14ac:dyDescent="0.25">
      <c r="A5" s="119">
        <v>1094</v>
      </c>
      <c r="B5" s="227">
        <v>0.17270045588629701</v>
      </c>
      <c r="C5" s="227">
        <v>0.93483507642799701</v>
      </c>
      <c r="D5" s="163">
        <v>3729</v>
      </c>
      <c r="E5" s="163">
        <v>644</v>
      </c>
      <c r="F5" s="164">
        <v>3085</v>
      </c>
      <c r="G5" s="164">
        <v>0</v>
      </c>
      <c r="H5" s="163">
        <v>529</v>
      </c>
      <c r="I5" s="163">
        <v>2313</v>
      </c>
      <c r="J5" s="227">
        <v>0.24371284865112</v>
      </c>
      <c r="K5" s="227">
        <v>0.89620484682213097</v>
      </c>
      <c r="L5" s="163">
        <v>2187</v>
      </c>
      <c r="M5" s="163">
        <v>533</v>
      </c>
      <c r="N5" s="163">
        <v>1654</v>
      </c>
      <c r="O5" s="163">
        <v>0</v>
      </c>
      <c r="P5" s="163">
        <v>236</v>
      </c>
      <c r="Q5" s="163">
        <v>1191</v>
      </c>
      <c r="R5" s="164">
        <v>1247246</v>
      </c>
      <c r="S5" s="165" t="s">
        <v>32</v>
      </c>
      <c r="T5" s="163">
        <v>4611</v>
      </c>
      <c r="U5" s="166" t="s">
        <v>29</v>
      </c>
      <c r="V5" s="167">
        <v>126.26</v>
      </c>
      <c r="W5" s="163">
        <f>F5-G5-H5-I5</f>
        <v>243</v>
      </c>
      <c r="X5" s="168">
        <v>0</v>
      </c>
      <c r="Y5" s="167">
        <f t="shared" ref="Y5:Y32" si="2">$Y$1*V5</f>
        <v>6.3130000000000006</v>
      </c>
      <c r="Z5" s="167">
        <f>(W5+X5)*Y5</f>
        <v>1534.0590000000002</v>
      </c>
      <c r="AB5" s="201"/>
    </row>
    <row r="6" spans="1:28" x14ac:dyDescent="0.25">
      <c r="A6" s="119">
        <v>1177</v>
      </c>
      <c r="B6" s="227">
        <v>0.14366848969289001</v>
      </c>
      <c r="C6" s="227">
        <v>0.94762305427008797</v>
      </c>
      <c r="D6" s="163">
        <v>4754</v>
      </c>
      <c r="E6" s="163">
        <v>683</v>
      </c>
      <c r="F6" s="164">
        <v>4071</v>
      </c>
      <c r="G6" s="164">
        <v>0</v>
      </c>
      <c r="H6" s="163">
        <v>833</v>
      </c>
      <c r="I6" s="163">
        <v>2989</v>
      </c>
      <c r="J6" s="227">
        <v>4.5786841092728001E-2</v>
      </c>
      <c r="K6" s="227">
        <v>0.948249326664102</v>
      </c>
      <c r="L6" s="163">
        <v>5198</v>
      </c>
      <c r="M6" s="163">
        <v>238</v>
      </c>
      <c r="N6" s="163">
        <v>4960</v>
      </c>
      <c r="O6" s="163">
        <v>0</v>
      </c>
      <c r="P6" s="163">
        <v>915</v>
      </c>
      <c r="Q6" s="163">
        <v>3776</v>
      </c>
      <c r="R6" s="164">
        <v>2075844</v>
      </c>
      <c r="S6" s="165" t="s">
        <v>32</v>
      </c>
      <c r="T6" s="163">
        <v>5575</v>
      </c>
      <c r="U6" s="164" t="s">
        <v>32</v>
      </c>
      <c r="V6" s="167">
        <v>6.35</v>
      </c>
      <c r="W6" s="163">
        <f>F6-G6-H6-I6</f>
        <v>249</v>
      </c>
      <c r="X6" s="163">
        <f>N6-O6-P6-Q6</f>
        <v>269</v>
      </c>
      <c r="Y6" s="167">
        <f>$Y$1*V6</f>
        <v>0.3175</v>
      </c>
      <c r="Z6" s="167">
        <f t="shared" ref="Z6:Z32" si="3">(W6+X6)*Y6</f>
        <v>164.465</v>
      </c>
      <c r="AB6" s="201"/>
    </row>
    <row r="7" spans="1:28" x14ac:dyDescent="0.25">
      <c r="A7" s="119">
        <v>1252</v>
      </c>
      <c r="B7" s="227">
        <v>1.5894487656408499E-2</v>
      </c>
      <c r="C7" s="227">
        <v>0.92695299289820798</v>
      </c>
      <c r="D7" s="163">
        <v>2957</v>
      </c>
      <c r="E7" s="163">
        <v>47</v>
      </c>
      <c r="F7" s="164">
        <v>2910</v>
      </c>
      <c r="G7" s="164">
        <v>0</v>
      </c>
      <c r="H7" s="163">
        <v>575</v>
      </c>
      <c r="I7" s="163">
        <v>2119</v>
      </c>
      <c r="J7" s="227">
        <v>0.286814680561849</v>
      </c>
      <c r="K7" s="227">
        <v>0.918894426823743</v>
      </c>
      <c r="L7" s="163">
        <v>2207</v>
      </c>
      <c r="M7" s="163">
        <v>633</v>
      </c>
      <c r="N7" s="163">
        <v>1574</v>
      </c>
      <c r="O7" s="163">
        <v>0</v>
      </c>
      <c r="P7" s="163">
        <v>254</v>
      </c>
      <c r="Q7" s="163">
        <v>1141</v>
      </c>
      <c r="R7" s="164">
        <v>1906015</v>
      </c>
      <c r="S7" s="165" t="s">
        <v>32</v>
      </c>
      <c r="T7" s="163">
        <v>4834</v>
      </c>
      <c r="U7" s="164" t="s">
        <v>32</v>
      </c>
      <c r="V7" s="167">
        <v>10.68</v>
      </c>
      <c r="W7" s="163">
        <f t="shared" si="0"/>
        <v>216</v>
      </c>
      <c r="X7" s="163">
        <f t="shared" si="1"/>
        <v>179</v>
      </c>
      <c r="Y7" s="167">
        <f t="shared" si="2"/>
        <v>0.53400000000000003</v>
      </c>
      <c r="Z7" s="167">
        <f t="shared" si="3"/>
        <v>210.93</v>
      </c>
      <c r="AB7" s="201"/>
    </row>
    <row r="8" spans="1:28" x14ac:dyDescent="0.25">
      <c r="A8" s="119">
        <v>1260</v>
      </c>
      <c r="B8" s="227">
        <v>0.347490869741648</v>
      </c>
      <c r="C8" s="227">
        <v>0.89226295144055201</v>
      </c>
      <c r="D8" s="163">
        <v>14786</v>
      </c>
      <c r="E8" s="163">
        <v>5138</v>
      </c>
      <c r="F8" s="164">
        <v>9648</v>
      </c>
      <c r="G8" s="164">
        <v>0</v>
      </c>
      <c r="H8" s="163">
        <v>1758</v>
      </c>
      <c r="I8" s="163">
        <v>6297</v>
      </c>
      <c r="J8" s="227">
        <v>0.12884138785625801</v>
      </c>
      <c r="K8" s="227">
        <v>0.92066294919454805</v>
      </c>
      <c r="L8" s="163">
        <v>32280</v>
      </c>
      <c r="M8" s="163">
        <v>4159</v>
      </c>
      <c r="N8" s="163">
        <v>28121</v>
      </c>
      <c r="O8" s="163">
        <v>0</v>
      </c>
      <c r="P8" s="163">
        <v>5534</v>
      </c>
      <c r="Q8" s="163">
        <v>20026</v>
      </c>
      <c r="R8" s="164">
        <v>2358257</v>
      </c>
      <c r="S8" s="165" t="s">
        <v>32</v>
      </c>
      <c r="T8" s="163">
        <v>36779</v>
      </c>
      <c r="U8" s="164" t="s">
        <v>32</v>
      </c>
      <c r="V8" s="167">
        <v>4.8</v>
      </c>
      <c r="W8" s="163">
        <f t="shared" si="0"/>
        <v>1593</v>
      </c>
      <c r="X8" s="163">
        <f t="shared" si="1"/>
        <v>2561</v>
      </c>
      <c r="Y8" s="167">
        <f t="shared" si="2"/>
        <v>0.24</v>
      </c>
      <c r="Z8" s="167">
        <f t="shared" si="3"/>
        <v>996.95999999999992</v>
      </c>
      <c r="AB8" s="201"/>
    </row>
    <row r="9" spans="1:28" x14ac:dyDescent="0.25">
      <c r="A9" s="119">
        <v>1261</v>
      </c>
      <c r="B9" s="227">
        <v>0.49513899837090802</v>
      </c>
      <c r="C9" s="227">
        <v>0.84944032792054203</v>
      </c>
      <c r="D9" s="163">
        <v>19029</v>
      </c>
      <c r="E9" s="163">
        <v>9422</v>
      </c>
      <c r="F9" s="164">
        <v>9607</v>
      </c>
      <c r="G9" s="164">
        <v>0</v>
      </c>
      <c r="H9" s="163">
        <v>2001</v>
      </c>
      <c r="I9" s="163">
        <v>4741</v>
      </c>
      <c r="J9" s="227">
        <v>0.20677473884963801</v>
      </c>
      <c r="K9" s="227">
        <v>0.90949677083784897</v>
      </c>
      <c r="L9" s="163">
        <v>46142</v>
      </c>
      <c r="M9" s="163">
        <v>9541</v>
      </c>
      <c r="N9" s="163">
        <v>36601</v>
      </c>
      <c r="O9" s="163">
        <v>0</v>
      </c>
      <c r="P9" s="163">
        <v>5646</v>
      </c>
      <c r="Q9" s="163">
        <v>26779</v>
      </c>
      <c r="R9" s="164">
        <v>2018943</v>
      </c>
      <c r="S9" s="165" t="s">
        <v>32</v>
      </c>
      <c r="T9" s="163">
        <v>15508</v>
      </c>
      <c r="U9" s="166" t="s">
        <v>29</v>
      </c>
      <c r="V9" s="167">
        <v>9.6</v>
      </c>
      <c r="W9" s="163">
        <f t="shared" si="0"/>
        <v>2865</v>
      </c>
      <c r="X9" s="168">
        <v>0</v>
      </c>
      <c r="Y9" s="167">
        <f t="shared" si="2"/>
        <v>0.48</v>
      </c>
      <c r="Z9" s="167">
        <f t="shared" si="3"/>
        <v>1375.2</v>
      </c>
      <c r="AB9" s="201"/>
    </row>
    <row r="10" spans="1:28" x14ac:dyDescent="0.25">
      <c r="A10" s="119">
        <v>1276</v>
      </c>
      <c r="B10" s="227">
        <v>9.7374847374847404E-2</v>
      </c>
      <c r="C10" s="227">
        <v>0.92979242979243004</v>
      </c>
      <c r="D10" s="163">
        <v>3276</v>
      </c>
      <c r="E10" s="163">
        <v>319</v>
      </c>
      <c r="F10" s="164">
        <v>2957</v>
      </c>
      <c r="G10" s="164">
        <v>0</v>
      </c>
      <c r="H10" s="163">
        <v>478</v>
      </c>
      <c r="I10" s="163">
        <v>2249</v>
      </c>
      <c r="J10" s="227">
        <v>0.10520319027725</v>
      </c>
      <c r="K10" s="227">
        <v>0.94530953285226005</v>
      </c>
      <c r="L10" s="163">
        <v>5266</v>
      </c>
      <c r="M10" s="163">
        <v>554</v>
      </c>
      <c r="N10" s="163">
        <v>4712</v>
      </c>
      <c r="O10" s="163">
        <v>0</v>
      </c>
      <c r="P10" s="163">
        <v>1034</v>
      </c>
      <c r="Q10" s="163">
        <v>3390</v>
      </c>
      <c r="R10" s="164">
        <v>1565738</v>
      </c>
      <c r="S10" s="165" t="s">
        <v>32</v>
      </c>
      <c r="T10" s="163">
        <v>9069</v>
      </c>
      <c r="U10" s="164" t="s">
        <v>32</v>
      </c>
      <c r="V10" s="167">
        <v>182.01</v>
      </c>
      <c r="W10" s="163">
        <f t="shared" si="0"/>
        <v>230</v>
      </c>
      <c r="X10" s="163">
        <f t="shared" si="1"/>
        <v>288</v>
      </c>
      <c r="Y10" s="167">
        <f t="shared" si="2"/>
        <v>9.1005000000000003</v>
      </c>
      <c r="Z10" s="167">
        <f t="shared" si="3"/>
        <v>4714.0590000000002</v>
      </c>
      <c r="AB10" s="201"/>
    </row>
    <row r="11" spans="1:28" x14ac:dyDescent="0.25">
      <c r="A11" s="119">
        <v>1866</v>
      </c>
      <c r="B11" s="227">
        <v>0.41630063445583199</v>
      </c>
      <c r="C11" s="227">
        <v>0.90873596876525098</v>
      </c>
      <c r="D11" s="163">
        <v>2049</v>
      </c>
      <c r="E11" s="163">
        <v>853</v>
      </c>
      <c r="F11" s="164">
        <v>1196</v>
      </c>
      <c r="G11" s="164">
        <v>20</v>
      </c>
      <c r="H11" s="163">
        <v>227</v>
      </c>
      <c r="I11" s="163">
        <v>762</v>
      </c>
      <c r="J11" s="227">
        <v>0.31072613343162597</v>
      </c>
      <c r="K11" s="227">
        <v>0.92185772207887995</v>
      </c>
      <c r="L11" s="163">
        <v>2713</v>
      </c>
      <c r="M11" s="163">
        <v>843</v>
      </c>
      <c r="N11" s="163">
        <v>1870</v>
      </c>
      <c r="O11" s="163">
        <v>32</v>
      </c>
      <c r="P11" s="163">
        <v>373</v>
      </c>
      <c r="Q11" s="163">
        <v>1253</v>
      </c>
      <c r="R11" s="164">
        <v>1571876</v>
      </c>
      <c r="S11" s="165" t="s">
        <v>32</v>
      </c>
      <c r="T11" s="163">
        <v>3599</v>
      </c>
      <c r="U11" s="166" t="s">
        <v>29</v>
      </c>
      <c r="V11" s="167">
        <v>79</v>
      </c>
      <c r="W11" s="163">
        <f t="shared" si="0"/>
        <v>187</v>
      </c>
      <c r="X11" s="168">
        <v>0</v>
      </c>
      <c r="Y11" s="167">
        <f t="shared" si="2"/>
        <v>3.95</v>
      </c>
      <c r="Z11" s="167">
        <f t="shared" si="3"/>
        <v>738.65</v>
      </c>
      <c r="AB11" s="201"/>
    </row>
    <row r="12" spans="1:28" x14ac:dyDescent="0.25">
      <c r="A12" s="119">
        <v>1873</v>
      </c>
      <c r="B12" s="227">
        <v>0.27079646017699099</v>
      </c>
      <c r="C12" s="227">
        <v>0.93982300884955705</v>
      </c>
      <c r="D12" s="163">
        <v>565</v>
      </c>
      <c r="E12" s="163">
        <v>153</v>
      </c>
      <c r="F12" s="164">
        <v>412</v>
      </c>
      <c r="G12" s="164">
        <v>5</v>
      </c>
      <c r="H12" s="163">
        <v>123</v>
      </c>
      <c r="I12" s="163">
        <v>250</v>
      </c>
      <c r="J12" s="227">
        <v>0.157043879907621</v>
      </c>
      <c r="K12" s="227">
        <v>0.94457274826789805</v>
      </c>
      <c r="L12" s="163">
        <v>866</v>
      </c>
      <c r="M12" s="163">
        <v>136</v>
      </c>
      <c r="N12" s="163">
        <v>730</v>
      </c>
      <c r="O12" s="163">
        <v>8</v>
      </c>
      <c r="P12" s="163">
        <v>205</v>
      </c>
      <c r="Q12" s="163">
        <v>469</v>
      </c>
      <c r="R12" s="164">
        <v>3789013</v>
      </c>
      <c r="S12" s="165" t="s">
        <v>32</v>
      </c>
      <c r="T12" s="163">
        <v>900</v>
      </c>
      <c r="U12" s="164" t="s">
        <v>32</v>
      </c>
      <c r="V12" s="167">
        <v>91.25</v>
      </c>
      <c r="W12" s="163">
        <f t="shared" si="0"/>
        <v>34</v>
      </c>
      <c r="X12" s="163">
        <f t="shared" si="1"/>
        <v>48</v>
      </c>
      <c r="Y12" s="167">
        <f t="shared" si="2"/>
        <v>4.5625</v>
      </c>
      <c r="Z12" s="167">
        <f t="shared" si="3"/>
        <v>374.125</v>
      </c>
      <c r="AB12" s="201"/>
    </row>
    <row r="13" spans="1:28" x14ac:dyDescent="0.25">
      <c r="A13" s="119">
        <v>1876</v>
      </c>
      <c r="B13" s="227">
        <v>0.56961840955432597</v>
      </c>
      <c r="C13" s="227">
        <v>0.86877366734634398</v>
      </c>
      <c r="D13" s="163">
        <v>6866</v>
      </c>
      <c r="E13" s="163">
        <v>3911</v>
      </c>
      <c r="F13" s="164">
        <v>2955</v>
      </c>
      <c r="G13" s="164">
        <v>156</v>
      </c>
      <c r="H13" s="163">
        <v>786</v>
      </c>
      <c r="I13" s="163">
        <v>1112</v>
      </c>
      <c r="J13" s="227">
        <v>0.14247501055891901</v>
      </c>
      <c r="K13" s="227">
        <v>0.84048993383077597</v>
      </c>
      <c r="L13" s="163">
        <v>14206</v>
      </c>
      <c r="M13" s="163">
        <v>2024</v>
      </c>
      <c r="N13" s="163">
        <v>12182</v>
      </c>
      <c r="O13" s="163">
        <v>159</v>
      </c>
      <c r="P13" s="163">
        <v>1861</v>
      </c>
      <c r="Q13" s="163">
        <v>7896</v>
      </c>
      <c r="R13" s="164">
        <v>3789096</v>
      </c>
      <c r="S13" s="165" t="s">
        <v>32</v>
      </c>
      <c r="T13" s="163">
        <v>17010</v>
      </c>
      <c r="U13" s="166" t="s">
        <v>29</v>
      </c>
      <c r="V13" s="167">
        <v>77.209999999999994</v>
      </c>
      <c r="W13" s="163">
        <f t="shared" si="0"/>
        <v>901</v>
      </c>
      <c r="X13" s="168">
        <v>0</v>
      </c>
      <c r="Y13" s="167">
        <f t="shared" si="2"/>
        <v>3.8605</v>
      </c>
      <c r="Z13" s="167">
        <f t="shared" si="3"/>
        <v>3478.3105</v>
      </c>
      <c r="AB13" s="201"/>
    </row>
    <row r="14" spans="1:28" x14ac:dyDescent="0.25">
      <c r="A14" s="119">
        <v>1877</v>
      </c>
      <c r="B14" s="227">
        <v>8.8268384985169299E-2</v>
      </c>
      <c r="C14" s="227">
        <v>0.88227472639869098</v>
      </c>
      <c r="D14" s="163">
        <v>9777</v>
      </c>
      <c r="E14" s="163">
        <v>863</v>
      </c>
      <c r="F14" s="164">
        <v>8914</v>
      </c>
      <c r="G14" s="164">
        <v>120</v>
      </c>
      <c r="H14" s="163">
        <v>1623</v>
      </c>
      <c r="I14" s="163">
        <v>6020</v>
      </c>
      <c r="J14" s="227">
        <v>0.26152180637179101</v>
      </c>
      <c r="K14" s="227">
        <v>0.90635632539437105</v>
      </c>
      <c r="L14" s="163">
        <v>12932</v>
      </c>
      <c r="M14" s="163">
        <v>3382</v>
      </c>
      <c r="N14" s="163">
        <v>9550</v>
      </c>
      <c r="O14" s="163">
        <v>55</v>
      </c>
      <c r="P14" s="163">
        <v>1705</v>
      </c>
      <c r="Q14" s="163">
        <v>6579</v>
      </c>
      <c r="R14" s="164">
        <v>1464825</v>
      </c>
      <c r="S14" s="165" t="s">
        <v>32</v>
      </c>
      <c r="T14" s="163">
        <v>12133</v>
      </c>
      <c r="U14" s="166" t="s">
        <v>29</v>
      </c>
      <c r="V14" s="167">
        <v>116.61</v>
      </c>
      <c r="W14" s="163">
        <f t="shared" si="0"/>
        <v>1151</v>
      </c>
      <c r="X14" s="168">
        <v>0</v>
      </c>
      <c r="Y14" s="167">
        <f t="shared" si="2"/>
        <v>5.8305000000000007</v>
      </c>
      <c r="Z14" s="167">
        <f t="shared" si="3"/>
        <v>6710.9055000000008</v>
      </c>
      <c r="AB14" s="201"/>
    </row>
    <row r="15" spans="1:28" x14ac:dyDescent="0.25">
      <c r="A15" s="119">
        <v>1878</v>
      </c>
      <c r="B15" s="227">
        <v>0.157731391099765</v>
      </c>
      <c r="C15" s="227">
        <v>0.92841768033238203</v>
      </c>
      <c r="D15" s="163">
        <v>19977</v>
      </c>
      <c r="E15" s="163">
        <v>3151</v>
      </c>
      <c r="F15" s="164">
        <v>16826</v>
      </c>
      <c r="G15" s="164">
        <v>127</v>
      </c>
      <c r="H15" s="163">
        <v>3464</v>
      </c>
      <c r="I15" s="163">
        <v>11805</v>
      </c>
      <c r="J15" s="227">
        <v>0.162579809382807</v>
      </c>
      <c r="K15" s="227">
        <v>0.92837975386323701</v>
      </c>
      <c r="L15" s="163">
        <v>21614</v>
      </c>
      <c r="M15" s="163">
        <v>3514</v>
      </c>
      <c r="N15" s="163">
        <v>18100</v>
      </c>
      <c r="O15" s="163">
        <v>219</v>
      </c>
      <c r="P15" s="163">
        <v>3470</v>
      </c>
      <c r="Q15" s="163">
        <v>12863</v>
      </c>
      <c r="R15" s="164">
        <v>1465681</v>
      </c>
      <c r="S15" s="165" t="s">
        <v>32</v>
      </c>
      <c r="T15" s="163">
        <v>11103</v>
      </c>
      <c r="U15" s="166" t="s">
        <v>29</v>
      </c>
      <c r="V15" s="167">
        <v>116.61</v>
      </c>
      <c r="W15" s="163">
        <f t="shared" si="0"/>
        <v>1430</v>
      </c>
      <c r="X15" s="168">
        <v>0</v>
      </c>
      <c r="Y15" s="167">
        <f t="shared" si="2"/>
        <v>5.8305000000000007</v>
      </c>
      <c r="Z15" s="167">
        <f t="shared" si="3"/>
        <v>8337.6150000000016</v>
      </c>
      <c r="AB15" s="201"/>
    </row>
    <row r="16" spans="1:28" x14ac:dyDescent="0.25">
      <c r="A16" s="119">
        <v>1879</v>
      </c>
      <c r="B16" s="227">
        <v>0.23470428280081601</v>
      </c>
      <c r="C16" s="227">
        <v>0.89072059823249505</v>
      </c>
      <c r="D16" s="163">
        <v>5884</v>
      </c>
      <c r="E16" s="163">
        <v>1381</v>
      </c>
      <c r="F16" s="164">
        <v>4503</v>
      </c>
      <c r="G16" s="164">
        <v>29</v>
      </c>
      <c r="H16" s="163">
        <v>1002</v>
      </c>
      <c r="I16" s="163">
        <v>2829</v>
      </c>
      <c r="J16" s="227">
        <v>0.19900898824614</v>
      </c>
      <c r="K16" s="227">
        <v>0.92578935238534199</v>
      </c>
      <c r="L16" s="163">
        <v>8678</v>
      </c>
      <c r="M16" s="163">
        <v>1727</v>
      </c>
      <c r="N16" s="163">
        <v>6951</v>
      </c>
      <c r="O16" s="163">
        <v>84</v>
      </c>
      <c r="P16" s="163">
        <v>1722</v>
      </c>
      <c r="Q16" s="163">
        <v>4501</v>
      </c>
      <c r="R16" s="164">
        <v>1464866</v>
      </c>
      <c r="S16" s="165" t="s">
        <v>32</v>
      </c>
      <c r="T16" s="163">
        <v>6949</v>
      </c>
      <c r="U16" s="166" t="s">
        <v>29</v>
      </c>
      <c r="V16" s="167">
        <v>116.61</v>
      </c>
      <c r="W16" s="163">
        <f t="shared" si="0"/>
        <v>643</v>
      </c>
      <c r="X16" s="168">
        <v>0</v>
      </c>
      <c r="Y16" s="167">
        <f t="shared" si="2"/>
        <v>5.8305000000000007</v>
      </c>
      <c r="Z16" s="167">
        <f t="shared" si="3"/>
        <v>3749.0115000000005</v>
      </c>
      <c r="AB16" s="201"/>
    </row>
    <row r="17" spans="1:28" x14ac:dyDescent="0.25">
      <c r="A17" s="119">
        <v>1900</v>
      </c>
      <c r="B17" s="227">
        <v>0.122206274348985</v>
      </c>
      <c r="C17" s="227">
        <v>0.88045929874923101</v>
      </c>
      <c r="D17" s="163">
        <v>4877</v>
      </c>
      <c r="E17" s="163">
        <v>596</v>
      </c>
      <c r="F17" s="164">
        <v>4281</v>
      </c>
      <c r="G17" s="164">
        <v>4</v>
      </c>
      <c r="H17" s="163">
        <v>912</v>
      </c>
      <c r="I17" s="163">
        <v>2782</v>
      </c>
      <c r="J17" s="227">
        <v>0.48841020838211202</v>
      </c>
      <c r="K17" s="227">
        <v>0.92250058534301105</v>
      </c>
      <c r="L17" s="163">
        <v>4271</v>
      </c>
      <c r="M17" s="163">
        <v>2086</v>
      </c>
      <c r="N17" s="163">
        <v>2185</v>
      </c>
      <c r="O17" s="163">
        <v>40</v>
      </c>
      <c r="P17" s="163">
        <v>636</v>
      </c>
      <c r="Q17" s="163">
        <v>1178</v>
      </c>
      <c r="R17" s="164">
        <v>2600732</v>
      </c>
      <c r="S17" s="165" t="s">
        <v>32</v>
      </c>
      <c r="T17" s="163">
        <v>7001</v>
      </c>
      <c r="U17" s="166" t="s">
        <v>29</v>
      </c>
      <c r="V17" s="167">
        <v>15.1</v>
      </c>
      <c r="W17" s="163">
        <f t="shared" si="0"/>
        <v>583</v>
      </c>
      <c r="X17" s="168">
        <v>0</v>
      </c>
      <c r="Y17" s="167">
        <f t="shared" si="2"/>
        <v>0.755</v>
      </c>
      <c r="Z17" s="167">
        <f t="shared" si="3"/>
        <v>440.16500000000002</v>
      </c>
      <c r="AB17" s="201"/>
    </row>
    <row r="18" spans="1:28" x14ac:dyDescent="0.25">
      <c r="A18" s="119">
        <v>1912</v>
      </c>
      <c r="B18" s="227">
        <v>0</v>
      </c>
      <c r="C18" s="227">
        <v>0.93095238095238098</v>
      </c>
      <c r="D18" s="163">
        <v>840</v>
      </c>
      <c r="E18" s="163">
        <v>0</v>
      </c>
      <c r="F18" s="164">
        <v>840</v>
      </c>
      <c r="G18" s="164">
        <v>0</v>
      </c>
      <c r="H18" s="163">
        <v>211</v>
      </c>
      <c r="I18" s="163">
        <v>571</v>
      </c>
      <c r="J18" s="227">
        <v>0</v>
      </c>
      <c r="K18" s="227">
        <v>0.94111776447105799</v>
      </c>
      <c r="L18" s="163">
        <v>1002</v>
      </c>
      <c r="M18" s="163">
        <v>0</v>
      </c>
      <c r="N18" s="163">
        <v>1002</v>
      </c>
      <c r="O18" s="163">
        <v>0</v>
      </c>
      <c r="P18" s="163">
        <v>234</v>
      </c>
      <c r="Q18" s="163">
        <v>709</v>
      </c>
      <c r="R18" s="164">
        <v>1448281</v>
      </c>
      <c r="S18" s="165" t="s">
        <v>32</v>
      </c>
      <c r="T18" s="163">
        <v>1199</v>
      </c>
      <c r="U18" s="164" t="s">
        <v>32</v>
      </c>
      <c r="V18" s="167">
        <v>27</v>
      </c>
      <c r="W18" s="163">
        <f t="shared" si="0"/>
        <v>58</v>
      </c>
      <c r="X18" s="163">
        <f t="shared" si="1"/>
        <v>59</v>
      </c>
      <c r="Y18" s="167">
        <f t="shared" si="2"/>
        <v>1.35</v>
      </c>
      <c r="Z18" s="167">
        <f t="shared" si="3"/>
        <v>157.95000000000002</v>
      </c>
      <c r="AB18" s="201"/>
    </row>
    <row r="19" spans="1:28" x14ac:dyDescent="0.25">
      <c r="A19" s="119">
        <v>2006</v>
      </c>
      <c r="B19" s="227">
        <v>0.62369396697000301</v>
      </c>
      <c r="C19" s="227">
        <v>0.91208852937872198</v>
      </c>
      <c r="D19" s="163">
        <v>35604</v>
      </c>
      <c r="E19" s="163">
        <v>22206</v>
      </c>
      <c r="F19" s="164">
        <v>13398</v>
      </c>
      <c r="G19" s="164">
        <v>401</v>
      </c>
      <c r="H19" s="163">
        <v>1454</v>
      </c>
      <c r="I19" s="163">
        <v>8413</v>
      </c>
      <c r="J19" s="227">
        <v>0.17900973915412399</v>
      </c>
      <c r="K19" s="227">
        <v>0.91795954505210098</v>
      </c>
      <c r="L19" s="163">
        <v>73415</v>
      </c>
      <c r="M19" s="163">
        <v>13142</v>
      </c>
      <c r="N19" s="163">
        <v>60273</v>
      </c>
      <c r="O19" s="163">
        <v>1846</v>
      </c>
      <c r="P19" s="163">
        <v>6046</v>
      </c>
      <c r="Q19" s="163">
        <v>46358</v>
      </c>
      <c r="R19" s="164">
        <v>3209152</v>
      </c>
      <c r="S19" s="165" t="s">
        <v>32</v>
      </c>
      <c r="T19" s="163">
        <v>55754</v>
      </c>
      <c r="U19" s="166" t="s">
        <v>29</v>
      </c>
      <c r="V19" s="167">
        <v>4.7</v>
      </c>
      <c r="W19" s="163">
        <f t="shared" si="0"/>
        <v>3130</v>
      </c>
      <c r="X19" s="168">
        <v>0</v>
      </c>
      <c r="Y19" s="167">
        <f t="shared" si="2"/>
        <v>0.23500000000000001</v>
      </c>
      <c r="Z19" s="167">
        <f t="shared" si="3"/>
        <v>735.55000000000007</v>
      </c>
      <c r="AB19" s="201"/>
    </row>
    <row r="20" spans="1:28" x14ac:dyDescent="0.25">
      <c r="A20" s="119">
        <v>2069</v>
      </c>
      <c r="B20" s="227">
        <v>0</v>
      </c>
      <c r="C20" s="227">
        <v>0.87306501547987603</v>
      </c>
      <c r="D20" s="163">
        <v>646</v>
      </c>
      <c r="E20" s="163">
        <v>0</v>
      </c>
      <c r="F20" s="164">
        <v>646</v>
      </c>
      <c r="G20" s="164">
        <v>0</v>
      </c>
      <c r="H20" s="163">
        <v>151</v>
      </c>
      <c r="I20" s="163">
        <v>413</v>
      </c>
      <c r="J20" s="227">
        <v>0</v>
      </c>
      <c r="K20" s="227">
        <v>0.88645579886455805</v>
      </c>
      <c r="L20" s="163">
        <v>1233</v>
      </c>
      <c r="M20" s="163">
        <v>0</v>
      </c>
      <c r="N20" s="163">
        <v>1233</v>
      </c>
      <c r="O20" s="163">
        <v>0</v>
      </c>
      <c r="P20" s="163">
        <v>313</v>
      </c>
      <c r="Q20" s="163">
        <v>780</v>
      </c>
      <c r="R20" s="164">
        <v>3269941</v>
      </c>
      <c r="S20" s="165" t="s">
        <v>32</v>
      </c>
      <c r="T20" s="163">
        <v>2090</v>
      </c>
      <c r="U20" s="164" t="s">
        <v>32</v>
      </c>
      <c r="V20" s="167">
        <v>49.95</v>
      </c>
      <c r="W20" s="163">
        <f t="shared" si="0"/>
        <v>82</v>
      </c>
      <c r="X20" s="163">
        <f t="shared" si="1"/>
        <v>140</v>
      </c>
      <c r="Y20" s="167">
        <f t="shared" si="2"/>
        <v>2.4975000000000005</v>
      </c>
      <c r="Z20" s="167">
        <f t="shared" si="3"/>
        <v>554.44500000000016</v>
      </c>
      <c r="AB20" s="201"/>
    </row>
    <row r="21" spans="1:28" x14ac:dyDescent="0.25">
      <c r="A21" s="119">
        <v>5665</v>
      </c>
      <c r="B21" s="227">
        <v>0</v>
      </c>
      <c r="C21" s="227">
        <v>0.4</v>
      </c>
      <c r="D21" s="163">
        <v>5</v>
      </c>
      <c r="E21" s="163">
        <v>0</v>
      </c>
      <c r="F21" s="164">
        <v>5</v>
      </c>
      <c r="G21" s="164">
        <v>0</v>
      </c>
      <c r="H21" s="163">
        <v>0</v>
      </c>
      <c r="I21" s="163">
        <v>2</v>
      </c>
      <c r="J21" s="227">
        <v>0</v>
      </c>
      <c r="K21" s="227">
        <v>0.89473684210526305</v>
      </c>
      <c r="L21" s="163">
        <v>38</v>
      </c>
      <c r="M21" s="163">
        <v>0</v>
      </c>
      <c r="N21" s="163">
        <v>38</v>
      </c>
      <c r="O21" s="163">
        <v>0</v>
      </c>
      <c r="P21" s="163">
        <v>9</v>
      </c>
      <c r="Q21" s="163">
        <v>25</v>
      </c>
      <c r="R21" s="164">
        <v>3455151</v>
      </c>
      <c r="S21" s="165" t="s">
        <v>32</v>
      </c>
      <c r="T21" s="163">
        <v>78</v>
      </c>
      <c r="U21" s="166" t="s">
        <v>29</v>
      </c>
      <c r="V21" s="167">
        <v>1615.52</v>
      </c>
      <c r="W21" s="163">
        <f t="shared" si="0"/>
        <v>3</v>
      </c>
      <c r="X21" s="168">
        <v>0</v>
      </c>
      <c r="Y21" s="167">
        <f t="shared" si="2"/>
        <v>80.77600000000001</v>
      </c>
      <c r="Z21" s="167">
        <f t="shared" si="3"/>
        <v>242.32800000000003</v>
      </c>
      <c r="AB21" s="201"/>
    </row>
    <row r="22" spans="1:28" x14ac:dyDescent="0.25">
      <c r="A22" s="119">
        <v>5666</v>
      </c>
      <c r="B22" s="227">
        <v>0.225056264066017</v>
      </c>
      <c r="C22" s="227">
        <v>0.88709677419354804</v>
      </c>
      <c r="D22" s="163">
        <v>2666</v>
      </c>
      <c r="E22" s="163">
        <v>600</v>
      </c>
      <c r="F22" s="164">
        <v>2066</v>
      </c>
      <c r="G22" s="164">
        <v>28</v>
      </c>
      <c r="H22" s="163">
        <v>521</v>
      </c>
      <c r="I22" s="163">
        <v>1216</v>
      </c>
      <c r="J22" s="227">
        <v>0.11777535441657599</v>
      </c>
      <c r="K22" s="227">
        <v>0.94874591057797197</v>
      </c>
      <c r="L22" s="163">
        <v>4585</v>
      </c>
      <c r="M22" s="163">
        <v>540</v>
      </c>
      <c r="N22" s="163">
        <v>4045</v>
      </c>
      <c r="O22" s="163">
        <v>29</v>
      </c>
      <c r="P22" s="163">
        <v>1198</v>
      </c>
      <c r="Q22" s="163">
        <v>2583</v>
      </c>
      <c r="R22" s="164">
        <v>1464700</v>
      </c>
      <c r="S22" s="165" t="s">
        <v>32</v>
      </c>
      <c r="T22" s="163">
        <v>3717</v>
      </c>
      <c r="U22" s="164" t="s">
        <v>32</v>
      </c>
      <c r="V22" s="167">
        <v>116.61</v>
      </c>
      <c r="W22" s="163">
        <f t="shared" si="0"/>
        <v>301</v>
      </c>
      <c r="X22" s="163">
        <f t="shared" si="1"/>
        <v>235</v>
      </c>
      <c r="Y22" s="167">
        <f t="shared" si="2"/>
        <v>5.8305000000000007</v>
      </c>
      <c r="Z22" s="167">
        <f t="shared" si="3"/>
        <v>3125.1480000000001</v>
      </c>
      <c r="AB22" s="201"/>
    </row>
    <row r="23" spans="1:28" x14ac:dyDescent="0.25">
      <c r="A23" s="119">
        <v>5667</v>
      </c>
      <c r="B23" s="227">
        <v>0.26442709785335899</v>
      </c>
      <c r="C23" s="227">
        <v>0.84527460273208799</v>
      </c>
      <c r="D23" s="163">
        <v>7174</v>
      </c>
      <c r="E23" s="163">
        <v>1897</v>
      </c>
      <c r="F23" s="164">
        <v>5277</v>
      </c>
      <c r="G23" s="164">
        <v>41</v>
      </c>
      <c r="H23" s="163">
        <v>743</v>
      </c>
      <c r="I23" s="163">
        <v>3383</v>
      </c>
      <c r="J23" s="227">
        <v>0.18860217196373399</v>
      </c>
      <c r="K23" s="227">
        <v>0.86410281956760004</v>
      </c>
      <c r="L23" s="163">
        <v>10037</v>
      </c>
      <c r="M23" s="163">
        <v>1893</v>
      </c>
      <c r="N23" s="163">
        <v>8144</v>
      </c>
      <c r="O23" s="163">
        <v>66</v>
      </c>
      <c r="P23" s="163">
        <v>1542</v>
      </c>
      <c r="Q23" s="163">
        <v>5172</v>
      </c>
      <c r="R23" s="164">
        <v>1464833</v>
      </c>
      <c r="S23" s="165" t="s">
        <v>32</v>
      </c>
      <c r="T23" s="163">
        <v>12140</v>
      </c>
      <c r="U23" s="166" t="s">
        <v>29</v>
      </c>
      <c r="V23" s="167">
        <v>116.61</v>
      </c>
      <c r="W23" s="163">
        <f t="shared" si="0"/>
        <v>1110</v>
      </c>
      <c r="X23" s="168">
        <v>0</v>
      </c>
      <c r="Y23" s="167">
        <f t="shared" si="2"/>
        <v>5.8305000000000007</v>
      </c>
      <c r="Z23" s="167">
        <f t="shared" si="3"/>
        <v>6471.8550000000005</v>
      </c>
      <c r="AB23" s="201"/>
    </row>
    <row r="24" spans="1:28" x14ac:dyDescent="0.25">
      <c r="A24" s="119">
        <v>5668</v>
      </c>
      <c r="B24" s="227">
        <v>0.21094955730647399</v>
      </c>
      <c r="C24" s="227">
        <v>0.84582893347412902</v>
      </c>
      <c r="D24" s="163">
        <v>12311</v>
      </c>
      <c r="E24" s="163">
        <v>2597</v>
      </c>
      <c r="F24" s="164">
        <v>9714</v>
      </c>
      <c r="G24" s="164">
        <v>113</v>
      </c>
      <c r="H24" s="163">
        <v>1238</v>
      </c>
      <c r="I24" s="163">
        <v>6465</v>
      </c>
      <c r="J24" s="227">
        <v>0.147474542783322</v>
      </c>
      <c r="K24" s="227">
        <v>0.89594204366989205</v>
      </c>
      <c r="L24" s="163">
        <v>19739</v>
      </c>
      <c r="M24" s="163">
        <v>2911</v>
      </c>
      <c r="N24" s="163">
        <v>16828</v>
      </c>
      <c r="O24" s="163">
        <v>130</v>
      </c>
      <c r="P24" s="163">
        <v>2848</v>
      </c>
      <c r="Q24" s="163">
        <v>11796</v>
      </c>
      <c r="R24" s="164">
        <v>1465004</v>
      </c>
      <c r="S24" s="165" t="s">
        <v>32</v>
      </c>
      <c r="T24" s="163">
        <v>17519</v>
      </c>
      <c r="U24" s="166" t="s">
        <v>29</v>
      </c>
      <c r="V24" s="167">
        <v>116.61</v>
      </c>
      <c r="W24" s="163">
        <f t="shared" si="0"/>
        <v>1898</v>
      </c>
      <c r="X24" s="168">
        <v>0</v>
      </c>
      <c r="Y24" s="167">
        <f t="shared" si="2"/>
        <v>5.8305000000000007</v>
      </c>
      <c r="Z24" s="167">
        <f t="shared" si="3"/>
        <v>11066.289000000001</v>
      </c>
      <c r="AB24" s="201"/>
    </row>
    <row r="25" spans="1:28" x14ac:dyDescent="0.25">
      <c r="A25" s="119">
        <v>6465</v>
      </c>
      <c r="B25" s="227">
        <v>0</v>
      </c>
      <c r="C25" s="227">
        <v>0.85714285714285698</v>
      </c>
      <c r="D25" s="163">
        <v>7</v>
      </c>
      <c r="E25" s="163">
        <v>0</v>
      </c>
      <c r="F25" s="164">
        <v>7</v>
      </c>
      <c r="G25" s="164">
        <v>0</v>
      </c>
      <c r="H25" s="163">
        <v>3</v>
      </c>
      <c r="I25" s="163">
        <v>3</v>
      </c>
      <c r="J25" s="227">
        <v>0</v>
      </c>
      <c r="K25" s="227">
        <v>0.8528</v>
      </c>
      <c r="L25" s="163">
        <v>625</v>
      </c>
      <c r="M25" s="163">
        <v>0</v>
      </c>
      <c r="N25" s="163">
        <v>625</v>
      </c>
      <c r="O25" s="163">
        <v>0</v>
      </c>
      <c r="P25" s="163">
        <v>13</v>
      </c>
      <c r="Q25" s="163">
        <v>520</v>
      </c>
      <c r="R25" s="164">
        <v>2604908</v>
      </c>
      <c r="S25" s="165" t="s">
        <v>32</v>
      </c>
      <c r="T25" s="163">
        <v>740</v>
      </c>
      <c r="U25" s="164" t="s">
        <v>32</v>
      </c>
      <c r="V25" s="167">
        <v>15.42</v>
      </c>
      <c r="W25" s="163">
        <f t="shared" si="0"/>
        <v>1</v>
      </c>
      <c r="X25" s="163">
        <f t="shared" si="1"/>
        <v>92</v>
      </c>
      <c r="Y25" s="167">
        <f t="shared" si="2"/>
        <v>0.77100000000000002</v>
      </c>
      <c r="Z25" s="167">
        <f t="shared" si="3"/>
        <v>71.703000000000003</v>
      </c>
      <c r="AB25" s="201"/>
    </row>
    <row r="26" spans="1:28" x14ac:dyDescent="0.25">
      <c r="A26" s="119">
        <v>8217</v>
      </c>
      <c r="B26" s="227">
        <v>0</v>
      </c>
      <c r="C26" s="227">
        <v>0.80582524271844702</v>
      </c>
      <c r="D26" s="163">
        <v>206</v>
      </c>
      <c r="E26" s="163">
        <v>0</v>
      </c>
      <c r="F26" s="164">
        <v>206</v>
      </c>
      <c r="G26" s="164">
        <v>2</v>
      </c>
      <c r="H26" s="163">
        <v>82</v>
      </c>
      <c r="I26" s="163">
        <v>82</v>
      </c>
      <c r="J26" s="227">
        <v>1.02040816326531E-2</v>
      </c>
      <c r="K26" s="227">
        <v>0.87755102040816302</v>
      </c>
      <c r="L26" s="163">
        <v>196</v>
      </c>
      <c r="M26" s="163">
        <v>2</v>
      </c>
      <c r="N26" s="163">
        <v>194</v>
      </c>
      <c r="O26" s="163">
        <v>20</v>
      </c>
      <c r="P26" s="163">
        <v>66</v>
      </c>
      <c r="Q26" s="163">
        <v>84</v>
      </c>
      <c r="R26" s="164">
        <v>2018539</v>
      </c>
      <c r="S26" s="165" t="s">
        <v>32</v>
      </c>
      <c r="T26" s="163">
        <v>94</v>
      </c>
      <c r="U26" s="164" t="s">
        <v>32</v>
      </c>
      <c r="V26" s="167">
        <v>101</v>
      </c>
      <c r="W26" s="163">
        <f t="shared" si="0"/>
        <v>40</v>
      </c>
      <c r="X26" s="163">
        <f t="shared" si="1"/>
        <v>24</v>
      </c>
      <c r="Y26" s="167">
        <f t="shared" si="2"/>
        <v>5.0500000000000007</v>
      </c>
      <c r="Z26" s="167">
        <f t="shared" si="3"/>
        <v>323.20000000000005</v>
      </c>
      <c r="AB26" s="201"/>
    </row>
    <row r="27" spans="1:28" x14ac:dyDescent="0.25">
      <c r="A27" s="119">
        <v>8872</v>
      </c>
      <c r="B27" s="227">
        <v>0.14921121822962299</v>
      </c>
      <c r="C27" s="227">
        <v>0.89198071866783502</v>
      </c>
      <c r="D27" s="163">
        <v>4564</v>
      </c>
      <c r="E27" s="163">
        <v>681</v>
      </c>
      <c r="F27" s="164">
        <v>3883</v>
      </c>
      <c r="G27" s="164">
        <v>39</v>
      </c>
      <c r="H27" s="163">
        <v>949</v>
      </c>
      <c r="I27" s="163">
        <v>2402</v>
      </c>
      <c r="J27" s="227">
        <v>0.133758978451716</v>
      </c>
      <c r="K27" s="227">
        <v>0.90790103750997597</v>
      </c>
      <c r="L27" s="163">
        <v>6265</v>
      </c>
      <c r="M27" s="163">
        <v>838</v>
      </c>
      <c r="N27" s="163">
        <v>5427</v>
      </c>
      <c r="O27" s="163">
        <v>32</v>
      </c>
      <c r="P27" s="163">
        <v>1304</v>
      </c>
      <c r="Q27" s="163">
        <v>3514</v>
      </c>
      <c r="R27" s="164">
        <v>3949245</v>
      </c>
      <c r="S27" s="165" t="s">
        <v>32</v>
      </c>
      <c r="T27" s="163">
        <v>5034</v>
      </c>
      <c r="U27" s="166" t="s">
        <v>29</v>
      </c>
      <c r="V27" s="167">
        <v>823.08</v>
      </c>
      <c r="W27" s="163">
        <f t="shared" si="0"/>
        <v>493</v>
      </c>
      <c r="X27" s="168">
        <v>0</v>
      </c>
      <c r="Y27" s="167">
        <f t="shared" si="2"/>
        <v>41.154000000000003</v>
      </c>
      <c r="Z27" s="167">
        <f t="shared" si="3"/>
        <v>20288.922000000002</v>
      </c>
      <c r="AB27" s="201"/>
    </row>
    <row r="28" spans="1:28" x14ac:dyDescent="0.25">
      <c r="A28" s="119">
        <v>8875</v>
      </c>
      <c r="B28" s="227">
        <v>1.6741071428571399E-3</v>
      </c>
      <c r="C28" s="227">
        <v>0.93191964285714302</v>
      </c>
      <c r="D28" s="163">
        <v>3584</v>
      </c>
      <c r="E28" s="163">
        <v>6</v>
      </c>
      <c r="F28" s="164">
        <v>3578</v>
      </c>
      <c r="G28" s="164">
        <v>4</v>
      </c>
      <c r="H28" s="163">
        <v>978</v>
      </c>
      <c r="I28" s="163">
        <v>2352</v>
      </c>
      <c r="J28" s="227">
        <v>0.109714838086032</v>
      </c>
      <c r="K28" s="227">
        <v>0.92049299178346999</v>
      </c>
      <c r="L28" s="163">
        <v>4138</v>
      </c>
      <c r="M28" s="163">
        <v>454</v>
      </c>
      <c r="N28" s="163">
        <v>3684</v>
      </c>
      <c r="O28" s="163">
        <v>20</v>
      </c>
      <c r="P28" s="163">
        <v>952</v>
      </c>
      <c r="Q28" s="163">
        <v>2383</v>
      </c>
      <c r="R28" s="164">
        <v>3952975</v>
      </c>
      <c r="S28" s="165" t="s">
        <v>32</v>
      </c>
      <c r="T28" s="163">
        <v>3199</v>
      </c>
      <c r="U28" s="166" t="s">
        <v>29</v>
      </c>
      <c r="V28" s="167">
        <v>797.95</v>
      </c>
      <c r="W28" s="163">
        <f t="shared" si="0"/>
        <v>244</v>
      </c>
      <c r="X28" s="168">
        <v>0</v>
      </c>
      <c r="Y28" s="167">
        <f t="shared" si="2"/>
        <v>39.897500000000008</v>
      </c>
      <c r="Z28" s="167">
        <f t="shared" si="3"/>
        <v>9734.9900000000016</v>
      </c>
      <c r="AB28" s="201"/>
    </row>
    <row r="29" spans="1:28" x14ac:dyDescent="0.25">
      <c r="A29" s="119">
        <v>10885</v>
      </c>
      <c r="B29" s="227">
        <v>2.56622516556291E-2</v>
      </c>
      <c r="C29" s="227">
        <v>0.93791390728476798</v>
      </c>
      <c r="D29" s="163">
        <v>1208</v>
      </c>
      <c r="E29" s="163">
        <v>31</v>
      </c>
      <c r="F29" s="164">
        <v>1177</v>
      </c>
      <c r="G29" s="164">
        <v>0</v>
      </c>
      <c r="H29" s="163">
        <v>377</v>
      </c>
      <c r="I29" s="163">
        <v>725</v>
      </c>
      <c r="J29" s="227">
        <v>1.3351134846461899E-3</v>
      </c>
      <c r="K29" s="227">
        <v>0.92389853137516698</v>
      </c>
      <c r="L29" s="163">
        <v>1498</v>
      </c>
      <c r="M29" s="163">
        <v>2</v>
      </c>
      <c r="N29" s="163">
        <v>1496</v>
      </c>
      <c r="O29" s="163">
        <v>0</v>
      </c>
      <c r="P29" s="163">
        <v>419</v>
      </c>
      <c r="Q29" s="163">
        <v>963</v>
      </c>
      <c r="R29" s="164">
        <v>2397651</v>
      </c>
      <c r="S29" s="165" t="s">
        <v>32</v>
      </c>
      <c r="T29" s="163">
        <v>1989</v>
      </c>
      <c r="U29" s="164" t="s">
        <v>32</v>
      </c>
      <c r="V29" s="167">
        <v>8.1300000000000008</v>
      </c>
      <c r="W29" s="163">
        <f t="shared" si="0"/>
        <v>75</v>
      </c>
      <c r="X29" s="163">
        <f t="shared" si="1"/>
        <v>114</v>
      </c>
      <c r="Y29" s="167">
        <f t="shared" si="2"/>
        <v>0.40650000000000008</v>
      </c>
      <c r="Z29" s="167">
        <f t="shared" si="3"/>
        <v>76.82850000000002</v>
      </c>
      <c r="AB29" s="201"/>
    </row>
    <row r="30" spans="1:28" x14ac:dyDescent="0.25">
      <c r="A30" s="119">
        <v>11238</v>
      </c>
      <c r="B30" s="227">
        <v>0.25019245573518101</v>
      </c>
      <c r="C30" s="227">
        <v>0.94072363356428002</v>
      </c>
      <c r="D30" s="163">
        <v>2598</v>
      </c>
      <c r="E30" s="163">
        <v>650</v>
      </c>
      <c r="F30" s="164">
        <v>1948</v>
      </c>
      <c r="G30" s="164">
        <v>0</v>
      </c>
      <c r="H30" s="163">
        <v>308</v>
      </c>
      <c r="I30" s="163">
        <v>1486</v>
      </c>
      <c r="J30" s="227">
        <v>0.258278145695364</v>
      </c>
      <c r="K30" s="227">
        <v>0.94288079470198705</v>
      </c>
      <c r="L30" s="163">
        <v>2416</v>
      </c>
      <c r="M30" s="163">
        <v>624</v>
      </c>
      <c r="N30" s="163">
        <v>1792</v>
      </c>
      <c r="O30" s="163">
        <v>0</v>
      </c>
      <c r="P30" s="163">
        <v>282</v>
      </c>
      <c r="Q30" s="163">
        <v>1372</v>
      </c>
      <c r="R30" s="164">
        <v>2024834</v>
      </c>
      <c r="S30" s="165" t="s">
        <v>32</v>
      </c>
      <c r="T30" s="163">
        <v>1480</v>
      </c>
      <c r="U30" s="164" t="s">
        <v>32</v>
      </c>
      <c r="V30" s="167">
        <v>14</v>
      </c>
      <c r="W30" s="163">
        <f t="shared" si="0"/>
        <v>154</v>
      </c>
      <c r="X30" s="163">
        <f t="shared" si="1"/>
        <v>138</v>
      </c>
      <c r="Y30" s="167">
        <f t="shared" si="2"/>
        <v>0.70000000000000007</v>
      </c>
      <c r="Z30" s="167">
        <f t="shared" si="3"/>
        <v>204.4</v>
      </c>
      <c r="AB30" s="201"/>
    </row>
    <row r="31" spans="1:28" x14ac:dyDescent="0.25">
      <c r="A31" s="119">
        <v>20016</v>
      </c>
      <c r="B31" s="227">
        <v>0</v>
      </c>
      <c r="C31" s="227">
        <v>0.94814814814814796</v>
      </c>
      <c r="D31" s="163">
        <v>135</v>
      </c>
      <c r="E31" s="163">
        <v>0</v>
      </c>
      <c r="F31" s="164">
        <v>135</v>
      </c>
      <c r="G31" s="164">
        <v>0</v>
      </c>
      <c r="H31" s="163">
        <v>81</v>
      </c>
      <c r="I31" s="163">
        <v>47</v>
      </c>
      <c r="J31" s="227">
        <v>0</v>
      </c>
      <c r="K31" s="227">
        <v>0.94615384615384601</v>
      </c>
      <c r="L31" s="163">
        <v>130</v>
      </c>
      <c r="M31" s="163">
        <v>0</v>
      </c>
      <c r="N31" s="163">
        <v>130</v>
      </c>
      <c r="O31" s="163">
        <v>3</v>
      </c>
      <c r="P31" s="163">
        <v>73</v>
      </c>
      <c r="Q31" s="163">
        <v>47</v>
      </c>
      <c r="R31" s="164">
        <v>2303659</v>
      </c>
      <c r="S31" s="165" t="s">
        <v>32</v>
      </c>
      <c r="T31" s="163">
        <v>125</v>
      </c>
      <c r="U31" s="166" t="s">
        <v>29</v>
      </c>
      <c r="V31" s="167">
        <v>338</v>
      </c>
      <c r="W31" s="163">
        <f t="shared" si="0"/>
        <v>7</v>
      </c>
      <c r="X31" s="168">
        <v>0</v>
      </c>
      <c r="Y31" s="167">
        <f t="shared" si="2"/>
        <v>16.900000000000002</v>
      </c>
      <c r="Z31" s="167">
        <f t="shared" si="3"/>
        <v>118.30000000000001</v>
      </c>
      <c r="AB31" s="201"/>
    </row>
    <row r="32" spans="1:28" x14ac:dyDescent="0.25">
      <c r="A32" s="119">
        <v>21296</v>
      </c>
      <c r="B32" s="227">
        <v>0.5</v>
      </c>
      <c r="C32" s="227">
        <v>0.5</v>
      </c>
      <c r="D32" s="163">
        <v>2</v>
      </c>
      <c r="E32" s="163">
        <v>1</v>
      </c>
      <c r="F32" s="164">
        <v>1</v>
      </c>
      <c r="G32" s="164">
        <v>0</v>
      </c>
      <c r="H32" s="163">
        <v>0</v>
      </c>
      <c r="I32" s="163">
        <v>0</v>
      </c>
      <c r="J32" s="227">
        <v>0</v>
      </c>
      <c r="K32" s="227">
        <v>0.66666666666666696</v>
      </c>
      <c r="L32" s="163">
        <v>3</v>
      </c>
      <c r="M32" s="163">
        <v>0</v>
      </c>
      <c r="N32" s="163">
        <v>3</v>
      </c>
      <c r="O32" s="163">
        <v>0</v>
      </c>
      <c r="P32" s="163">
        <v>2</v>
      </c>
      <c r="Q32" s="163">
        <v>0</v>
      </c>
      <c r="R32" s="164">
        <v>2349694</v>
      </c>
      <c r="S32" s="165" t="s">
        <v>32</v>
      </c>
      <c r="T32" s="163">
        <v>26</v>
      </c>
      <c r="U32" s="166" t="s">
        <v>29</v>
      </c>
      <c r="V32" s="167">
        <v>14.85</v>
      </c>
      <c r="W32" s="163">
        <f t="shared" si="0"/>
        <v>1</v>
      </c>
      <c r="X32" s="168">
        <v>0</v>
      </c>
      <c r="Y32" s="167">
        <f t="shared" si="2"/>
        <v>0.74250000000000005</v>
      </c>
      <c r="Z32" s="167">
        <f t="shared" si="3"/>
        <v>0.74250000000000005</v>
      </c>
      <c r="AB32" s="201"/>
    </row>
    <row r="33" spans="25:26" ht="25.5" x14ac:dyDescent="0.25">
      <c r="Y33" s="169" t="s">
        <v>157</v>
      </c>
      <c r="Z33" s="170">
        <f>SUM(Z3:Z32)</f>
        <v>89100.856500000009</v>
      </c>
    </row>
  </sheetData>
  <autoFilter ref="A2:AA33" xr:uid="{C9A73886-C51B-4879-93E6-3CCD57DC460B}"/>
  <conditionalFormatting sqref="R1">
    <cfRule type="duplicateValues" dxfId="11" priority="6"/>
  </conditionalFormatting>
  <conditionalFormatting sqref="A1:A1048576">
    <cfRule type="duplicateValues" dxfId="10" priority="3"/>
  </conditionalFormatting>
  <conditionalFormatting sqref="R1:R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05E-28A4-4175-9E02-D58CA1E89FDE}">
  <dimension ref="A1:AB32"/>
  <sheetViews>
    <sheetView workbookViewId="0">
      <selection activeCell="A3" sqref="A3:A31"/>
    </sheetView>
  </sheetViews>
  <sheetFormatPr defaultRowHeight="15" x14ac:dyDescent="0.25"/>
  <cols>
    <col min="2" max="17" width="8.85546875" customWidth="1"/>
    <col min="19" max="19" width="10.85546875" customWidth="1"/>
    <col min="20" max="20" width="13.5703125" customWidth="1"/>
    <col min="21" max="21" width="9.85546875" customWidth="1"/>
    <col min="25" max="25" width="11" customWidth="1"/>
    <col min="26" max="26" width="11.140625" bestFit="1" customWidth="1"/>
    <col min="27" max="27" width="59.5703125" bestFit="1" customWidth="1"/>
  </cols>
  <sheetData>
    <row r="1" spans="1:28" x14ac:dyDescent="0.25">
      <c r="A1" s="212"/>
      <c r="B1" s="213" t="s">
        <v>152</v>
      </c>
      <c r="C1" s="213"/>
      <c r="D1" s="214"/>
      <c r="E1" s="214"/>
      <c r="F1" s="214"/>
      <c r="G1" s="214"/>
      <c r="H1" s="214"/>
      <c r="I1" s="214"/>
      <c r="J1" s="215" t="s">
        <v>146</v>
      </c>
      <c r="K1" s="213"/>
      <c r="L1" s="214"/>
      <c r="M1" s="214"/>
      <c r="N1" s="214"/>
      <c r="O1" s="214"/>
      <c r="P1" s="214"/>
      <c r="Q1" s="214"/>
      <c r="R1" s="32" t="s">
        <v>62</v>
      </c>
      <c r="Y1" s="216">
        <v>0.05</v>
      </c>
      <c r="AA1" s="49" t="s">
        <v>111</v>
      </c>
    </row>
    <row r="2" spans="1:28" ht="45" x14ac:dyDescent="0.25">
      <c r="A2" s="202" t="s">
        <v>18</v>
      </c>
      <c r="B2" s="203" t="s">
        <v>19</v>
      </c>
      <c r="C2" s="203" t="s">
        <v>20</v>
      </c>
      <c r="D2" s="204" t="s">
        <v>21</v>
      </c>
      <c r="E2" s="204" t="s">
        <v>22</v>
      </c>
      <c r="F2" s="204" t="s">
        <v>23</v>
      </c>
      <c r="G2" s="204" t="s">
        <v>24</v>
      </c>
      <c r="H2" s="204" t="s">
        <v>25</v>
      </c>
      <c r="I2" s="204" t="s">
        <v>26</v>
      </c>
      <c r="J2" s="205" t="s">
        <v>19</v>
      </c>
      <c r="K2" s="203" t="s">
        <v>20</v>
      </c>
      <c r="L2" s="204" t="s">
        <v>21</v>
      </c>
      <c r="M2" s="204" t="s">
        <v>22</v>
      </c>
      <c r="N2" s="204" t="s">
        <v>23</v>
      </c>
      <c r="O2" s="204" t="s">
        <v>24</v>
      </c>
      <c r="P2" s="204" t="s">
        <v>25</v>
      </c>
      <c r="Q2" s="204" t="s">
        <v>26</v>
      </c>
      <c r="R2" s="102" t="s">
        <v>31</v>
      </c>
      <c r="S2" s="19" t="s">
        <v>27</v>
      </c>
      <c r="T2" s="19" t="s">
        <v>151</v>
      </c>
      <c r="U2" s="19" t="s">
        <v>55</v>
      </c>
      <c r="V2" s="19" t="s">
        <v>48</v>
      </c>
      <c r="W2" s="19" t="s">
        <v>148</v>
      </c>
      <c r="X2" s="19" t="s">
        <v>153</v>
      </c>
      <c r="Y2" s="19" t="s">
        <v>121</v>
      </c>
      <c r="Z2" s="19" t="s">
        <v>28</v>
      </c>
    </row>
    <row r="3" spans="1:28" x14ac:dyDescent="0.25">
      <c r="A3" s="206">
        <v>10</v>
      </c>
      <c r="B3" s="207">
        <v>9.8214285714285698E-2</v>
      </c>
      <c r="C3" s="207">
        <v>0.9375</v>
      </c>
      <c r="D3" s="208">
        <v>112</v>
      </c>
      <c r="E3" s="208">
        <v>11</v>
      </c>
      <c r="F3" s="209">
        <v>101</v>
      </c>
      <c r="G3" s="209">
        <v>0</v>
      </c>
      <c r="H3" s="209">
        <v>38</v>
      </c>
      <c r="I3" s="209">
        <v>56</v>
      </c>
      <c r="J3" s="210">
        <v>0.108108108108108</v>
      </c>
      <c r="K3" s="210">
        <v>0.93050193050193097</v>
      </c>
      <c r="L3" s="209">
        <v>259</v>
      </c>
      <c r="M3" s="209">
        <v>28</v>
      </c>
      <c r="N3" s="209">
        <v>231</v>
      </c>
      <c r="O3" s="209">
        <v>0</v>
      </c>
      <c r="P3" s="209">
        <v>64</v>
      </c>
      <c r="Q3" s="209">
        <v>149</v>
      </c>
      <c r="R3" s="217">
        <v>1383736</v>
      </c>
      <c r="S3" s="197" t="s">
        <v>32</v>
      </c>
      <c r="T3" s="209">
        <v>162</v>
      </c>
      <c r="U3" s="217" t="s">
        <v>32</v>
      </c>
      <c r="V3" s="218">
        <v>12.92</v>
      </c>
      <c r="W3" s="209">
        <f>N3-O3-P3-Q3</f>
        <v>18</v>
      </c>
      <c r="X3" s="209">
        <f>F3-G3-H3-I3</f>
        <v>7</v>
      </c>
      <c r="Y3" s="218">
        <f>V3*$Y$1</f>
        <v>0.64600000000000002</v>
      </c>
      <c r="Z3" s="218">
        <f>(W3+X3)*Y3</f>
        <v>16.150000000000002</v>
      </c>
      <c r="AB3" s="201"/>
    </row>
    <row r="4" spans="1:28" x14ac:dyDescent="0.25">
      <c r="A4" s="206">
        <v>371</v>
      </c>
      <c r="B4" s="207">
        <v>0.60633400846989505</v>
      </c>
      <c r="C4" s="207">
        <v>0.93702817160743901</v>
      </c>
      <c r="D4" s="208">
        <v>5431</v>
      </c>
      <c r="E4" s="208">
        <v>3293</v>
      </c>
      <c r="F4" s="209">
        <v>2138</v>
      </c>
      <c r="G4" s="209">
        <v>0</v>
      </c>
      <c r="H4" s="209">
        <v>490</v>
      </c>
      <c r="I4" s="209">
        <v>1306</v>
      </c>
      <c r="J4" s="210">
        <v>0.17795946768722301</v>
      </c>
      <c r="K4" s="210">
        <v>0.92163173001652599</v>
      </c>
      <c r="L4" s="209">
        <v>11497</v>
      </c>
      <c r="M4" s="209">
        <v>2046</v>
      </c>
      <c r="N4" s="209">
        <v>9451</v>
      </c>
      <c r="O4" s="209">
        <v>0</v>
      </c>
      <c r="P4" s="209">
        <v>1669</v>
      </c>
      <c r="Q4" s="209">
        <v>6881</v>
      </c>
      <c r="R4" s="217">
        <v>1906288</v>
      </c>
      <c r="S4" s="197" t="s">
        <v>32</v>
      </c>
      <c r="T4" s="209">
        <v>8186</v>
      </c>
      <c r="U4" s="219" t="s">
        <v>29</v>
      </c>
      <c r="V4" s="218">
        <v>8.61</v>
      </c>
      <c r="W4" s="220">
        <v>0</v>
      </c>
      <c r="X4" s="209">
        <f t="shared" ref="X4:X30" si="0">F4-G4-H4-I4</f>
        <v>342</v>
      </c>
      <c r="Y4" s="218">
        <f t="shared" ref="Y4:Y30" si="1">V4*$Y$1</f>
        <v>0.43049999999999999</v>
      </c>
      <c r="Z4" s="218">
        <f t="shared" ref="Z4:Z31" si="2">(W4+X4)*Y4</f>
        <v>147.23099999999999</v>
      </c>
      <c r="AB4" s="201"/>
    </row>
    <row r="5" spans="1:28" x14ac:dyDescent="0.25">
      <c r="A5" s="206">
        <v>689</v>
      </c>
      <c r="B5" s="207">
        <v>0.73136011275546198</v>
      </c>
      <c r="C5" s="207">
        <v>0.93460183227625104</v>
      </c>
      <c r="D5" s="208">
        <v>14190</v>
      </c>
      <c r="E5" s="208">
        <v>10378</v>
      </c>
      <c r="F5" s="209">
        <v>3812</v>
      </c>
      <c r="G5" s="209">
        <v>0</v>
      </c>
      <c r="H5" s="209">
        <v>876</v>
      </c>
      <c r="I5" s="209">
        <v>2008</v>
      </c>
      <c r="J5" s="210">
        <v>0.80980467253925703</v>
      </c>
      <c r="K5" s="210">
        <v>0.92661815396399905</v>
      </c>
      <c r="L5" s="209">
        <v>13055</v>
      </c>
      <c r="M5" s="209">
        <v>10572</v>
      </c>
      <c r="N5" s="209">
        <v>2483</v>
      </c>
      <c r="O5" s="209">
        <v>0</v>
      </c>
      <c r="P5" s="209">
        <v>351</v>
      </c>
      <c r="Q5" s="209">
        <v>1174</v>
      </c>
      <c r="R5" s="217">
        <v>1367374</v>
      </c>
      <c r="S5" s="197" t="s">
        <v>32</v>
      </c>
      <c r="T5" s="209">
        <v>2284</v>
      </c>
      <c r="U5" s="219" t="s">
        <v>29</v>
      </c>
      <c r="V5" s="218">
        <v>7.94</v>
      </c>
      <c r="W5" s="220">
        <v>0</v>
      </c>
      <c r="X5" s="209">
        <f t="shared" si="0"/>
        <v>928</v>
      </c>
      <c r="Y5" s="218">
        <f t="shared" si="1"/>
        <v>0.39700000000000002</v>
      </c>
      <c r="Z5" s="218">
        <f t="shared" si="2"/>
        <v>368.416</v>
      </c>
      <c r="AB5" s="201"/>
    </row>
    <row r="6" spans="1:28" x14ac:dyDescent="0.25">
      <c r="A6" s="206">
        <v>1094</v>
      </c>
      <c r="B6" s="207">
        <v>0.24371284865112</v>
      </c>
      <c r="C6" s="207">
        <v>0.89620484682213097</v>
      </c>
      <c r="D6" s="208">
        <v>2187</v>
      </c>
      <c r="E6" s="208">
        <v>533</v>
      </c>
      <c r="F6" s="209">
        <v>1654</v>
      </c>
      <c r="G6" s="209">
        <v>0</v>
      </c>
      <c r="H6" s="209">
        <v>236</v>
      </c>
      <c r="I6" s="209">
        <v>1191</v>
      </c>
      <c r="J6" s="210">
        <v>0.32834526133159803</v>
      </c>
      <c r="K6" s="210">
        <v>0.91390153979613997</v>
      </c>
      <c r="L6" s="209">
        <v>4611</v>
      </c>
      <c r="M6" s="209">
        <v>1514</v>
      </c>
      <c r="N6" s="209">
        <v>3097</v>
      </c>
      <c r="O6" s="209">
        <v>0</v>
      </c>
      <c r="P6" s="209">
        <v>331</v>
      </c>
      <c r="Q6" s="209">
        <v>2369</v>
      </c>
      <c r="R6" s="217">
        <v>1247246</v>
      </c>
      <c r="S6" s="197" t="s">
        <v>32</v>
      </c>
      <c r="T6" s="209">
        <v>11365</v>
      </c>
      <c r="U6" s="217" t="s">
        <v>32</v>
      </c>
      <c r="V6" s="218">
        <v>126.26</v>
      </c>
      <c r="W6" s="209">
        <f>N6-O6-P6-Q6</f>
        <v>397</v>
      </c>
      <c r="X6" s="209">
        <f t="shared" si="0"/>
        <v>227</v>
      </c>
      <c r="Y6" s="218">
        <f t="shared" si="1"/>
        <v>6.3130000000000006</v>
      </c>
      <c r="Z6" s="218">
        <f t="shared" si="2"/>
        <v>3939.3120000000004</v>
      </c>
      <c r="AB6" s="201"/>
    </row>
    <row r="7" spans="1:28" x14ac:dyDescent="0.25">
      <c r="A7" s="206">
        <v>1261</v>
      </c>
      <c r="B7" s="207">
        <v>0.20677473884963801</v>
      </c>
      <c r="C7" s="207">
        <v>0.90949677083784897</v>
      </c>
      <c r="D7" s="208">
        <v>46142</v>
      </c>
      <c r="E7" s="208">
        <v>9541</v>
      </c>
      <c r="F7" s="209">
        <v>36601</v>
      </c>
      <c r="G7" s="209">
        <v>0</v>
      </c>
      <c r="H7" s="209">
        <v>5646</v>
      </c>
      <c r="I7" s="209">
        <v>26779</v>
      </c>
      <c r="J7" s="210">
        <v>0.247604226390368</v>
      </c>
      <c r="K7" s="210">
        <v>0.91811368662462101</v>
      </c>
      <c r="L7" s="209">
        <v>48836</v>
      </c>
      <c r="M7" s="209">
        <v>12092</v>
      </c>
      <c r="N7" s="209">
        <v>36744</v>
      </c>
      <c r="O7" s="209">
        <v>0</v>
      </c>
      <c r="P7" s="209">
        <v>8944</v>
      </c>
      <c r="Q7" s="209">
        <v>23801</v>
      </c>
      <c r="R7" s="217">
        <v>2018943</v>
      </c>
      <c r="S7" s="197" t="s">
        <v>32</v>
      </c>
      <c r="T7" s="209">
        <v>26647</v>
      </c>
      <c r="U7" s="217" t="s">
        <v>32</v>
      </c>
      <c r="V7" s="218">
        <v>9.6</v>
      </c>
      <c r="W7" s="209">
        <f t="shared" ref="W7:W31" si="3">N7-O7-P7-Q7</f>
        <v>3999</v>
      </c>
      <c r="X7" s="209">
        <f t="shared" si="0"/>
        <v>4176</v>
      </c>
      <c r="Y7" s="218">
        <f t="shared" si="1"/>
        <v>0.48</v>
      </c>
      <c r="Z7" s="218">
        <f t="shared" si="2"/>
        <v>3924</v>
      </c>
      <c r="AB7" s="201"/>
    </row>
    <row r="8" spans="1:28" x14ac:dyDescent="0.25">
      <c r="A8" s="206">
        <v>1272</v>
      </c>
      <c r="B8" s="207">
        <v>2.2847471969536699E-2</v>
      </c>
      <c r="C8" s="207">
        <v>0.90734080812354601</v>
      </c>
      <c r="D8" s="208">
        <v>14181</v>
      </c>
      <c r="E8" s="208">
        <v>324</v>
      </c>
      <c r="F8" s="209">
        <v>13857</v>
      </c>
      <c r="G8" s="209">
        <v>0</v>
      </c>
      <c r="H8" s="209">
        <v>1274</v>
      </c>
      <c r="I8" s="209">
        <v>11269</v>
      </c>
      <c r="J8" s="210">
        <v>1.24052975536406E-2</v>
      </c>
      <c r="K8" s="210">
        <v>0.93814701289688296</v>
      </c>
      <c r="L8" s="209">
        <v>34582</v>
      </c>
      <c r="M8" s="209">
        <v>429</v>
      </c>
      <c r="N8" s="209">
        <v>34153</v>
      </c>
      <c r="O8" s="209">
        <v>0</v>
      </c>
      <c r="P8" s="209">
        <v>5063</v>
      </c>
      <c r="Q8" s="209">
        <v>26951</v>
      </c>
      <c r="R8" s="217">
        <v>3221603</v>
      </c>
      <c r="S8" s="197" t="s">
        <v>32</v>
      </c>
      <c r="T8" s="209">
        <v>38912</v>
      </c>
      <c r="U8" s="217" t="s">
        <v>32</v>
      </c>
      <c r="V8" s="218">
        <v>18</v>
      </c>
      <c r="W8" s="209">
        <f t="shared" si="3"/>
        <v>2139</v>
      </c>
      <c r="X8" s="209">
        <f t="shared" si="0"/>
        <v>1314</v>
      </c>
      <c r="Y8" s="218">
        <f t="shared" si="1"/>
        <v>0.9</v>
      </c>
      <c r="Z8" s="218">
        <f t="shared" si="2"/>
        <v>3107.7000000000003</v>
      </c>
      <c r="AB8" s="201"/>
    </row>
    <row r="9" spans="1:28" x14ac:dyDescent="0.25">
      <c r="A9" s="206">
        <v>1866</v>
      </c>
      <c r="B9" s="207">
        <v>0.31072613343162597</v>
      </c>
      <c r="C9" s="207">
        <v>0.92185772207887995</v>
      </c>
      <c r="D9" s="211">
        <v>2713</v>
      </c>
      <c r="E9" s="211">
        <v>843</v>
      </c>
      <c r="F9" s="209">
        <v>1870</v>
      </c>
      <c r="G9" s="209">
        <v>32</v>
      </c>
      <c r="H9" s="209">
        <v>373</v>
      </c>
      <c r="I9" s="209">
        <v>1253</v>
      </c>
      <c r="J9" s="210">
        <v>0.25262308313155801</v>
      </c>
      <c r="K9" s="210">
        <v>0.94700026903416701</v>
      </c>
      <c r="L9" s="209">
        <v>3717</v>
      </c>
      <c r="M9" s="209">
        <v>939</v>
      </c>
      <c r="N9" s="209">
        <v>2778</v>
      </c>
      <c r="O9" s="209">
        <v>78</v>
      </c>
      <c r="P9" s="209">
        <v>767</v>
      </c>
      <c r="Q9" s="209">
        <v>1736</v>
      </c>
      <c r="R9" s="217">
        <v>1571876</v>
      </c>
      <c r="S9" s="197" t="s">
        <v>32</v>
      </c>
      <c r="T9" s="209">
        <v>2465</v>
      </c>
      <c r="U9" s="219" t="s">
        <v>29</v>
      </c>
      <c r="V9" s="218">
        <v>79</v>
      </c>
      <c r="W9" s="220">
        <v>0</v>
      </c>
      <c r="X9" s="209">
        <f t="shared" si="0"/>
        <v>212</v>
      </c>
      <c r="Y9" s="218">
        <f t="shared" si="1"/>
        <v>3.95</v>
      </c>
      <c r="Z9" s="218">
        <f t="shared" si="2"/>
        <v>837.40000000000009</v>
      </c>
      <c r="AB9" s="201"/>
    </row>
    <row r="10" spans="1:28" x14ac:dyDescent="0.25">
      <c r="A10" s="206">
        <v>1876</v>
      </c>
      <c r="B10" s="207">
        <v>0.14247501055891901</v>
      </c>
      <c r="C10" s="207">
        <v>0.84048993383077597</v>
      </c>
      <c r="D10" s="211">
        <v>14206</v>
      </c>
      <c r="E10" s="211">
        <v>2024</v>
      </c>
      <c r="F10" s="209">
        <v>12182</v>
      </c>
      <c r="G10" s="209">
        <v>159</v>
      </c>
      <c r="H10" s="209">
        <v>1861</v>
      </c>
      <c r="I10" s="209">
        <v>7896</v>
      </c>
      <c r="J10" s="210">
        <v>8.7883103866645607E-2</v>
      </c>
      <c r="K10" s="210">
        <v>0.88589966766893502</v>
      </c>
      <c r="L10" s="209">
        <v>18957</v>
      </c>
      <c r="M10" s="209">
        <v>1666</v>
      </c>
      <c r="N10" s="209">
        <v>17291</v>
      </c>
      <c r="O10" s="209">
        <v>198</v>
      </c>
      <c r="P10" s="209">
        <v>3236</v>
      </c>
      <c r="Q10" s="209">
        <v>11694</v>
      </c>
      <c r="R10" s="217">
        <v>3789096</v>
      </c>
      <c r="S10" s="197" t="s">
        <v>32</v>
      </c>
      <c r="T10" s="209">
        <v>11570</v>
      </c>
      <c r="U10" s="219" t="s">
        <v>29</v>
      </c>
      <c r="V10" s="218">
        <v>77.209999999999994</v>
      </c>
      <c r="W10" s="220">
        <v>0</v>
      </c>
      <c r="X10" s="209">
        <f t="shared" si="0"/>
        <v>2266</v>
      </c>
      <c r="Y10" s="218">
        <f t="shared" si="1"/>
        <v>3.8605</v>
      </c>
      <c r="Z10" s="218">
        <f t="shared" si="2"/>
        <v>8747.893</v>
      </c>
      <c r="AB10" s="201"/>
    </row>
    <row r="11" spans="1:28" x14ac:dyDescent="0.25">
      <c r="A11" s="206">
        <v>1877</v>
      </c>
      <c r="B11" s="207">
        <v>0.26152180637179101</v>
      </c>
      <c r="C11" s="207">
        <v>0.90635632539437105</v>
      </c>
      <c r="D11" s="211">
        <v>12932</v>
      </c>
      <c r="E11" s="211">
        <v>3382</v>
      </c>
      <c r="F11" s="209">
        <v>9550</v>
      </c>
      <c r="G11" s="209">
        <v>55</v>
      </c>
      <c r="H11" s="209">
        <v>1705</v>
      </c>
      <c r="I11" s="209">
        <v>6579</v>
      </c>
      <c r="J11" s="210">
        <v>0.15315386437199</v>
      </c>
      <c r="K11" s="210">
        <v>0.913870687613484</v>
      </c>
      <c r="L11" s="209">
        <v>12667</v>
      </c>
      <c r="M11" s="209">
        <v>1940</v>
      </c>
      <c r="N11" s="209">
        <v>10727</v>
      </c>
      <c r="O11" s="209">
        <v>110</v>
      </c>
      <c r="P11" s="209">
        <v>2462</v>
      </c>
      <c r="Q11" s="209">
        <v>7064</v>
      </c>
      <c r="R11" s="217">
        <v>1464825</v>
      </c>
      <c r="S11" s="197" t="s">
        <v>32</v>
      </c>
      <c r="T11" s="209">
        <v>109871</v>
      </c>
      <c r="U11" s="217" t="s">
        <v>32</v>
      </c>
      <c r="V11" s="218">
        <v>116.61</v>
      </c>
      <c r="W11" s="209">
        <f t="shared" si="3"/>
        <v>1091</v>
      </c>
      <c r="X11" s="209">
        <f t="shared" si="0"/>
        <v>1211</v>
      </c>
      <c r="Y11" s="218">
        <f t="shared" si="1"/>
        <v>5.8305000000000007</v>
      </c>
      <c r="Z11" s="218">
        <f>(W11+X11)*Y11</f>
        <v>13421.811000000002</v>
      </c>
      <c r="AB11" s="201"/>
    </row>
    <row r="12" spans="1:28" x14ac:dyDescent="0.25">
      <c r="A12" s="206">
        <v>1878</v>
      </c>
      <c r="B12" s="207">
        <v>0.162579809382807</v>
      </c>
      <c r="C12" s="207">
        <v>0.92837975386323701</v>
      </c>
      <c r="D12" s="211">
        <v>21614</v>
      </c>
      <c r="E12" s="211">
        <v>3514</v>
      </c>
      <c r="F12" s="209">
        <v>18100</v>
      </c>
      <c r="G12" s="209">
        <v>219</v>
      </c>
      <c r="H12" s="209">
        <v>3470</v>
      </c>
      <c r="I12" s="209">
        <v>12863</v>
      </c>
      <c r="J12" s="210">
        <v>0.39169593803476499</v>
      </c>
      <c r="K12" s="210">
        <v>0.889759524452851</v>
      </c>
      <c r="L12" s="209">
        <v>11103</v>
      </c>
      <c r="M12" s="209">
        <v>4349</v>
      </c>
      <c r="N12" s="209">
        <v>6754</v>
      </c>
      <c r="O12" s="209">
        <v>216</v>
      </c>
      <c r="P12" s="209">
        <v>1019</v>
      </c>
      <c r="Q12" s="209">
        <v>4295</v>
      </c>
      <c r="R12" s="217">
        <v>1465681</v>
      </c>
      <c r="S12" s="197" t="s">
        <v>32</v>
      </c>
      <c r="T12" s="209">
        <v>12604</v>
      </c>
      <c r="U12" s="219" t="s">
        <v>29</v>
      </c>
      <c r="V12" s="218">
        <v>116.61</v>
      </c>
      <c r="W12" s="220">
        <v>0</v>
      </c>
      <c r="X12" s="209">
        <f t="shared" si="0"/>
        <v>1548</v>
      </c>
      <c r="Y12" s="218">
        <f t="shared" si="1"/>
        <v>5.8305000000000007</v>
      </c>
      <c r="Z12" s="218">
        <f t="shared" si="2"/>
        <v>9025.6140000000014</v>
      </c>
      <c r="AB12" s="201"/>
    </row>
    <row r="13" spans="1:28" x14ac:dyDescent="0.25">
      <c r="A13" s="206">
        <v>1879</v>
      </c>
      <c r="B13" s="207">
        <v>0.19900898824614</v>
      </c>
      <c r="C13" s="207">
        <v>0.92578935238534199</v>
      </c>
      <c r="D13" s="211">
        <v>8678</v>
      </c>
      <c r="E13" s="211">
        <v>1727</v>
      </c>
      <c r="F13" s="209">
        <v>6951</v>
      </c>
      <c r="G13" s="209">
        <v>84</v>
      </c>
      <c r="H13" s="209">
        <v>1722</v>
      </c>
      <c r="I13" s="209">
        <v>4501</v>
      </c>
      <c r="J13" s="210">
        <v>0.19693268186753499</v>
      </c>
      <c r="K13" s="210">
        <v>0.93444625407166104</v>
      </c>
      <c r="L13" s="209">
        <v>7368</v>
      </c>
      <c r="M13" s="209">
        <v>1451</v>
      </c>
      <c r="N13" s="209">
        <v>5917</v>
      </c>
      <c r="O13" s="209">
        <v>75</v>
      </c>
      <c r="P13" s="209">
        <v>1691</v>
      </c>
      <c r="Q13" s="209">
        <v>3668</v>
      </c>
      <c r="R13" s="217">
        <v>1464866</v>
      </c>
      <c r="S13" s="197" t="s">
        <v>32</v>
      </c>
      <c r="T13" s="209">
        <v>5361</v>
      </c>
      <c r="U13" s="219" t="s">
        <v>29</v>
      </c>
      <c r="V13" s="218">
        <v>116.61</v>
      </c>
      <c r="W13" s="220">
        <v>0</v>
      </c>
      <c r="X13" s="209">
        <f t="shared" si="0"/>
        <v>644</v>
      </c>
      <c r="Y13" s="218">
        <f t="shared" si="1"/>
        <v>5.8305000000000007</v>
      </c>
      <c r="Z13" s="218">
        <f t="shared" si="2"/>
        <v>3754.8420000000006</v>
      </c>
      <c r="AB13" s="201"/>
    </row>
    <row r="14" spans="1:28" x14ac:dyDescent="0.25">
      <c r="A14" s="206">
        <v>1900</v>
      </c>
      <c r="B14" s="207">
        <v>0.48841020838211202</v>
      </c>
      <c r="C14" s="207">
        <v>0.92250058534301105</v>
      </c>
      <c r="D14" s="211">
        <v>4271</v>
      </c>
      <c r="E14" s="211">
        <v>2086</v>
      </c>
      <c r="F14" s="209">
        <v>2185</v>
      </c>
      <c r="G14" s="209">
        <v>40</v>
      </c>
      <c r="H14" s="209">
        <v>636</v>
      </c>
      <c r="I14" s="209">
        <v>1178</v>
      </c>
      <c r="J14" s="210">
        <v>0.41312101910827997</v>
      </c>
      <c r="K14" s="210">
        <v>0.934012738853503</v>
      </c>
      <c r="L14" s="209">
        <v>7850</v>
      </c>
      <c r="M14" s="209">
        <v>3243</v>
      </c>
      <c r="N14" s="209">
        <v>4607</v>
      </c>
      <c r="O14" s="209">
        <v>42</v>
      </c>
      <c r="P14" s="209">
        <v>1146</v>
      </c>
      <c r="Q14" s="209">
        <v>2901</v>
      </c>
      <c r="R14" s="217">
        <v>2600732</v>
      </c>
      <c r="S14" s="197" t="s">
        <v>32</v>
      </c>
      <c r="T14" s="209">
        <v>7483</v>
      </c>
      <c r="U14" s="217" t="s">
        <v>32</v>
      </c>
      <c r="V14" s="218">
        <v>15.1</v>
      </c>
      <c r="W14" s="209">
        <f t="shared" si="3"/>
        <v>518</v>
      </c>
      <c r="X14" s="209">
        <f t="shared" si="0"/>
        <v>331</v>
      </c>
      <c r="Y14" s="218">
        <f t="shared" si="1"/>
        <v>0.755</v>
      </c>
      <c r="Z14" s="218">
        <f t="shared" si="2"/>
        <v>640.995</v>
      </c>
      <c r="AB14" s="201"/>
    </row>
    <row r="15" spans="1:28" x14ac:dyDescent="0.25">
      <c r="A15" s="206">
        <v>2006</v>
      </c>
      <c r="B15" s="207">
        <v>0.17900973915412399</v>
      </c>
      <c r="C15" s="207">
        <v>0.91795954505210098</v>
      </c>
      <c r="D15" s="211">
        <v>73415</v>
      </c>
      <c r="E15" s="211">
        <v>13142</v>
      </c>
      <c r="F15" s="209">
        <v>60273</v>
      </c>
      <c r="G15" s="209">
        <v>1846</v>
      </c>
      <c r="H15" s="209">
        <v>6046</v>
      </c>
      <c r="I15" s="209">
        <v>46358</v>
      </c>
      <c r="J15" s="210">
        <v>0.27639944765633301</v>
      </c>
      <c r="K15" s="210">
        <v>0.93558519597578205</v>
      </c>
      <c r="L15" s="209">
        <v>65901</v>
      </c>
      <c r="M15" s="209">
        <v>18215</v>
      </c>
      <c r="N15" s="209">
        <v>47686</v>
      </c>
      <c r="O15" s="209">
        <v>1000</v>
      </c>
      <c r="P15" s="209">
        <v>5541</v>
      </c>
      <c r="Q15" s="209">
        <v>36900</v>
      </c>
      <c r="R15" s="217">
        <v>3209152</v>
      </c>
      <c r="S15" s="197" t="s">
        <v>32</v>
      </c>
      <c r="T15" s="209">
        <v>181242</v>
      </c>
      <c r="U15" s="217" t="s">
        <v>32</v>
      </c>
      <c r="V15" s="218">
        <v>4.7</v>
      </c>
      <c r="W15" s="209">
        <f>N15-O15-P15-Q15</f>
        <v>4245</v>
      </c>
      <c r="X15" s="209">
        <f t="shared" si="0"/>
        <v>6023</v>
      </c>
      <c r="Y15" s="218">
        <f t="shared" si="1"/>
        <v>0.23500000000000001</v>
      </c>
      <c r="Z15" s="218">
        <f t="shared" si="2"/>
        <v>2412.98</v>
      </c>
      <c r="AB15" s="201"/>
    </row>
    <row r="16" spans="1:28" x14ac:dyDescent="0.25">
      <c r="A16" s="206">
        <v>2192</v>
      </c>
      <c r="B16" s="207">
        <v>0.40442338072669798</v>
      </c>
      <c r="C16" s="207">
        <v>0.93101632438125304</v>
      </c>
      <c r="D16" s="211">
        <v>1899</v>
      </c>
      <c r="E16" s="211">
        <v>768</v>
      </c>
      <c r="F16" s="209">
        <v>1131</v>
      </c>
      <c r="G16" s="209">
        <v>19</v>
      </c>
      <c r="H16" s="209">
        <v>237</v>
      </c>
      <c r="I16" s="209">
        <v>744</v>
      </c>
      <c r="J16" s="210">
        <v>0.20720720720720701</v>
      </c>
      <c r="K16" s="210">
        <v>0.94557057057057103</v>
      </c>
      <c r="L16" s="209">
        <v>2664</v>
      </c>
      <c r="M16" s="209">
        <v>552</v>
      </c>
      <c r="N16" s="209">
        <v>2112</v>
      </c>
      <c r="O16" s="209">
        <v>0</v>
      </c>
      <c r="P16" s="209">
        <v>462</v>
      </c>
      <c r="Q16" s="209">
        <v>1505</v>
      </c>
      <c r="R16" s="217">
        <v>1534551</v>
      </c>
      <c r="S16" s="197" t="s">
        <v>32</v>
      </c>
      <c r="T16" s="209">
        <v>1703</v>
      </c>
      <c r="U16" s="219" t="s">
        <v>29</v>
      </c>
      <c r="V16" s="218">
        <v>6.2</v>
      </c>
      <c r="W16" s="220">
        <v>0</v>
      </c>
      <c r="X16" s="209">
        <f t="shared" si="0"/>
        <v>131</v>
      </c>
      <c r="Y16" s="218">
        <f t="shared" si="1"/>
        <v>0.31000000000000005</v>
      </c>
      <c r="Z16" s="218">
        <f t="shared" si="2"/>
        <v>40.610000000000007</v>
      </c>
      <c r="AB16" s="201"/>
    </row>
    <row r="17" spans="1:28" x14ac:dyDescent="0.25">
      <c r="A17" s="206">
        <v>2530</v>
      </c>
      <c r="B17" s="207">
        <v>0.18338912957857401</v>
      </c>
      <c r="C17" s="207">
        <v>0.93846002363135095</v>
      </c>
      <c r="D17" s="211">
        <v>20312</v>
      </c>
      <c r="E17" s="211">
        <v>3725</v>
      </c>
      <c r="F17" s="209">
        <v>16587</v>
      </c>
      <c r="G17" s="209">
        <v>0</v>
      </c>
      <c r="H17" s="209">
        <v>2516</v>
      </c>
      <c r="I17" s="209">
        <v>12821</v>
      </c>
      <c r="J17" s="210">
        <v>0.66040972852961999</v>
      </c>
      <c r="K17" s="210">
        <v>0.89090725602987197</v>
      </c>
      <c r="L17" s="209">
        <v>9909</v>
      </c>
      <c r="M17" s="209">
        <v>6544</v>
      </c>
      <c r="N17" s="209">
        <v>3365</v>
      </c>
      <c r="O17" s="209">
        <v>0</v>
      </c>
      <c r="P17" s="209">
        <v>238</v>
      </c>
      <c r="Q17" s="209">
        <v>2046</v>
      </c>
      <c r="R17" s="217">
        <v>1124304</v>
      </c>
      <c r="S17" s="197" t="s">
        <v>32</v>
      </c>
      <c r="T17" s="209">
        <v>10998</v>
      </c>
      <c r="U17" s="219" t="s">
        <v>29</v>
      </c>
      <c r="V17" s="218">
        <v>10.35</v>
      </c>
      <c r="W17" s="220">
        <v>0</v>
      </c>
      <c r="X17" s="209">
        <f t="shared" si="0"/>
        <v>1250</v>
      </c>
      <c r="Y17" s="218">
        <f t="shared" si="1"/>
        <v>0.51749999999999996</v>
      </c>
      <c r="Z17" s="218">
        <f t="shared" si="2"/>
        <v>646.875</v>
      </c>
      <c r="AB17" s="201"/>
    </row>
    <row r="18" spans="1:28" x14ac:dyDescent="0.25">
      <c r="A18" s="206">
        <v>3209</v>
      </c>
      <c r="B18" s="207">
        <v>0.445888216447134</v>
      </c>
      <c r="C18" s="207">
        <v>0.93752224991099997</v>
      </c>
      <c r="D18" s="211">
        <v>5618</v>
      </c>
      <c r="E18" s="211">
        <v>2505</v>
      </c>
      <c r="F18" s="209">
        <v>3113</v>
      </c>
      <c r="G18" s="209">
        <v>0</v>
      </c>
      <c r="H18" s="209">
        <v>516</v>
      </c>
      <c r="I18" s="209">
        <v>2246</v>
      </c>
      <c r="J18" s="210">
        <v>0.24405148875308799</v>
      </c>
      <c r="K18" s="210">
        <v>0.92432713561305402</v>
      </c>
      <c r="L18" s="209">
        <v>7691</v>
      </c>
      <c r="M18" s="209">
        <v>1877</v>
      </c>
      <c r="N18" s="209">
        <v>5814</v>
      </c>
      <c r="O18" s="209">
        <v>0</v>
      </c>
      <c r="P18" s="209">
        <v>1135</v>
      </c>
      <c r="Q18" s="209">
        <v>4097</v>
      </c>
      <c r="R18" s="217">
        <v>1567437</v>
      </c>
      <c r="S18" s="197" t="s">
        <v>32</v>
      </c>
      <c r="T18" s="209">
        <v>5772</v>
      </c>
      <c r="U18" s="219" t="s">
        <v>29</v>
      </c>
      <c r="V18" s="218">
        <v>514.14</v>
      </c>
      <c r="W18" s="220">
        <v>0</v>
      </c>
      <c r="X18" s="209">
        <f t="shared" si="0"/>
        <v>351</v>
      </c>
      <c r="Y18" s="218">
        <f>V18*$Y$1</f>
        <v>25.707000000000001</v>
      </c>
      <c r="Z18" s="218">
        <f t="shared" si="2"/>
        <v>9023.1570000000011</v>
      </c>
      <c r="AB18" s="201"/>
    </row>
    <row r="19" spans="1:28" x14ac:dyDescent="0.25">
      <c r="A19" s="206">
        <v>5665</v>
      </c>
      <c r="B19" s="207">
        <v>0</v>
      </c>
      <c r="C19" s="207">
        <v>0.89473684210526305</v>
      </c>
      <c r="D19" s="211">
        <v>38</v>
      </c>
      <c r="E19" s="211">
        <v>0</v>
      </c>
      <c r="F19" s="209">
        <v>38</v>
      </c>
      <c r="G19" s="209">
        <v>0</v>
      </c>
      <c r="H19" s="209">
        <v>9</v>
      </c>
      <c r="I19" s="209">
        <v>25</v>
      </c>
      <c r="J19" s="210">
        <v>0</v>
      </c>
      <c r="K19" s="210">
        <v>0.76923076923076905</v>
      </c>
      <c r="L19" s="209">
        <v>78</v>
      </c>
      <c r="M19" s="209">
        <v>0</v>
      </c>
      <c r="N19" s="209">
        <v>78</v>
      </c>
      <c r="O19" s="209">
        <v>0</v>
      </c>
      <c r="P19" s="209">
        <v>11</v>
      </c>
      <c r="Q19" s="209">
        <v>49</v>
      </c>
      <c r="R19" s="217">
        <v>3455151</v>
      </c>
      <c r="S19" s="197" t="s">
        <v>32</v>
      </c>
      <c r="T19" s="209">
        <v>147</v>
      </c>
      <c r="U19" s="219" t="s">
        <v>29</v>
      </c>
      <c r="V19" s="218">
        <v>1615.52</v>
      </c>
      <c r="W19" s="220">
        <v>0</v>
      </c>
      <c r="X19" s="209">
        <f t="shared" si="0"/>
        <v>4</v>
      </c>
      <c r="Y19" s="218">
        <f t="shared" si="1"/>
        <v>80.77600000000001</v>
      </c>
      <c r="Z19" s="218">
        <f t="shared" si="2"/>
        <v>323.10400000000004</v>
      </c>
      <c r="AB19" s="201"/>
    </row>
    <row r="20" spans="1:28" x14ac:dyDescent="0.25">
      <c r="A20" s="206">
        <v>5667</v>
      </c>
      <c r="B20" s="207">
        <v>0.18860217196373399</v>
      </c>
      <c r="C20" s="207">
        <v>0.86410281956760004</v>
      </c>
      <c r="D20" s="211">
        <v>10037</v>
      </c>
      <c r="E20" s="211">
        <v>1893</v>
      </c>
      <c r="F20" s="209">
        <v>8144</v>
      </c>
      <c r="G20" s="209">
        <v>66</v>
      </c>
      <c r="H20" s="209">
        <v>1542</v>
      </c>
      <c r="I20" s="209">
        <v>5172</v>
      </c>
      <c r="J20" s="210">
        <v>0.124059846340477</v>
      </c>
      <c r="K20" s="210">
        <v>0.92462596037201805</v>
      </c>
      <c r="L20" s="209">
        <v>12365</v>
      </c>
      <c r="M20" s="209">
        <v>1534</v>
      </c>
      <c r="N20" s="209">
        <v>10831</v>
      </c>
      <c r="O20" s="209">
        <v>85</v>
      </c>
      <c r="P20" s="209">
        <v>2534</v>
      </c>
      <c r="Q20" s="209">
        <v>7280</v>
      </c>
      <c r="R20" s="217">
        <v>1464833</v>
      </c>
      <c r="S20" s="197" t="s">
        <v>32</v>
      </c>
      <c r="T20" s="209">
        <v>9316</v>
      </c>
      <c r="U20" s="219" t="s">
        <v>29</v>
      </c>
      <c r="V20" s="218">
        <v>116.61</v>
      </c>
      <c r="W20" s="220">
        <v>0</v>
      </c>
      <c r="X20" s="209">
        <f>F20-G20-H20-I20</f>
        <v>1364</v>
      </c>
      <c r="Y20" s="218">
        <f t="shared" si="1"/>
        <v>5.8305000000000007</v>
      </c>
      <c r="Z20" s="218">
        <f t="shared" si="2"/>
        <v>7952.8020000000006</v>
      </c>
      <c r="AB20" s="201"/>
    </row>
    <row r="21" spans="1:28" x14ac:dyDescent="0.25">
      <c r="A21" s="206">
        <v>5668</v>
      </c>
      <c r="B21" s="207">
        <v>0.147474542783322</v>
      </c>
      <c r="C21" s="207">
        <v>0.89594204366989205</v>
      </c>
      <c r="D21" s="211">
        <v>19739</v>
      </c>
      <c r="E21" s="211">
        <v>2911</v>
      </c>
      <c r="F21" s="209">
        <v>16828</v>
      </c>
      <c r="G21" s="209">
        <v>130</v>
      </c>
      <c r="H21" s="209">
        <v>2848</v>
      </c>
      <c r="I21" s="209">
        <v>11796</v>
      </c>
      <c r="J21" s="210">
        <v>9.9777384553912898E-2</v>
      </c>
      <c r="K21" s="210">
        <v>0.88606655631029196</v>
      </c>
      <c r="L21" s="209">
        <v>17519</v>
      </c>
      <c r="M21" s="209">
        <v>1748</v>
      </c>
      <c r="N21" s="209">
        <v>15771</v>
      </c>
      <c r="O21" s="209">
        <v>195</v>
      </c>
      <c r="P21" s="209">
        <v>2729</v>
      </c>
      <c r="Q21" s="209">
        <v>10851</v>
      </c>
      <c r="R21" s="217">
        <v>1465004</v>
      </c>
      <c r="S21" s="197" t="s">
        <v>32</v>
      </c>
      <c r="T21" s="209">
        <v>12842</v>
      </c>
      <c r="U21" s="219" t="s">
        <v>29</v>
      </c>
      <c r="V21" s="218">
        <v>116.61</v>
      </c>
      <c r="W21" s="220">
        <v>0</v>
      </c>
      <c r="X21" s="209">
        <f t="shared" si="0"/>
        <v>2054</v>
      </c>
      <c r="Y21" s="218">
        <f t="shared" si="1"/>
        <v>5.8305000000000007</v>
      </c>
      <c r="Z21" s="218">
        <f t="shared" si="2"/>
        <v>11975.847000000002</v>
      </c>
      <c r="AB21" s="201"/>
    </row>
    <row r="22" spans="1:28" x14ac:dyDescent="0.25">
      <c r="A22" s="206">
        <v>6505</v>
      </c>
      <c r="B22" s="207">
        <v>5.3763440860215103E-2</v>
      </c>
      <c r="C22" s="207">
        <v>0.86021505376344098</v>
      </c>
      <c r="D22" s="211">
        <v>93</v>
      </c>
      <c r="E22" s="211">
        <v>5</v>
      </c>
      <c r="F22" s="209">
        <v>88</v>
      </c>
      <c r="G22" s="209">
        <v>0</v>
      </c>
      <c r="H22" s="209">
        <v>22</v>
      </c>
      <c r="I22" s="209">
        <v>53</v>
      </c>
      <c r="J22" s="210">
        <v>2.32558139534884E-2</v>
      </c>
      <c r="K22" s="210">
        <v>0.92248062015503896</v>
      </c>
      <c r="L22" s="209">
        <v>129</v>
      </c>
      <c r="M22" s="209">
        <v>3</v>
      </c>
      <c r="N22" s="209">
        <v>126</v>
      </c>
      <c r="O22" s="209">
        <v>0</v>
      </c>
      <c r="P22" s="209">
        <v>29</v>
      </c>
      <c r="Q22" s="209">
        <v>87</v>
      </c>
      <c r="R22" s="217">
        <v>3630092</v>
      </c>
      <c r="S22" s="197" t="s">
        <v>32</v>
      </c>
      <c r="T22" s="209">
        <v>82</v>
      </c>
      <c r="U22" s="219" t="s">
        <v>29</v>
      </c>
      <c r="V22" s="218">
        <v>12.99</v>
      </c>
      <c r="W22" s="220">
        <v>0</v>
      </c>
      <c r="X22" s="209">
        <f t="shared" si="0"/>
        <v>13</v>
      </c>
      <c r="Y22" s="218">
        <f t="shared" si="1"/>
        <v>0.64950000000000008</v>
      </c>
      <c r="Z22" s="218">
        <f t="shared" si="2"/>
        <v>8.4435000000000002</v>
      </c>
      <c r="AB22" s="201"/>
    </row>
    <row r="23" spans="1:28" x14ac:dyDescent="0.25">
      <c r="A23" s="206">
        <v>8571</v>
      </c>
      <c r="B23" s="207">
        <v>0.55482815057283097</v>
      </c>
      <c r="C23" s="207">
        <v>0.92635024549918199</v>
      </c>
      <c r="D23" s="211">
        <v>611</v>
      </c>
      <c r="E23" s="211">
        <v>339</v>
      </c>
      <c r="F23" s="209">
        <v>272</v>
      </c>
      <c r="G23" s="209">
        <v>0</v>
      </c>
      <c r="H23" s="209">
        <v>58</v>
      </c>
      <c r="I23" s="209">
        <v>169</v>
      </c>
      <c r="J23" s="210">
        <v>0.17346938775510201</v>
      </c>
      <c r="K23" s="210">
        <v>0.93002915451894996</v>
      </c>
      <c r="L23" s="209">
        <v>1372</v>
      </c>
      <c r="M23" s="209">
        <v>238</v>
      </c>
      <c r="N23" s="209">
        <v>1134</v>
      </c>
      <c r="O23" s="209">
        <v>0</v>
      </c>
      <c r="P23" s="209">
        <v>249</v>
      </c>
      <c r="Q23" s="209">
        <v>789</v>
      </c>
      <c r="R23" s="217">
        <v>2011815</v>
      </c>
      <c r="S23" s="197" t="s">
        <v>32</v>
      </c>
      <c r="T23" s="209">
        <v>2158</v>
      </c>
      <c r="U23" s="217" t="s">
        <v>32</v>
      </c>
      <c r="V23" s="218">
        <v>93.07</v>
      </c>
      <c r="W23" s="209">
        <v>0</v>
      </c>
      <c r="X23" s="209">
        <f t="shared" si="0"/>
        <v>45</v>
      </c>
      <c r="Y23" s="218">
        <f t="shared" si="1"/>
        <v>4.6535000000000002</v>
      </c>
      <c r="Z23" s="218">
        <f t="shared" si="2"/>
        <v>209.4075</v>
      </c>
      <c r="AB23" s="201"/>
    </row>
    <row r="24" spans="1:28" x14ac:dyDescent="0.25">
      <c r="A24" s="206">
        <v>8871</v>
      </c>
      <c r="B24" s="207">
        <v>0.10806602304578</v>
      </c>
      <c r="C24" s="207">
        <v>0.92494549984428498</v>
      </c>
      <c r="D24" s="211">
        <v>3211</v>
      </c>
      <c r="E24" s="211">
        <v>347</v>
      </c>
      <c r="F24" s="209">
        <v>2864</v>
      </c>
      <c r="G24" s="209">
        <v>17</v>
      </c>
      <c r="H24" s="209">
        <v>850</v>
      </c>
      <c r="I24" s="209">
        <v>1756</v>
      </c>
      <c r="J24" s="210">
        <v>0.28465063001145502</v>
      </c>
      <c r="K24" s="210">
        <v>0.82531500572737704</v>
      </c>
      <c r="L24" s="209">
        <v>1746</v>
      </c>
      <c r="M24" s="209">
        <v>497</v>
      </c>
      <c r="N24" s="209">
        <v>1249</v>
      </c>
      <c r="O24" s="209">
        <v>9</v>
      </c>
      <c r="P24" s="209">
        <v>258</v>
      </c>
      <c r="Q24" s="209">
        <v>677</v>
      </c>
      <c r="R24" s="217">
        <v>3952983</v>
      </c>
      <c r="S24" s="197" t="s">
        <v>32</v>
      </c>
      <c r="T24" s="209">
        <v>1808</v>
      </c>
      <c r="U24" s="219" t="s">
        <v>29</v>
      </c>
      <c r="V24" s="218">
        <v>895.59</v>
      </c>
      <c r="W24" s="220">
        <v>0</v>
      </c>
      <c r="X24" s="209">
        <f t="shared" si="0"/>
        <v>241</v>
      </c>
      <c r="Y24" s="218">
        <f t="shared" si="1"/>
        <v>44.779500000000006</v>
      </c>
      <c r="Z24" s="218">
        <f>(W24+X24)*Y24</f>
        <v>10791.859500000002</v>
      </c>
      <c r="AB24" s="201"/>
    </row>
    <row r="25" spans="1:28" x14ac:dyDescent="0.25">
      <c r="A25" s="206">
        <v>8872</v>
      </c>
      <c r="B25" s="207">
        <v>0.133758978451716</v>
      </c>
      <c r="C25" s="207">
        <v>0.90790103750997597</v>
      </c>
      <c r="D25" s="211">
        <v>6265</v>
      </c>
      <c r="E25" s="211">
        <v>838</v>
      </c>
      <c r="F25" s="209">
        <v>5427</v>
      </c>
      <c r="G25" s="209">
        <v>32</v>
      </c>
      <c r="H25" s="209">
        <v>1304</v>
      </c>
      <c r="I25" s="209">
        <v>3514</v>
      </c>
      <c r="J25" s="210">
        <v>0.16209773539928499</v>
      </c>
      <c r="K25" s="210">
        <v>0.83591577274533202</v>
      </c>
      <c r="L25" s="209">
        <v>5034</v>
      </c>
      <c r="M25" s="209">
        <v>816</v>
      </c>
      <c r="N25" s="209">
        <v>4218</v>
      </c>
      <c r="O25" s="209">
        <v>19</v>
      </c>
      <c r="P25" s="209">
        <v>805</v>
      </c>
      <c r="Q25" s="209">
        <v>2568</v>
      </c>
      <c r="R25" s="217">
        <v>3949245</v>
      </c>
      <c r="S25" s="197" t="s">
        <v>32</v>
      </c>
      <c r="T25" s="209">
        <v>3978</v>
      </c>
      <c r="U25" s="219" t="s">
        <v>29</v>
      </c>
      <c r="V25" s="218">
        <v>823.08</v>
      </c>
      <c r="W25" s="220">
        <v>0</v>
      </c>
      <c r="X25" s="209">
        <f t="shared" si="0"/>
        <v>577</v>
      </c>
      <c r="Y25" s="218">
        <f t="shared" si="1"/>
        <v>41.154000000000003</v>
      </c>
      <c r="Z25" s="218">
        <f t="shared" si="2"/>
        <v>23745.858000000004</v>
      </c>
      <c r="AB25" s="201"/>
    </row>
    <row r="26" spans="1:28" x14ac:dyDescent="0.25">
      <c r="A26" s="206">
        <v>8874</v>
      </c>
      <c r="B26" s="207">
        <v>5.0820539968237197E-2</v>
      </c>
      <c r="C26" s="207">
        <v>0.93823892712193402</v>
      </c>
      <c r="D26" s="211">
        <v>5667</v>
      </c>
      <c r="E26" s="211">
        <v>288</v>
      </c>
      <c r="F26" s="209">
        <v>5379</v>
      </c>
      <c r="G26" s="209">
        <v>29</v>
      </c>
      <c r="H26" s="209">
        <v>1431</v>
      </c>
      <c r="I26" s="209">
        <v>3569</v>
      </c>
      <c r="J26" s="210">
        <v>0.20019404915912001</v>
      </c>
      <c r="K26" s="210">
        <v>0.85058214747736105</v>
      </c>
      <c r="L26" s="209">
        <v>3092</v>
      </c>
      <c r="M26" s="209">
        <v>619</v>
      </c>
      <c r="N26" s="209">
        <v>2473</v>
      </c>
      <c r="O26" s="209">
        <v>8</v>
      </c>
      <c r="P26" s="209">
        <v>549</v>
      </c>
      <c r="Q26" s="209">
        <v>1454</v>
      </c>
      <c r="R26" s="217">
        <v>3967221</v>
      </c>
      <c r="S26" s="197" t="s">
        <v>32</v>
      </c>
      <c r="T26" s="209">
        <v>2935</v>
      </c>
      <c r="U26" s="219" t="s">
        <v>29</v>
      </c>
      <c r="V26" s="218">
        <v>778.45</v>
      </c>
      <c r="W26" s="220">
        <v>0</v>
      </c>
      <c r="X26" s="209">
        <f t="shared" si="0"/>
        <v>350</v>
      </c>
      <c r="Y26" s="218">
        <f t="shared" si="1"/>
        <v>38.922500000000007</v>
      </c>
      <c r="Z26" s="218">
        <f t="shared" si="2"/>
        <v>13622.875000000002</v>
      </c>
      <c r="AB26" s="201"/>
    </row>
    <row r="27" spans="1:28" x14ac:dyDescent="0.25">
      <c r="A27" s="206">
        <v>8875</v>
      </c>
      <c r="B27" s="207">
        <v>0.109714838086032</v>
      </c>
      <c r="C27" s="207">
        <v>0.92049299178346999</v>
      </c>
      <c r="D27" s="211">
        <v>4138</v>
      </c>
      <c r="E27" s="211">
        <v>454</v>
      </c>
      <c r="F27" s="209">
        <v>3684</v>
      </c>
      <c r="G27" s="209">
        <v>20</v>
      </c>
      <c r="H27" s="209">
        <v>952</v>
      </c>
      <c r="I27" s="209">
        <v>2383</v>
      </c>
      <c r="J27" s="210">
        <v>9.90934667083464E-2</v>
      </c>
      <c r="K27" s="210">
        <v>0.85245389184120002</v>
      </c>
      <c r="L27" s="209">
        <v>3199</v>
      </c>
      <c r="M27" s="209">
        <v>317</v>
      </c>
      <c r="N27" s="209">
        <v>2882</v>
      </c>
      <c r="O27" s="209">
        <v>22</v>
      </c>
      <c r="P27" s="209">
        <v>642</v>
      </c>
      <c r="Q27" s="209">
        <v>1746</v>
      </c>
      <c r="R27" s="217">
        <v>3952975</v>
      </c>
      <c r="S27" s="197" t="s">
        <v>32</v>
      </c>
      <c r="T27" s="209">
        <v>2182</v>
      </c>
      <c r="U27" s="219" t="s">
        <v>29</v>
      </c>
      <c r="V27" s="218">
        <v>797.95</v>
      </c>
      <c r="W27" s="220">
        <v>0</v>
      </c>
      <c r="X27" s="209">
        <f t="shared" si="0"/>
        <v>329</v>
      </c>
      <c r="Y27" s="218">
        <f t="shared" si="1"/>
        <v>39.897500000000008</v>
      </c>
      <c r="Z27" s="218">
        <f t="shared" si="2"/>
        <v>13126.277500000002</v>
      </c>
      <c r="AB27" s="201"/>
    </row>
    <row r="28" spans="1:28" x14ac:dyDescent="0.25">
      <c r="A28" s="206">
        <v>12372</v>
      </c>
      <c r="B28" s="207">
        <v>0.765625</v>
      </c>
      <c r="C28" s="207">
        <v>0.94921875</v>
      </c>
      <c r="D28" s="211">
        <v>768</v>
      </c>
      <c r="E28" s="211">
        <v>588</v>
      </c>
      <c r="F28" s="209">
        <v>180</v>
      </c>
      <c r="G28" s="209">
        <v>6</v>
      </c>
      <c r="H28" s="209">
        <v>87</v>
      </c>
      <c r="I28" s="209">
        <v>48</v>
      </c>
      <c r="J28" s="210">
        <v>0.591772151898734</v>
      </c>
      <c r="K28" s="210">
        <v>0.92510548523206804</v>
      </c>
      <c r="L28" s="209">
        <v>948</v>
      </c>
      <c r="M28" s="209">
        <v>561</v>
      </c>
      <c r="N28" s="209">
        <v>387</v>
      </c>
      <c r="O28" s="209">
        <v>2</v>
      </c>
      <c r="P28" s="209">
        <v>125</v>
      </c>
      <c r="Q28" s="209">
        <v>189</v>
      </c>
      <c r="R28" s="217">
        <v>3903671</v>
      </c>
      <c r="S28" s="197" t="s">
        <v>32</v>
      </c>
      <c r="T28" s="209">
        <v>1736</v>
      </c>
      <c r="U28" s="219" t="s">
        <v>29</v>
      </c>
      <c r="V28" s="218">
        <v>105.75</v>
      </c>
      <c r="W28" s="220">
        <v>0</v>
      </c>
      <c r="X28" s="209">
        <f t="shared" si="0"/>
        <v>39</v>
      </c>
      <c r="Y28" s="218">
        <f t="shared" si="1"/>
        <v>5.2875000000000005</v>
      </c>
      <c r="Z28" s="218">
        <f t="shared" si="2"/>
        <v>206.21250000000003</v>
      </c>
      <c r="AB28" s="201"/>
    </row>
    <row r="29" spans="1:28" x14ac:dyDescent="0.25">
      <c r="A29" s="206">
        <v>12855</v>
      </c>
      <c r="B29" s="207">
        <v>0.73192771084337405</v>
      </c>
      <c r="C29" s="207">
        <v>0.93975903614457801</v>
      </c>
      <c r="D29" s="211">
        <v>3984</v>
      </c>
      <c r="E29" s="211">
        <v>2916</v>
      </c>
      <c r="F29" s="209">
        <v>1068</v>
      </c>
      <c r="G29" s="209">
        <v>45</v>
      </c>
      <c r="H29" s="209">
        <v>399</v>
      </c>
      <c r="I29" s="209">
        <v>384</v>
      </c>
      <c r="J29" s="210">
        <v>0.214143426294821</v>
      </c>
      <c r="K29" s="210">
        <v>0.94173306772908405</v>
      </c>
      <c r="L29" s="209">
        <v>6024</v>
      </c>
      <c r="M29" s="209">
        <v>1290</v>
      </c>
      <c r="N29" s="209">
        <v>4734</v>
      </c>
      <c r="O29" s="209">
        <v>42</v>
      </c>
      <c r="P29" s="209">
        <v>1575</v>
      </c>
      <c r="Q29" s="209">
        <v>2766</v>
      </c>
      <c r="R29" s="217">
        <v>2017010</v>
      </c>
      <c r="S29" s="197" t="s">
        <v>32</v>
      </c>
      <c r="T29" s="209">
        <v>1938</v>
      </c>
      <c r="U29" s="217" t="s">
        <v>32</v>
      </c>
      <c r="V29" s="218">
        <v>415</v>
      </c>
      <c r="W29" s="209">
        <f t="shared" si="3"/>
        <v>351</v>
      </c>
      <c r="X29" s="209">
        <f t="shared" si="0"/>
        <v>240</v>
      </c>
      <c r="Y29" s="218">
        <f t="shared" si="1"/>
        <v>20.75</v>
      </c>
      <c r="Z29" s="218">
        <f t="shared" si="2"/>
        <v>12263.25</v>
      </c>
      <c r="AB29" s="201"/>
    </row>
    <row r="30" spans="1:28" x14ac:dyDescent="0.25">
      <c r="A30" s="206">
        <v>20016</v>
      </c>
      <c r="B30" s="207">
        <v>0</v>
      </c>
      <c r="C30" s="207">
        <v>0.94615384615384601</v>
      </c>
      <c r="D30" s="211">
        <v>130</v>
      </c>
      <c r="E30" s="211">
        <v>0</v>
      </c>
      <c r="F30" s="209">
        <v>130</v>
      </c>
      <c r="G30" s="209">
        <v>3</v>
      </c>
      <c r="H30" s="209">
        <v>73</v>
      </c>
      <c r="I30" s="209">
        <v>47</v>
      </c>
      <c r="J30" s="210">
        <v>0</v>
      </c>
      <c r="K30" s="210">
        <v>0.91200000000000003</v>
      </c>
      <c r="L30" s="209">
        <v>125</v>
      </c>
      <c r="M30" s="209">
        <v>0</v>
      </c>
      <c r="N30" s="209">
        <v>125</v>
      </c>
      <c r="O30" s="209">
        <v>2</v>
      </c>
      <c r="P30" s="209">
        <v>76</v>
      </c>
      <c r="Q30" s="209">
        <v>36</v>
      </c>
      <c r="R30" s="217">
        <v>2303659</v>
      </c>
      <c r="S30" s="197" t="s">
        <v>32</v>
      </c>
      <c r="T30" s="209">
        <v>184</v>
      </c>
      <c r="U30" s="217" t="s">
        <v>32</v>
      </c>
      <c r="V30" s="218">
        <v>338</v>
      </c>
      <c r="W30" s="209">
        <f t="shared" si="3"/>
        <v>11</v>
      </c>
      <c r="X30" s="209">
        <f t="shared" si="0"/>
        <v>7</v>
      </c>
      <c r="Y30" s="218">
        <f t="shared" si="1"/>
        <v>16.900000000000002</v>
      </c>
      <c r="Z30" s="218">
        <f t="shared" si="2"/>
        <v>304.20000000000005</v>
      </c>
      <c r="AB30" s="201"/>
    </row>
    <row r="31" spans="1:28" x14ac:dyDescent="0.25">
      <c r="A31" s="206">
        <v>21296</v>
      </c>
      <c r="B31" s="207">
        <v>0</v>
      </c>
      <c r="C31" s="207">
        <v>0.66666666666666696</v>
      </c>
      <c r="D31" s="211">
        <v>3</v>
      </c>
      <c r="E31" s="211">
        <v>0</v>
      </c>
      <c r="F31" s="209">
        <v>3</v>
      </c>
      <c r="G31" s="209">
        <v>0</v>
      </c>
      <c r="H31" s="209">
        <v>2</v>
      </c>
      <c r="I31" s="209">
        <v>0</v>
      </c>
      <c r="J31" s="210">
        <v>3.8461538461538498E-2</v>
      </c>
      <c r="K31" s="210">
        <v>0.88461538461538503</v>
      </c>
      <c r="L31" s="209">
        <v>26</v>
      </c>
      <c r="M31" s="209">
        <v>1</v>
      </c>
      <c r="N31" s="209">
        <v>25</v>
      </c>
      <c r="O31" s="209">
        <v>0</v>
      </c>
      <c r="P31" s="209">
        <v>6</v>
      </c>
      <c r="Q31" s="209">
        <v>16</v>
      </c>
      <c r="R31" s="217">
        <v>2349694</v>
      </c>
      <c r="S31" s="197" t="s">
        <v>32</v>
      </c>
      <c r="T31" s="209">
        <v>3400</v>
      </c>
      <c r="U31" s="217" t="s">
        <v>32</v>
      </c>
      <c r="V31" s="218">
        <v>14.85</v>
      </c>
      <c r="W31" s="209">
        <f t="shared" si="3"/>
        <v>3</v>
      </c>
      <c r="X31" s="209">
        <f>F31-G31-H31-I31</f>
        <v>1</v>
      </c>
      <c r="Y31" s="218">
        <f>V31*$Y$1</f>
        <v>0.74250000000000005</v>
      </c>
      <c r="Z31" s="218">
        <f t="shared" si="2"/>
        <v>2.97</v>
      </c>
      <c r="AB31" s="201"/>
    </row>
    <row r="32" spans="1:28" ht="25.5" x14ac:dyDescent="0.25">
      <c r="Y32" s="169" t="s">
        <v>154</v>
      </c>
      <c r="Z32" s="170">
        <f>SUM(Z3:Z31)</f>
        <v>154588.09250000003</v>
      </c>
    </row>
  </sheetData>
  <conditionalFormatting sqref="A1:A1048576">
    <cfRule type="duplicateValues" dxfId="8" priority="3"/>
  </conditionalFormatting>
  <conditionalFormatting sqref="R1:R1048576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FTS Summary</vt:lpstr>
      <vt:lpstr>Dec - Jan 23</vt:lpstr>
      <vt:lpstr>Nov - Dec 23</vt:lpstr>
      <vt:lpstr>Oct - Nov 23</vt:lpstr>
      <vt:lpstr>Sept-Oct 23</vt:lpstr>
      <vt:lpstr>Aug-Sept 23</vt:lpstr>
      <vt:lpstr>Jul-Aug 23</vt:lpstr>
      <vt:lpstr>Jun-Jul 23</vt:lpstr>
      <vt:lpstr>May-Jun 23</vt:lpstr>
      <vt:lpstr>Apr-May 23</vt:lpstr>
      <vt:lpstr>Mar-Apr 23</vt:lpstr>
      <vt:lpstr>Feb-Mar 23</vt:lpstr>
      <vt:lpstr>Jan-Feb 23</vt:lpstr>
      <vt:lpstr>Dec-Jan 23</vt:lpstr>
      <vt:lpstr>Nov-Dec 22</vt:lpstr>
      <vt:lpstr>Oct-Nov 22</vt:lpstr>
      <vt:lpstr>Sept-Oct 22</vt:lpstr>
      <vt:lpstr>Aug-Sept 22</vt:lpstr>
      <vt:lpstr>Jul-Aug 22</vt:lpstr>
      <vt:lpstr>Jun-Jul 22</vt:lpstr>
      <vt:lpstr>May-Jun 22</vt:lpstr>
      <vt:lpstr>Apr-May 22</vt:lpstr>
      <vt:lpstr>Mar-Apr 22</vt:lpstr>
      <vt:lpstr>Feb-Mar 22</vt:lpstr>
      <vt:lpstr>Jan-Feb 22</vt:lpstr>
      <vt:lpstr>Dec-Jan 22</vt:lpstr>
      <vt:lpstr>Jan-Feb 21</vt:lpstr>
      <vt:lpstr>Feb-Mar 21</vt:lpstr>
      <vt:lpstr>Mar-Apr 21</vt:lpstr>
      <vt:lpstr>Apr-May 21</vt:lpstr>
      <vt:lpstr>May-Jun 21</vt:lpstr>
      <vt:lpstr>Jun-Jul 21</vt:lpstr>
      <vt:lpstr>Jul-Aug 21</vt:lpstr>
      <vt:lpstr>Aug-Sept 21</vt:lpstr>
      <vt:lpstr>Sept-Oct 21</vt:lpstr>
      <vt:lpstr>Oct-Nov 21</vt:lpstr>
      <vt:lpstr>Nov-Dec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Katharine</dc:creator>
  <cp:lastModifiedBy>Rezek, Henrique</cp:lastModifiedBy>
  <dcterms:created xsi:type="dcterms:W3CDTF">2021-11-08T16:15:44Z</dcterms:created>
  <dcterms:modified xsi:type="dcterms:W3CDTF">2024-02-08T21:45:28Z</dcterms:modified>
</cp:coreProperties>
</file>