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报价" sheetId="1" r:id="rId1"/>
    <sheet name="Plan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<sst xmlns="http://schemas.openxmlformats.org/spreadsheetml/2006/main" count="180" uniqueCount="105">
  <si>
    <t>NO.</t>
  </si>
  <si>
    <t>ITEM</t>
  </si>
  <si>
    <t>MARCA DE ENVIO</t>
  </si>
  <si>
    <t>QTD.</t>
  </si>
  <si>
    <t>TAMANHO DE CAIXA
(C*L*A)</t>
  </si>
  <si>
    <t>PESO TOTAL (KGS)</t>
  </si>
  <si>
    <t>VOLUME TOTAL(CBM)</t>
  </si>
  <si>
    <t>TOTAL PÇS.</t>
  </si>
  <si>
    <t>VALOR UNITÁRIA</t>
  </si>
  <si>
    <t>VALOR DE COMPRA DA MERCADORIA(RMB)</t>
  </si>
  <si>
    <t>IMA. DO ITEM</t>
  </si>
  <si>
    <t>FOB/KG</t>
  </si>
  <si>
    <t>TTL FOB</t>
  </si>
  <si>
    <t>Passaguá</t>
  </si>
  <si>
    <t>9507.90.00</t>
  </si>
  <si>
    <t>PASSAGUA PARA PESCA, FABRICADO EM MATERIAL METALICO E REDE TEXTIL, UTILIZADO PARA CAPTURA DE PEIXES</t>
  </si>
  <si>
    <t>ZJQ-YCW</t>
  </si>
  <si>
    <t>65*40*20</t>
  </si>
  <si>
    <t>Cesto de pesca</t>
  </si>
  <si>
    <t>3926.90.90</t>
  </si>
  <si>
    <t>CESTO PARA PESCA FABRICADO EM MATERIAL PLASTICO, UTILIZADO PARA ARMAZENAMENTO E TRANSPORTE DE PEIXES</t>
  </si>
  <si>
    <t>ZJQ-YH</t>
  </si>
  <si>
    <t>26*66*120</t>
  </si>
  <si>
    <t>LII</t>
  </si>
  <si>
    <t>Bolsa para cesto de pesca</t>
  </si>
  <si>
    <t>4202.92.00</t>
  </si>
  <si>
    <t>BOLSA PARA TRANSPORTE DE CESTO DE PESCA, FABRICADA EM MATERIAL TEXTIL</t>
  </si>
  <si>
    <t>ZJQ-YHB</t>
  </si>
  <si>
    <t>36*60*110</t>
  </si>
  <si>
    <t>Luminária pública SMD</t>
  </si>
  <si>
    <t>9405.42.00</t>
  </si>
  <si>
    <t>LUMINARIA PUBLICA DE LED TIPO SMD, PARA ILUMINACAO EXTERNA</t>
  </si>
  <si>
    <t>LP</t>
  </si>
  <si>
    <t>44.5*29.2*48.5</t>
  </si>
  <si>
    <t>Banco dobrável</t>
  </si>
  <si>
    <t>9401.79.00</t>
  </si>
  <si>
    <t>BANCO DOBRAVEL FABRICADO EM MATERIAL PLASTICO E ESTRUTURA METALICA</t>
  </si>
  <si>
    <t>ZJQ-ZDD</t>
  </si>
  <si>
    <t>54*54*42</t>
  </si>
  <si>
    <t>Filamento para impressão 3D - Seda Preto</t>
  </si>
  <si>
    <t>3916.90.10</t>
  </si>
  <si>
    <t>FILAMENTO PLASTICO PARA IMPRESSAO 3D, ACONDICIONADO EM CARRETEL</t>
  </si>
  <si>
    <t>ZJQ-HC</t>
  </si>
  <si>
    <t>41*32*21.5</t>
  </si>
  <si>
    <t>Filamento para impressão 3D - Seda Branco</t>
  </si>
  <si>
    <t>Filamento para impressão 3D - Seda Verde</t>
  </si>
  <si>
    <t>Filamento para impressão 3D - Seda Amarelo</t>
  </si>
  <si>
    <t>Filamento para impressão 3D - Branco Cisne</t>
  </si>
  <si>
    <t>42*22*34</t>
  </si>
  <si>
    <t>Filamento para impressão 3D - Preto Cisne</t>
  </si>
  <si>
    <t>Filamento para impressão 3D - Seda Azul</t>
  </si>
  <si>
    <t>Filamento para impressão 3D - Seda Vermelho</t>
  </si>
  <si>
    <t>Filamento para impressão 3D - Seda Rosa</t>
  </si>
  <si>
    <t>Esfregão com trava Bika</t>
  </si>
  <si>
    <t>9603.90.00</t>
  </si>
  <si>
    <t>ESFREGAO PARA LIMPEZA DOMESTICA COM SISTEMA DE TRAVA</t>
  </si>
  <si>
    <t>ZJQ-BKS</t>
  </si>
  <si>
    <t>63*47*45</t>
  </si>
  <si>
    <t>Esfregão de cabo verde</t>
  </si>
  <si>
    <t>ESFREGAO PARA LIMPEZA DOMESTICA COM CABO</t>
  </si>
  <si>
    <t>ZJQ-LTT</t>
  </si>
  <si>
    <t>Balde dobrável</t>
  </si>
  <si>
    <t>3924.90.00</t>
  </si>
  <si>
    <t>BALDE DOBRAVEL FABRICADO EM MATERIAL PLASTICO E SILICONE</t>
  </si>
  <si>
    <t>ZJQ-ZDT</t>
  </si>
  <si>
    <t>57*53*60</t>
  </si>
  <si>
    <t>Kit de iscas de pesca</t>
  </si>
  <si>
    <t>KIT DE ISCAS ARTIFICIAIS PARA PESCA</t>
  </si>
  <si>
    <t>ZJQ-YE</t>
  </si>
  <si>
    <t>58.5*37.6*50.5</t>
  </si>
  <si>
    <t>Isca de camarão (para pesca)</t>
  </si>
  <si>
    <t>ISCA ARTIFICIAL TIPO CAMARAO PARA PESCA</t>
  </si>
  <si>
    <t>ZJQ-XYE</t>
  </si>
  <si>
    <t>58.5*37.6*50.6</t>
  </si>
  <si>
    <t>Tapete higiênico para pets</t>
  </si>
  <si>
    <t>4818.90.90</t>
  </si>
  <si>
    <t>TAPETE HIGIENICO DESCARTAVEL PARA ANIMAIS DOMESTICOS, FABRICADO EM FALSO TECIDO ABSORVENTE</t>
  </si>
  <si>
    <t>ZJQ-CWD</t>
  </si>
  <si>
    <t>61*42*41</t>
  </si>
  <si>
    <t>Rede de pesca octogonal (armadilha de pesca de 8 lados)</t>
  </si>
  <si>
    <t>REDE ARMADILHA DOBRAVEL PARA PESCA, FABRICADA EM MATERIAL TEXTIL E ESTRUTURA METALICA, UTILIZADA PARA CAPTURA DE PEIXES E CRUSTACEOS.</t>
  </si>
  <si>
    <t>ZJQ-YW</t>
  </si>
  <si>
    <t>TOTAL:</t>
  </si>
  <si>
    <t>PASSAGUÁ</t>
  </si>
  <si>
    <t>CESTO DE PESCA</t>
  </si>
  <si>
    <t>BOLSA PARA CESTO DE PESCA</t>
  </si>
  <si>
    <t>LUMINARIA PUBLICA SMD</t>
  </si>
  <si>
    <t>BANCO DOBRAVEL</t>
  </si>
  <si>
    <t>FILAMENTO 3D SEDA PRETO</t>
  </si>
  <si>
    <t>3916.90.90</t>
  </si>
  <si>
    <t>FILAMENTO 3D SEDA BRANCO</t>
  </si>
  <si>
    <t>FILAMENTO 3D SEDA VERDE</t>
  </si>
  <si>
    <t>FILAMENTO 3D SEDA AMARELO</t>
  </si>
  <si>
    <t>FILAMENTO 3D BRANCO CISNE</t>
  </si>
  <si>
    <t>FILAMENTO 3D PRETO CISNE</t>
  </si>
  <si>
    <t>FILAMENTO 3D SEDA AZUL</t>
  </si>
  <si>
    <t>FILAMENTO 3D SEDA VERMELHO</t>
  </si>
  <si>
    <t>FILAMENTO 3D SEDA ROSA</t>
  </si>
  <si>
    <t>ESFREGAO COM TRAVA BIKA</t>
  </si>
  <si>
    <t>ESFREGAO DE CABO VERDE</t>
  </si>
  <si>
    <t>BALDE DOBRAVEL</t>
  </si>
  <si>
    <t>KIT DE ISCAS DE PESCA</t>
  </si>
  <si>
    <t>ISCA DE CAMARAO PARA PESCA</t>
  </si>
  <si>
    <t>TAPETE HIGIENICO PARA PETS</t>
  </si>
  <si>
    <t>5603.94.00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</si>
</sst>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 "/>
    <numFmt numFmtId="181" formatCode="0.0000_ "/>
    <numFmt numFmtId="182" formatCode="0.00_ "/>
    <numFmt numFmtId="183" formatCode="0.000_ "/>
  </numFmts>
  <fonts count="35">
    <font>
      <sz val="11"/>
      <color rgb="FF000000"/>
      <name val="Arial"/>
      <charset val="204"/>
    </font>
    <font>
      <b/>
      <sz val="11"/>
      <name val="SimSun"/>
      <charset val="134"/>
    </font>
    <font>
      <b/>
      <sz val="16"/>
      <color rgb="FF000000"/>
      <name val="Arial"/>
      <charset val="134"/>
    </font>
    <font>
      <b/>
      <sz val="11"/>
      <color rgb="FFB20012"/>
      <name val="SimSun"/>
      <charset val="134"/>
    </font>
    <font>
      <b/>
      <sz val="11"/>
      <color rgb="FFA50010"/>
      <name val="SimSun"/>
      <charset val="134"/>
    </font>
    <font>
      <b/>
      <sz val="11"/>
      <color rgb="FF890017"/>
      <name val="SimSun"/>
      <charset val="134"/>
    </font>
    <font>
      <b/>
      <sz val="11"/>
      <color rgb="FF9C0000"/>
      <name val="SimSun"/>
      <charset val="134"/>
    </font>
    <font>
      <b/>
      <sz val="11"/>
      <color rgb="FFAA001C"/>
      <name val="SimSun"/>
      <charset val="134"/>
    </font>
    <font>
      <b/>
      <sz val="11"/>
      <color rgb="FF87001B"/>
      <name val="SimSun"/>
      <charset val="134"/>
    </font>
    <font>
      <b/>
      <sz val="11"/>
      <color rgb="FFA60011"/>
      <name val="SimSun"/>
      <charset val="134"/>
    </font>
    <font>
      <b/>
      <sz val="11"/>
      <color rgb="FF89000E"/>
      <name val="SimSun"/>
      <charset val="134"/>
    </font>
    <font>
      <b/>
      <sz val="11"/>
      <color rgb="FFAA0006"/>
      <name val="SimSun"/>
      <charset val="134"/>
    </font>
    <font>
      <b/>
      <sz val="11"/>
      <color rgb="FF8B0013"/>
      <name val="SimSun"/>
      <charset val="134"/>
    </font>
    <font>
      <sz val="11"/>
      <name val="SimSun"/>
      <charset val="134"/>
    </font>
    <font>
      <b/>
      <sz val="11"/>
      <color rgb="FFA00015"/>
      <name val="SimSun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34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180" fontId="5" fillId="0" borderId="4" xfId="0" applyNumberFormat="1" applyFont="1" applyFill="1" applyBorder="1" applyAlignment="1">
      <alignment horizontal="center" vertical="center" wrapText="1"/>
    </xf>
    <xf numFmtId="180" fontId="5" fillId="0" borderId="5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2" fontId="6" fillId="0" borderId="5" xfId="0" applyNumberFormat="1" applyFont="1" applyFill="1" applyBorder="1" applyAlignment="1">
      <alignment horizontal="center" vertical="center" wrapText="1"/>
    </xf>
    <xf numFmtId="181" fontId="7" fillId="0" borderId="5" xfId="0" applyNumberFormat="1" applyFont="1" applyFill="1" applyBorder="1" applyAlignment="1">
      <alignment horizontal="center" vertical="center" wrapText="1"/>
    </xf>
    <xf numFmtId="180" fontId="8" fillId="0" borderId="5" xfId="0" applyNumberFormat="1" applyFont="1" applyFill="1" applyBorder="1" applyAlignment="1">
      <alignment horizontal="center" vertical="center" wrapText="1"/>
    </xf>
    <xf numFmtId="182" fontId="7" fillId="0" borderId="5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left" vertical="top" wrapText="1"/>
    </xf>
    <xf numFmtId="2" fontId="2" fillId="2" borderId="0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center" vertical="center" wrapText="1"/>
    </xf>
    <xf numFmtId="180" fontId="10" fillId="0" borderId="4" xfId="0" applyNumberFormat="1" applyFont="1" applyFill="1" applyBorder="1" applyAlignment="1">
      <alignment horizontal="center" vertical="center" wrapText="1"/>
    </xf>
    <xf numFmtId="180" fontId="10" fillId="0" borderId="5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180" fontId="12" fillId="0" borderId="5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left" vertical="top" wrapText="1" indent="1"/>
    </xf>
    <xf numFmtId="180" fontId="14" fillId="0" borderId="4" xfId="0" applyNumberFormat="1" applyFont="1" applyFill="1" applyBorder="1" applyAlignment="1">
      <alignment horizontal="center" vertical="center" wrapText="1"/>
    </xf>
    <xf numFmtId="180" fontId="14" fillId="0" borderId="5" xfId="0" applyNumberFormat="1" applyFont="1" applyFill="1" applyBorder="1" applyAlignment="1">
      <alignment horizontal="center" vertical="center" wrapText="1"/>
    </xf>
    <xf numFmtId="180" fontId="14" fillId="0" borderId="2" xfId="0" applyNumberFormat="1" applyFont="1" applyFill="1" applyBorder="1" applyAlignment="1">
      <alignment horizontal="center" vertical="center" wrapText="1"/>
    </xf>
    <xf numFmtId="180" fontId="14" fillId="0" borderId="3" xfId="0" applyNumberFormat="1" applyFont="1" applyFill="1" applyBorder="1" applyAlignment="1">
      <alignment horizontal="center" vertical="center" wrapText="1"/>
    </xf>
    <xf numFmtId="2" fontId="14" fillId="0" borderId="5" xfId="0" applyNumberFormat="1" applyFont="1" applyFill="1" applyBorder="1" applyAlignment="1">
      <alignment horizontal="center" vertical="center" wrapText="1"/>
    </xf>
    <xf numFmtId="183" fontId="14" fillId="0" borderId="5" xfId="0" applyNumberFormat="1" applyFont="1" applyFill="1" applyBorder="1" applyAlignment="1">
      <alignment horizontal="center" vertical="center" wrapText="1"/>
    </xf>
    <xf numFmtId="180" fontId="14" fillId="0" borderId="6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128270</xdr:colOff>
      <xdr:row>1</xdr:row>
      <xdr:rowOff>82550</xdr:rowOff>
    </xdr:from>
    <xdr:ext cx="878205" cy="628650"/>
    <xdr:pic>
      <xdr:nvPicPr>
        <xdr:cNvPr id="6" name="image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3250" y="920750"/>
          <a:ext cx="878205" cy="628650"/>
        </a:xfrm>
        <a:prstGeom prst="rect">
          <a:avLst/>
        </a:prstGeom>
      </xdr:spPr>
    </xdr:pic>
    <xdr:clientData/>
  </xdr:oneCellAnchor>
  <xdr:oneCellAnchor>
    <xdr:from>
      <xdr:col>12</xdr:col>
      <xdr:colOff>169545</xdr:colOff>
      <xdr:row>4</xdr:row>
      <xdr:rowOff>12700</xdr:rowOff>
    </xdr:from>
    <xdr:ext cx="581025" cy="784225"/>
    <xdr:pic>
      <xdr:nvPicPr>
        <xdr:cNvPr id="7" name="image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4525" y="3365500"/>
          <a:ext cx="581025" cy="784225"/>
        </a:xfrm>
        <a:prstGeom prst="rect">
          <a:avLst/>
        </a:prstGeom>
      </xdr:spPr>
    </xdr:pic>
    <xdr:clientData/>
  </xdr:oneCellAnchor>
  <xdr:oneCellAnchor>
    <xdr:from>
      <xdr:col>12</xdr:col>
      <xdr:colOff>80010</xdr:colOff>
      <xdr:row>2</xdr:row>
      <xdr:rowOff>82550</xdr:rowOff>
    </xdr:from>
    <xdr:ext cx="849630" cy="666750"/>
    <xdr:pic>
      <xdr:nvPicPr>
        <xdr:cNvPr id="8" name="image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4990" y="1758950"/>
          <a:ext cx="849630" cy="666750"/>
        </a:xfrm>
        <a:prstGeom prst="rect">
          <a:avLst/>
        </a:prstGeom>
      </xdr:spPr>
    </xdr:pic>
    <xdr:clientData/>
  </xdr:oneCellAnchor>
  <xdr:twoCellAnchor editAs="oneCell">
    <xdr:from>
      <xdr:col>12</xdr:col>
      <xdr:colOff>265430</xdr:colOff>
      <xdr:row>5</xdr:row>
      <xdr:rowOff>22225</xdr:rowOff>
    </xdr:from>
    <xdr:to>
      <xdr:col>12</xdr:col>
      <xdr:colOff>847090</xdr:colOff>
      <xdr:row>5</xdr:row>
      <xdr:rowOff>798195</xdr:rowOff>
    </xdr:to>
    <xdr:pic>
      <xdr:nvPicPr>
        <xdr:cNvPr id="2" name="图片 1" descr="ed1623bff0aa78a22cdd3b6fe328de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440410" y="4213225"/>
          <a:ext cx="581660" cy="775970"/>
        </a:xfrm>
        <a:prstGeom prst="rect">
          <a:avLst/>
        </a:prstGeom>
      </xdr:spPr>
    </xdr:pic>
    <xdr:clientData/>
  </xdr:twoCellAnchor>
  <xdr:twoCellAnchor editAs="oneCell">
    <xdr:from>
      <xdr:col>12</xdr:col>
      <xdr:colOff>127635</xdr:colOff>
      <xdr:row>7</xdr:row>
      <xdr:rowOff>17145</xdr:rowOff>
    </xdr:from>
    <xdr:to>
      <xdr:col>12</xdr:col>
      <xdr:colOff>920115</xdr:colOff>
      <xdr:row>7</xdr:row>
      <xdr:rowOff>809625</xdr:rowOff>
    </xdr:to>
    <xdr:pic>
      <xdr:nvPicPr>
        <xdr:cNvPr id="3" name="图片 2" descr="8-丝绸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302615" y="5884545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12</xdr:col>
      <xdr:colOff>36830</xdr:colOff>
      <xdr:row>17</xdr:row>
      <xdr:rowOff>23495</xdr:rowOff>
    </xdr:from>
    <xdr:to>
      <xdr:col>12</xdr:col>
      <xdr:colOff>1016000</xdr:colOff>
      <xdr:row>17</xdr:row>
      <xdr:rowOff>757555</xdr:rowOff>
    </xdr:to>
    <xdr:pic>
      <xdr:nvPicPr>
        <xdr:cNvPr id="5" name="图片 4" descr="86925291be108d90ac72b5ef88a7cee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5400000">
          <a:off x="13334365" y="14849475"/>
          <a:ext cx="734060" cy="979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205740</xdr:colOff>
      <xdr:row>16</xdr:row>
      <xdr:rowOff>48260</xdr:rowOff>
    </xdr:from>
    <xdr:to>
      <xdr:col>12</xdr:col>
      <xdr:colOff>714375</xdr:colOff>
      <xdr:row>16</xdr:row>
      <xdr:rowOff>952500</xdr:rowOff>
    </xdr:to>
    <xdr:pic>
      <xdr:nvPicPr>
        <xdr:cNvPr id="10" name="图片 9" descr="d29ad08cc7a46291e848e2bead19e17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380720" y="14030960"/>
          <a:ext cx="508635" cy="904240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228600</xdr:colOff>
      <xdr:row>15</xdr:row>
      <xdr:rowOff>58420</xdr:rowOff>
    </xdr:from>
    <xdr:to>
      <xdr:col>12</xdr:col>
      <xdr:colOff>871220</xdr:colOff>
      <xdr:row>15</xdr:row>
      <xdr:rowOff>914400</xdr:rowOff>
    </xdr:to>
    <xdr:pic>
      <xdr:nvPicPr>
        <xdr:cNvPr id="12" name="图片 11" descr="0fbedfb5d1a5e000f707b28f2d8e99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403580" y="13088620"/>
          <a:ext cx="642620" cy="855980"/>
        </a:xfrm>
        <a:prstGeom prst="rect">
          <a:avLst/>
        </a:prstGeom>
      </xdr:spPr>
    </xdr:pic>
    <xdr:clientData/>
  </xdr:twoCellAnchor>
  <xdr:twoCellAnchor editAs="oneCell">
    <xdr:from>
      <xdr:col>12</xdr:col>
      <xdr:colOff>145415</xdr:colOff>
      <xdr:row>8</xdr:row>
      <xdr:rowOff>24130</xdr:rowOff>
    </xdr:from>
    <xdr:to>
      <xdr:col>12</xdr:col>
      <xdr:colOff>915035</xdr:colOff>
      <xdr:row>8</xdr:row>
      <xdr:rowOff>793750</xdr:rowOff>
    </xdr:to>
    <xdr:pic>
      <xdr:nvPicPr>
        <xdr:cNvPr id="13" name="图片 12" descr="8-丝绸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320395" y="6729730"/>
          <a:ext cx="769620" cy="769620"/>
        </a:xfrm>
        <a:prstGeom prst="rect">
          <a:avLst/>
        </a:prstGeom>
      </xdr:spPr>
    </xdr:pic>
    <xdr:clientData/>
  </xdr:twoCellAnchor>
  <xdr:twoCellAnchor editAs="oneCell">
    <xdr:from>
      <xdr:col>12</xdr:col>
      <xdr:colOff>341630</xdr:colOff>
      <xdr:row>3</xdr:row>
      <xdr:rowOff>81280</xdr:rowOff>
    </xdr:from>
    <xdr:to>
      <xdr:col>12</xdr:col>
      <xdr:colOff>743585</xdr:colOff>
      <xdr:row>3</xdr:row>
      <xdr:rowOff>797560</xdr:rowOff>
    </xdr:to>
    <xdr:pic>
      <xdr:nvPicPr>
        <xdr:cNvPr id="14" name="图片 13" descr="f6ba3d2f627a2c418f3d415b3ab2b5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516610" y="2595880"/>
          <a:ext cx="401955" cy="716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142240</xdr:colOff>
      <xdr:row>18</xdr:row>
      <xdr:rowOff>26670</xdr:rowOff>
    </xdr:from>
    <xdr:to>
      <xdr:col>12</xdr:col>
      <xdr:colOff>1019810</xdr:colOff>
      <xdr:row>18</xdr:row>
      <xdr:rowOff>1040130</xdr:rowOff>
    </xdr:to>
    <xdr:pic>
      <xdr:nvPicPr>
        <xdr:cNvPr id="9" name="图片 8" descr="2a9b1fc45f3458d7b7bd1fd6fc9bf0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317220" y="15775305"/>
          <a:ext cx="877570" cy="1013460"/>
        </a:xfrm>
        <a:prstGeom prst="rect">
          <a:avLst/>
        </a:prstGeom>
      </xdr:spPr>
    </xdr:pic>
    <xdr:clientData/>
  </xdr:twoCellAnchor>
  <xdr:twoCellAnchor editAs="oneCell">
    <xdr:from>
      <xdr:col>12</xdr:col>
      <xdr:colOff>139700</xdr:colOff>
      <xdr:row>9</xdr:row>
      <xdr:rowOff>812800</xdr:rowOff>
    </xdr:from>
    <xdr:to>
      <xdr:col>12</xdr:col>
      <xdr:colOff>932180</xdr:colOff>
      <xdr:row>10</xdr:row>
      <xdr:rowOff>767080</xdr:rowOff>
    </xdr:to>
    <xdr:pic>
      <xdr:nvPicPr>
        <xdr:cNvPr id="4" name="图片 3" descr="8-丝绸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314680" y="835660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9</xdr:row>
      <xdr:rowOff>35560</xdr:rowOff>
    </xdr:from>
    <xdr:to>
      <xdr:col>12</xdr:col>
      <xdr:colOff>935355</xdr:colOff>
      <xdr:row>9</xdr:row>
      <xdr:rowOff>828040</xdr:rowOff>
    </xdr:to>
    <xdr:pic>
      <xdr:nvPicPr>
        <xdr:cNvPr id="11" name="图片 10" descr="8-丝绸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317855" y="757936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12</xdr:col>
      <xdr:colOff>98425</xdr:colOff>
      <xdr:row>6</xdr:row>
      <xdr:rowOff>26670</xdr:rowOff>
    </xdr:from>
    <xdr:to>
      <xdr:col>12</xdr:col>
      <xdr:colOff>890905</xdr:colOff>
      <xdr:row>6</xdr:row>
      <xdr:rowOff>819150</xdr:rowOff>
    </xdr:to>
    <xdr:pic>
      <xdr:nvPicPr>
        <xdr:cNvPr id="15" name="图片 14" descr="8-丝绸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273405" y="505587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12</xdr:col>
      <xdr:colOff>206375</xdr:colOff>
      <xdr:row>11</xdr:row>
      <xdr:rowOff>92710</xdr:rowOff>
    </xdr:from>
    <xdr:to>
      <xdr:col>12</xdr:col>
      <xdr:colOff>998855</xdr:colOff>
      <xdr:row>11</xdr:row>
      <xdr:rowOff>885190</xdr:rowOff>
    </xdr:to>
    <xdr:pic>
      <xdr:nvPicPr>
        <xdr:cNvPr id="16" name="图片 15" descr="8-丝绸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381355" y="931291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12</xdr:col>
      <xdr:colOff>207010</xdr:colOff>
      <xdr:row>12</xdr:row>
      <xdr:rowOff>139700</xdr:rowOff>
    </xdr:from>
    <xdr:to>
      <xdr:col>12</xdr:col>
      <xdr:colOff>999490</xdr:colOff>
      <xdr:row>12</xdr:row>
      <xdr:rowOff>932180</xdr:rowOff>
    </xdr:to>
    <xdr:pic>
      <xdr:nvPicPr>
        <xdr:cNvPr id="17" name="图片 16" descr="8-丝绸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381990" y="1031240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12</xdr:col>
      <xdr:colOff>82550</xdr:colOff>
      <xdr:row>13</xdr:row>
      <xdr:rowOff>81915</xdr:rowOff>
    </xdr:from>
    <xdr:to>
      <xdr:col>12</xdr:col>
      <xdr:colOff>875030</xdr:colOff>
      <xdr:row>13</xdr:row>
      <xdr:rowOff>874395</xdr:rowOff>
    </xdr:to>
    <xdr:pic>
      <xdr:nvPicPr>
        <xdr:cNvPr id="18" name="图片 17" descr="8-丝绸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257530" y="11207115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12</xdr:col>
      <xdr:colOff>222885</xdr:colOff>
      <xdr:row>14</xdr:row>
      <xdr:rowOff>123190</xdr:rowOff>
    </xdr:from>
    <xdr:to>
      <xdr:col>12</xdr:col>
      <xdr:colOff>1015365</xdr:colOff>
      <xdr:row>14</xdr:row>
      <xdr:rowOff>915670</xdr:rowOff>
    </xdr:to>
    <xdr:pic>
      <xdr:nvPicPr>
        <xdr:cNvPr id="19" name="图片 18" descr="8-丝绸黑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397865" y="1220089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12</xdr:col>
      <xdr:colOff>188259</xdr:colOff>
      <xdr:row>20</xdr:row>
      <xdr:rowOff>55331</xdr:rowOff>
    </xdr:from>
    <xdr:to>
      <xdr:col>12</xdr:col>
      <xdr:colOff>815788</xdr:colOff>
      <xdr:row>21</xdr:row>
      <xdr:rowOff>60944</xdr:rowOff>
    </xdr:to>
    <xdr:pic>
      <xdr:nvPicPr>
        <xdr:cNvPr id="20" name="图片 19" descr="WhatsApp Image 2026-05-10 at 20.50.2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362940" y="17733645"/>
          <a:ext cx="627380" cy="805180"/>
        </a:xfrm>
        <a:prstGeom prst="rect">
          <a:avLst/>
        </a:prstGeom>
      </xdr:spPr>
    </xdr:pic>
    <xdr:clientData/>
  </xdr:twoCellAnchor>
  <xdr:twoCellAnchor editAs="oneCell">
    <xdr:from>
      <xdr:col>12</xdr:col>
      <xdr:colOff>113665</xdr:colOff>
      <xdr:row>19</xdr:row>
      <xdr:rowOff>22860</xdr:rowOff>
    </xdr:from>
    <xdr:to>
      <xdr:col>12</xdr:col>
      <xdr:colOff>895350</xdr:colOff>
      <xdr:row>19</xdr:row>
      <xdr:rowOff>738505</xdr:rowOff>
    </xdr:to>
    <xdr:pic>
      <xdr:nvPicPr>
        <xdr:cNvPr id="21" name="图片 20" descr="WhatsApp Image 2026-05-10 at 21.13.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288645" y="16901160"/>
          <a:ext cx="781685" cy="71564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21</xdr:row>
      <xdr:rowOff>163195</xdr:rowOff>
    </xdr:from>
    <xdr:to>
      <xdr:col>12</xdr:col>
      <xdr:colOff>930910</xdr:colOff>
      <xdr:row>21</xdr:row>
      <xdr:rowOff>1021080</xdr:rowOff>
    </xdr:to>
    <xdr:pic>
      <xdr:nvPicPr>
        <xdr:cNvPr id="22" name="图片 21" descr="WhatsApp Image 2026-05-10 at 21.16.3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232130" y="18641695"/>
          <a:ext cx="873760" cy="857885"/>
        </a:xfrm>
        <a:prstGeom prst="rect">
          <a:avLst/>
        </a:prstGeom>
      </xdr:spPr>
    </xdr:pic>
    <xdr:clientData/>
  </xdr:twoCellAnchor>
  <xdr:twoCellAnchor>
    <xdr:from>
      <xdr:col>15</xdr:col>
      <xdr:colOff>89646</xdr:colOff>
      <xdr:row>21</xdr:row>
      <xdr:rowOff>1066800</xdr:rowOff>
    </xdr:from>
    <xdr:to>
      <xdr:col>16</xdr:col>
      <xdr:colOff>108831</xdr:colOff>
      <xdr:row>23</xdr:row>
      <xdr:rowOff>63291</xdr:rowOff>
    </xdr:to>
    <xdr:sp>
      <xdr:nvSpPr>
        <xdr:cNvPr id="23" name="Seta para a direita 22"/>
        <xdr:cNvSpPr/>
      </xdr:nvSpPr>
      <xdr:spPr>
        <a:xfrm>
          <a:off x="15184755" y="19545300"/>
          <a:ext cx="979170" cy="4895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zoomScale="85" zoomScaleNormal="85" topLeftCell="A19" workbookViewId="0">
      <selection activeCell="G20" sqref="G20"/>
    </sheetView>
  </sheetViews>
  <sheetFormatPr defaultColWidth="9" defaultRowHeight="14"/>
  <cols>
    <col min="1" max="1" width="3.9" customWidth="1"/>
    <col min="2" max="3" width="18.5" customWidth="1"/>
    <col min="4" max="4" width="24.3" customWidth="1"/>
    <col min="5" max="5" width="16.9" customWidth="1"/>
    <col min="6" max="6" width="9.7" customWidth="1"/>
    <col min="7" max="7" width="19.5" customWidth="1"/>
    <col min="8" max="8" width="14" customWidth="1"/>
    <col min="9" max="9" width="13" customWidth="1"/>
    <col min="10" max="11" width="9.1" customWidth="1"/>
    <col min="12" max="12" width="16.4" customWidth="1"/>
    <col min="13" max="13" width="13.7" customWidth="1"/>
    <col min="15" max="15" width="2.5" customWidth="1"/>
    <col min="16" max="16" width="12.6"/>
    <col min="17" max="17" width="15.5" customWidth="1"/>
    <col min="18" max="20" width="12.6"/>
  </cols>
  <sheetData>
    <row r="1" s="3" customFormat="1" ht="66" customHeight="1" spans="1:20">
      <c r="A1" s="4" t="s">
        <v>0</v>
      </c>
      <c r="B1" s="4" t="s">
        <v>1</v>
      </c>
      <c r="C1" s="4"/>
      <c r="D1" s="4"/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 t="s">
        <v>10</v>
      </c>
      <c r="N1" s="6" t="s">
        <v>11</v>
      </c>
      <c r="O1" s="6"/>
      <c r="P1" s="6"/>
      <c r="Q1" s="7" t="s">
        <v>12</v>
      </c>
      <c r="R1" s="6"/>
      <c r="S1" s="6"/>
      <c r="T1" s="6"/>
    </row>
    <row r="2" s="3" customFormat="1" ht="66" customHeight="1" spans="1:20">
      <c r="A2" s="8">
        <v>1</v>
      </c>
      <c r="B2" s="9" t="s">
        <v>13</v>
      </c>
      <c r="C2" s="10" t="s">
        <v>14</v>
      </c>
      <c r="D2" s="10" t="s">
        <v>15</v>
      </c>
      <c r="E2" s="11" t="s">
        <v>16</v>
      </c>
      <c r="F2" s="12">
        <v>1000</v>
      </c>
      <c r="G2" s="13" t="s">
        <v>17</v>
      </c>
      <c r="H2" s="14">
        <v>440</v>
      </c>
      <c r="I2" s="15">
        <f>0.65*0.4*0.2*J2</f>
        <v>1.04</v>
      </c>
      <c r="J2" s="16">
        <v>20</v>
      </c>
      <c r="K2" s="17">
        <v>8.4</v>
      </c>
      <c r="L2" s="17">
        <f t="shared" ref="L2:L22" si="0">F2*K2</f>
        <v>8400</v>
      </c>
      <c r="M2" s="18"/>
      <c r="N2" s="6">
        <v>1.2</v>
      </c>
      <c r="O2" s="6"/>
      <c r="P2" s="6"/>
      <c r="Q2" s="19">
        <f>N2*H2</f>
        <v>528</v>
      </c>
      <c r="R2" s="6"/>
      <c r="S2" s="6"/>
      <c r="T2" s="6"/>
    </row>
    <row r="3" s="3" customFormat="1" ht="66" customHeight="1" spans="1:20">
      <c r="A3" s="8">
        <v>2</v>
      </c>
      <c r="B3" s="20" t="s">
        <v>18</v>
      </c>
      <c r="C3" s="21" t="s">
        <v>19</v>
      </c>
      <c r="D3" s="21" t="s">
        <v>20</v>
      </c>
      <c r="E3" s="22" t="s">
        <v>21</v>
      </c>
      <c r="F3" s="23">
        <v>2000</v>
      </c>
      <c r="G3" s="24" t="s">
        <v>22</v>
      </c>
      <c r="H3" s="14">
        <v>312</v>
      </c>
      <c r="I3" s="15">
        <f>0.26*0.66*1.2*J3</f>
        <v>1.64736</v>
      </c>
      <c r="J3" s="25">
        <v>8</v>
      </c>
      <c r="K3" s="17">
        <v>2.92</v>
      </c>
      <c r="L3" s="17">
        <f t="shared" si="0"/>
        <v>5840</v>
      </c>
      <c r="M3" s="26" t="s">
        <v>23</v>
      </c>
      <c r="N3" s="6">
        <v>1.4</v>
      </c>
      <c r="O3" s="6"/>
      <c r="P3" s="6"/>
      <c r="Q3" s="19">
        <f t="shared" ref="Q3:Q22" si="1">N3*H3</f>
        <v>436.8</v>
      </c>
      <c r="R3" s="6"/>
      <c r="S3" s="6"/>
      <c r="T3" s="6"/>
    </row>
    <row r="4" s="3" customFormat="1" ht="66" customHeight="1" spans="1:20">
      <c r="A4" s="8">
        <v>3</v>
      </c>
      <c r="B4" s="20" t="s">
        <v>24</v>
      </c>
      <c r="C4" s="21" t="s">
        <v>25</v>
      </c>
      <c r="D4" s="21" t="s">
        <v>26</v>
      </c>
      <c r="E4" s="27" t="s">
        <v>27</v>
      </c>
      <c r="F4" s="28">
        <v>2000</v>
      </c>
      <c r="G4" s="28" t="s">
        <v>28</v>
      </c>
      <c r="H4" s="14">
        <v>164</v>
      </c>
      <c r="I4" s="15">
        <f>0.36*0.6*1.1*J4</f>
        <v>0.9504</v>
      </c>
      <c r="J4" s="28">
        <v>4</v>
      </c>
      <c r="K4" s="17">
        <v>1.36</v>
      </c>
      <c r="L4" s="17">
        <f t="shared" si="0"/>
        <v>2720</v>
      </c>
      <c r="M4" s="28"/>
      <c r="N4" s="6">
        <v>3</v>
      </c>
      <c r="O4" s="6"/>
      <c r="P4" s="6"/>
      <c r="Q4" s="19">
        <f t="shared" si="1"/>
        <v>492</v>
      </c>
      <c r="R4" s="6"/>
      <c r="S4" s="6"/>
      <c r="T4" s="6"/>
    </row>
    <row r="5" s="3" customFormat="1" ht="66" customHeight="1" spans="1:20">
      <c r="A5" s="8">
        <v>4</v>
      </c>
      <c r="B5" s="29" t="s">
        <v>29</v>
      </c>
      <c r="C5" s="30" t="s">
        <v>30</v>
      </c>
      <c r="D5" s="30" t="s">
        <v>31</v>
      </c>
      <c r="E5" s="27" t="s">
        <v>32</v>
      </c>
      <c r="F5" s="28">
        <v>4000</v>
      </c>
      <c r="G5" s="28" t="s">
        <v>33</v>
      </c>
      <c r="H5" s="14">
        <v>3000</v>
      </c>
      <c r="I5" s="15">
        <f>0.445*0.292*0.485*J5</f>
        <v>12.60418</v>
      </c>
      <c r="J5" s="28">
        <v>200</v>
      </c>
      <c r="K5" s="17">
        <v>32.8</v>
      </c>
      <c r="L5" s="17">
        <f t="shared" si="0"/>
        <v>131200</v>
      </c>
      <c r="M5" s="28"/>
      <c r="N5" s="6">
        <v>1.75</v>
      </c>
      <c r="O5" s="6"/>
      <c r="P5" s="6"/>
      <c r="Q5" s="19">
        <f t="shared" si="1"/>
        <v>5250</v>
      </c>
      <c r="R5" s="6"/>
      <c r="S5" s="6"/>
      <c r="T5" s="6"/>
    </row>
    <row r="6" s="3" customFormat="1" ht="66" customHeight="1" spans="1:20">
      <c r="A6" s="8">
        <v>5</v>
      </c>
      <c r="B6" s="29" t="s">
        <v>34</v>
      </c>
      <c r="C6" s="30" t="s">
        <v>35</v>
      </c>
      <c r="D6" s="30" t="s">
        <v>36</v>
      </c>
      <c r="E6" s="27" t="s">
        <v>37</v>
      </c>
      <c r="F6" s="28">
        <v>3000</v>
      </c>
      <c r="G6" s="28" t="s">
        <v>38</v>
      </c>
      <c r="H6" s="14">
        <v>3600</v>
      </c>
      <c r="I6" s="15">
        <f>0.54*0.54*0.42*J6</f>
        <v>18.3708</v>
      </c>
      <c r="J6" s="28">
        <v>150</v>
      </c>
      <c r="K6" s="17">
        <v>9.44</v>
      </c>
      <c r="L6" s="17">
        <f t="shared" si="0"/>
        <v>28320</v>
      </c>
      <c r="M6" s="28"/>
      <c r="N6" s="6">
        <v>1.2</v>
      </c>
      <c r="O6" s="6"/>
      <c r="P6" s="6"/>
      <c r="Q6" s="19">
        <f t="shared" si="1"/>
        <v>4320</v>
      </c>
      <c r="R6" s="6"/>
      <c r="S6" s="6"/>
      <c r="T6" s="6"/>
    </row>
    <row r="7" s="3" customFormat="1" ht="66" customHeight="1" spans="1:20">
      <c r="A7" s="8">
        <v>6</v>
      </c>
      <c r="B7" s="29" t="s">
        <v>39</v>
      </c>
      <c r="C7" s="30" t="s">
        <v>40</v>
      </c>
      <c r="D7" s="30" t="s">
        <v>41</v>
      </c>
      <c r="E7" s="27" t="s">
        <v>42</v>
      </c>
      <c r="F7" s="28">
        <v>1000</v>
      </c>
      <c r="G7" s="28" t="s">
        <v>43</v>
      </c>
      <c r="H7" s="14">
        <v>1400</v>
      </c>
      <c r="I7" s="15">
        <f>0.41*0.32*0.215*J7</f>
        <v>2.8208</v>
      </c>
      <c r="J7" s="28">
        <v>100</v>
      </c>
      <c r="K7" s="17">
        <v>21.6</v>
      </c>
      <c r="L7" s="17">
        <f t="shared" si="0"/>
        <v>21600</v>
      </c>
      <c r="M7" s="28"/>
      <c r="N7" s="6">
        <v>3</v>
      </c>
      <c r="O7" s="6"/>
      <c r="P7" s="6"/>
      <c r="Q7" s="19">
        <f t="shared" si="1"/>
        <v>4200</v>
      </c>
      <c r="R7" s="6"/>
      <c r="S7" s="6"/>
      <c r="T7" s="6"/>
    </row>
    <row r="8" s="3" customFormat="1" ht="66" customHeight="1" spans="1:20">
      <c r="A8" s="8">
        <v>7</v>
      </c>
      <c r="B8" s="29" t="s">
        <v>44</v>
      </c>
      <c r="C8" s="30" t="s">
        <v>40</v>
      </c>
      <c r="D8" s="30" t="s">
        <v>41</v>
      </c>
      <c r="E8" s="27" t="s">
        <v>42</v>
      </c>
      <c r="F8" s="28">
        <v>1000</v>
      </c>
      <c r="G8" s="28" t="s">
        <v>43</v>
      </c>
      <c r="H8" s="14">
        <v>1400</v>
      </c>
      <c r="I8" s="15">
        <f>0.41*0.32*0.215*J8</f>
        <v>2.8208</v>
      </c>
      <c r="J8" s="28">
        <v>100</v>
      </c>
      <c r="K8" s="17">
        <v>21.6</v>
      </c>
      <c r="L8" s="17">
        <f t="shared" si="0"/>
        <v>21600</v>
      </c>
      <c r="M8" s="28"/>
      <c r="N8" s="6">
        <v>3</v>
      </c>
      <c r="O8" s="6"/>
      <c r="P8" s="6"/>
      <c r="Q8" s="19">
        <f t="shared" si="1"/>
        <v>4200</v>
      </c>
      <c r="R8" s="6"/>
      <c r="S8" s="6"/>
      <c r="T8" s="6"/>
    </row>
    <row r="9" s="3" customFormat="1" ht="66" customHeight="1" spans="1:20">
      <c r="A9" s="8">
        <v>8</v>
      </c>
      <c r="B9" s="29" t="s">
        <v>45</v>
      </c>
      <c r="C9" s="30" t="s">
        <v>40</v>
      </c>
      <c r="D9" s="30" t="s">
        <v>41</v>
      </c>
      <c r="E9" s="27" t="s">
        <v>42</v>
      </c>
      <c r="F9" s="28">
        <v>1000</v>
      </c>
      <c r="G9" s="28" t="s">
        <v>43</v>
      </c>
      <c r="H9" s="14">
        <v>1400</v>
      </c>
      <c r="I9" s="15">
        <f>0.41*0.32*0.215*J9</f>
        <v>2.8208</v>
      </c>
      <c r="J9" s="28">
        <v>100</v>
      </c>
      <c r="K9" s="17">
        <v>21.6</v>
      </c>
      <c r="L9" s="17">
        <f t="shared" si="0"/>
        <v>21600</v>
      </c>
      <c r="M9" s="28"/>
      <c r="N9" s="6">
        <v>3</v>
      </c>
      <c r="O9" s="6"/>
      <c r="P9" s="6"/>
      <c r="Q9" s="19">
        <f t="shared" si="1"/>
        <v>4200</v>
      </c>
      <c r="R9" s="6"/>
      <c r="S9" s="6"/>
      <c r="T9" s="6"/>
    </row>
    <row r="10" s="3" customFormat="1" ht="66" customHeight="1" spans="1:20">
      <c r="A10" s="8">
        <v>9</v>
      </c>
      <c r="B10" s="29" t="s">
        <v>46</v>
      </c>
      <c r="C10" s="30" t="s">
        <v>40</v>
      </c>
      <c r="D10" s="30" t="s">
        <v>41</v>
      </c>
      <c r="E10" s="27" t="s">
        <v>42</v>
      </c>
      <c r="F10" s="28">
        <v>500</v>
      </c>
      <c r="G10" s="28" t="s">
        <v>43</v>
      </c>
      <c r="H10" s="14">
        <v>700</v>
      </c>
      <c r="I10" s="15">
        <f>0.41*0.32*0.215*J10</f>
        <v>1.4104</v>
      </c>
      <c r="J10" s="28">
        <v>50</v>
      </c>
      <c r="K10" s="17">
        <v>21.6</v>
      </c>
      <c r="L10" s="17">
        <f t="shared" si="0"/>
        <v>10800</v>
      </c>
      <c r="M10" s="28"/>
      <c r="N10" s="6">
        <v>3</v>
      </c>
      <c r="O10" s="6"/>
      <c r="P10" s="6"/>
      <c r="Q10" s="19">
        <f t="shared" si="1"/>
        <v>2100</v>
      </c>
      <c r="R10" s="6"/>
      <c r="S10" s="6"/>
      <c r="T10" s="6"/>
    </row>
    <row r="11" s="3" customFormat="1" ht="66" customHeight="1" spans="1:20">
      <c r="A11" s="8">
        <v>10</v>
      </c>
      <c r="B11" s="29" t="s">
        <v>47</v>
      </c>
      <c r="C11" s="30" t="s">
        <v>40</v>
      </c>
      <c r="D11" s="30" t="s">
        <v>41</v>
      </c>
      <c r="E11" s="27" t="s">
        <v>42</v>
      </c>
      <c r="F11" s="28">
        <v>1000</v>
      </c>
      <c r="G11" s="28" t="s">
        <v>48</v>
      </c>
      <c r="H11" s="14">
        <v>1400</v>
      </c>
      <c r="I11" s="15">
        <f>0.42*0.22*0.34*J11</f>
        <v>3.1416</v>
      </c>
      <c r="J11" s="28">
        <v>100</v>
      </c>
      <c r="K11" s="17">
        <v>21.6</v>
      </c>
      <c r="L11" s="17">
        <f t="shared" si="0"/>
        <v>21600</v>
      </c>
      <c r="M11" s="28"/>
      <c r="N11" s="6">
        <v>3</v>
      </c>
      <c r="O11" s="6"/>
      <c r="P11" s="6"/>
      <c r="Q11" s="19">
        <f t="shared" si="1"/>
        <v>4200</v>
      </c>
      <c r="R11" s="6"/>
      <c r="S11" s="6"/>
      <c r="T11" s="6"/>
    </row>
    <row r="12" ht="75" customHeight="1" spans="1:20">
      <c r="A12" s="8">
        <v>11</v>
      </c>
      <c r="B12" s="29" t="s">
        <v>49</v>
      </c>
      <c r="C12" s="30" t="s">
        <v>40</v>
      </c>
      <c r="D12" s="30" t="s">
        <v>41</v>
      </c>
      <c r="E12" s="27" t="s">
        <v>42</v>
      </c>
      <c r="F12" s="28">
        <v>500</v>
      </c>
      <c r="G12" s="28" t="s">
        <v>48</v>
      </c>
      <c r="H12" s="14">
        <v>700</v>
      </c>
      <c r="I12" s="15">
        <f>0.42*0.22*0.34*J12</f>
        <v>1.5708</v>
      </c>
      <c r="J12" s="28">
        <v>50</v>
      </c>
      <c r="K12" s="17">
        <v>21.6</v>
      </c>
      <c r="L12" s="17">
        <f t="shared" si="0"/>
        <v>10800</v>
      </c>
      <c r="M12" s="28"/>
      <c r="N12" s="6">
        <v>3</v>
      </c>
      <c r="O12" s="6"/>
      <c r="P12" s="6"/>
      <c r="Q12" s="19">
        <f t="shared" si="1"/>
        <v>2100</v>
      </c>
      <c r="R12" s="6"/>
      <c r="S12" s="6"/>
      <c r="T12" s="2"/>
    </row>
    <row r="13" ht="75" customHeight="1" spans="1:20">
      <c r="A13" s="8">
        <v>12</v>
      </c>
      <c r="B13" s="29" t="s">
        <v>50</v>
      </c>
      <c r="C13" s="30" t="s">
        <v>40</v>
      </c>
      <c r="D13" s="30" t="s">
        <v>41</v>
      </c>
      <c r="E13" s="27" t="s">
        <v>42</v>
      </c>
      <c r="F13" s="28">
        <v>250</v>
      </c>
      <c r="G13" s="28" t="s">
        <v>43</v>
      </c>
      <c r="H13" s="14">
        <v>350</v>
      </c>
      <c r="I13" s="15">
        <f>0.41*0.32*0.215*J13</f>
        <v>0.7052</v>
      </c>
      <c r="J13" s="28">
        <v>25</v>
      </c>
      <c r="K13" s="17">
        <v>21.6</v>
      </c>
      <c r="L13" s="17">
        <f t="shared" si="0"/>
        <v>5400</v>
      </c>
      <c r="M13" s="28"/>
      <c r="N13" s="6">
        <v>3</v>
      </c>
      <c r="O13" s="6"/>
      <c r="P13" s="6"/>
      <c r="Q13" s="19">
        <f t="shared" si="1"/>
        <v>1050</v>
      </c>
      <c r="R13" s="6"/>
      <c r="S13" s="6"/>
      <c r="T13" s="2"/>
    </row>
    <row r="14" ht="75" customHeight="1" spans="1:20">
      <c r="A14" s="8">
        <v>13</v>
      </c>
      <c r="B14" s="29" t="s">
        <v>51</v>
      </c>
      <c r="C14" s="30" t="s">
        <v>40</v>
      </c>
      <c r="D14" s="30" t="s">
        <v>41</v>
      </c>
      <c r="E14" s="27" t="s">
        <v>42</v>
      </c>
      <c r="F14" s="28">
        <v>500</v>
      </c>
      <c r="G14" s="28" t="s">
        <v>43</v>
      </c>
      <c r="H14" s="14">
        <v>700</v>
      </c>
      <c r="I14" s="15">
        <f>0.42*0.22*0.34*J14</f>
        <v>1.5708</v>
      </c>
      <c r="J14" s="28">
        <v>50</v>
      </c>
      <c r="K14" s="17">
        <v>21.6</v>
      </c>
      <c r="L14" s="17">
        <f t="shared" si="0"/>
        <v>10800</v>
      </c>
      <c r="M14" s="28"/>
      <c r="N14" s="6">
        <v>3</v>
      </c>
      <c r="O14" s="6"/>
      <c r="P14" s="6"/>
      <c r="Q14" s="19">
        <f t="shared" si="1"/>
        <v>2100</v>
      </c>
      <c r="R14" s="6"/>
      <c r="S14" s="6"/>
      <c r="T14" s="2"/>
    </row>
    <row r="15" ht="75" customHeight="1" spans="1:20">
      <c r="A15" s="8">
        <v>14</v>
      </c>
      <c r="B15" s="29" t="s">
        <v>52</v>
      </c>
      <c r="C15" s="30" t="s">
        <v>40</v>
      </c>
      <c r="D15" s="30" t="s">
        <v>41</v>
      </c>
      <c r="E15" s="27" t="s">
        <v>42</v>
      </c>
      <c r="F15" s="28">
        <v>250</v>
      </c>
      <c r="G15" s="28" t="s">
        <v>43</v>
      </c>
      <c r="H15" s="14">
        <v>350</v>
      </c>
      <c r="I15" s="15">
        <f>0.41*0.32*0.215*25</f>
        <v>0.7052</v>
      </c>
      <c r="J15" s="28">
        <v>25</v>
      </c>
      <c r="K15" s="17">
        <v>21.6</v>
      </c>
      <c r="L15" s="17">
        <f t="shared" si="0"/>
        <v>5400</v>
      </c>
      <c r="M15" s="28"/>
      <c r="N15" s="6">
        <v>3</v>
      </c>
      <c r="O15" s="6"/>
      <c r="P15" s="6"/>
      <c r="Q15" s="19">
        <f t="shared" si="1"/>
        <v>1050</v>
      </c>
      <c r="R15" s="6"/>
      <c r="S15" s="6"/>
      <c r="T15" s="2"/>
    </row>
    <row r="16" ht="75" customHeight="1" spans="1:20">
      <c r="A16" s="8">
        <v>15</v>
      </c>
      <c r="B16" s="29" t="s">
        <v>53</v>
      </c>
      <c r="C16" s="30" t="s">
        <v>54</v>
      </c>
      <c r="D16" s="30" t="s">
        <v>55</v>
      </c>
      <c r="E16" s="27" t="s">
        <v>56</v>
      </c>
      <c r="F16" s="28">
        <v>350</v>
      </c>
      <c r="G16" s="28" t="s">
        <v>57</v>
      </c>
      <c r="H16" s="14">
        <v>180</v>
      </c>
      <c r="I16" s="15">
        <f>0.63*0.47*0.45*5</f>
        <v>0.666225</v>
      </c>
      <c r="J16" s="28">
        <v>5</v>
      </c>
      <c r="K16" s="17">
        <v>3.36</v>
      </c>
      <c r="L16" s="17">
        <f t="shared" si="0"/>
        <v>1176</v>
      </c>
      <c r="M16" s="28"/>
      <c r="N16" s="6">
        <v>1.2</v>
      </c>
      <c r="O16" s="6"/>
      <c r="P16" s="6"/>
      <c r="Q16" s="19">
        <f t="shared" si="1"/>
        <v>216</v>
      </c>
      <c r="R16" s="6"/>
      <c r="S16" s="6"/>
      <c r="T16" s="2"/>
    </row>
    <row r="17" ht="76.05" customHeight="1" spans="1:20">
      <c r="A17" s="8">
        <v>16</v>
      </c>
      <c r="B17" s="29" t="s">
        <v>58</v>
      </c>
      <c r="C17" s="30" t="s">
        <v>54</v>
      </c>
      <c r="D17" s="30" t="s">
        <v>59</v>
      </c>
      <c r="E17" s="27" t="s">
        <v>60</v>
      </c>
      <c r="F17" s="28">
        <v>550</v>
      </c>
      <c r="G17" s="28" t="s">
        <v>57</v>
      </c>
      <c r="H17" s="14">
        <v>180</v>
      </c>
      <c r="I17" s="15">
        <f>0.63*0.47*0.45*10</f>
        <v>1.33245</v>
      </c>
      <c r="J17" s="28">
        <v>10</v>
      </c>
      <c r="K17" s="17">
        <v>3.2</v>
      </c>
      <c r="L17" s="17">
        <f t="shared" si="0"/>
        <v>1760</v>
      </c>
      <c r="M17" s="28"/>
      <c r="N17" s="6">
        <v>1.2</v>
      </c>
      <c r="O17" s="6"/>
      <c r="P17" s="6"/>
      <c r="Q17" s="19">
        <f t="shared" si="1"/>
        <v>216</v>
      </c>
      <c r="R17" s="6"/>
      <c r="S17" s="6"/>
      <c r="T17" s="2"/>
    </row>
    <row r="18" ht="63" customHeight="1" spans="1:20">
      <c r="A18" s="8">
        <v>17</v>
      </c>
      <c r="B18" s="29" t="s">
        <v>61</v>
      </c>
      <c r="C18" s="30" t="s">
        <v>62</v>
      </c>
      <c r="D18" s="30" t="s">
        <v>63</v>
      </c>
      <c r="E18" s="27" t="s">
        <v>64</v>
      </c>
      <c r="F18" s="28">
        <v>800</v>
      </c>
      <c r="G18" s="28" t="s">
        <v>65</v>
      </c>
      <c r="H18" s="14">
        <v>320</v>
      </c>
      <c r="I18" s="15">
        <f>0.57*0.53*0.6*20</f>
        <v>3.6252</v>
      </c>
      <c r="J18" s="28">
        <v>20</v>
      </c>
      <c r="K18" s="17">
        <v>4.72</v>
      </c>
      <c r="L18" s="17">
        <f t="shared" si="0"/>
        <v>3776</v>
      </c>
      <c r="M18" s="28"/>
      <c r="N18" s="6">
        <v>1.4</v>
      </c>
      <c r="O18" s="6"/>
      <c r="P18" s="6"/>
      <c r="Q18" s="19">
        <f t="shared" si="1"/>
        <v>448</v>
      </c>
      <c r="R18" s="6"/>
      <c r="S18" s="6"/>
      <c r="T18" s="2"/>
    </row>
    <row r="19" ht="88.95" customHeight="1" spans="1:20">
      <c r="A19" s="8">
        <v>18</v>
      </c>
      <c r="B19" s="29" t="s">
        <v>66</v>
      </c>
      <c r="C19" s="30" t="s">
        <v>14</v>
      </c>
      <c r="D19" s="30" t="s">
        <v>67</v>
      </c>
      <c r="E19" s="28" t="s">
        <v>68</v>
      </c>
      <c r="F19" s="28">
        <v>1000</v>
      </c>
      <c r="G19" s="28" t="s">
        <v>69</v>
      </c>
      <c r="H19" s="14">
        <v>90</v>
      </c>
      <c r="I19" s="15">
        <f>0.585*0.376*0.505*J19</f>
        <v>0.555399</v>
      </c>
      <c r="J19" s="28">
        <v>5</v>
      </c>
      <c r="K19" s="17">
        <v>13.2</v>
      </c>
      <c r="L19" s="17">
        <f t="shared" si="0"/>
        <v>13200</v>
      </c>
      <c r="M19" s="28"/>
      <c r="N19" s="6">
        <v>1.2</v>
      </c>
      <c r="O19" s="6"/>
      <c r="P19" s="6"/>
      <c r="Q19" s="19">
        <f t="shared" si="1"/>
        <v>108</v>
      </c>
      <c r="R19" s="6"/>
      <c r="S19" s="6"/>
      <c r="T19" s="2"/>
    </row>
    <row r="20" ht="63" customHeight="1" spans="1:20">
      <c r="A20" s="8">
        <v>19</v>
      </c>
      <c r="B20" s="29" t="s">
        <v>70</v>
      </c>
      <c r="C20" s="30" t="s">
        <v>14</v>
      </c>
      <c r="D20" s="30" t="s">
        <v>71</v>
      </c>
      <c r="E20" s="28" t="s">
        <v>72</v>
      </c>
      <c r="F20" s="28">
        <v>20000</v>
      </c>
      <c r="G20" s="28" t="s">
        <v>73</v>
      </c>
      <c r="H20" s="14">
        <v>95</v>
      </c>
      <c r="I20" s="15">
        <f>0.585*0.376*0.505*J20</f>
        <v>0.555399</v>
      </c>
      <c r="J20" s="28">
        <v>5</v>
      </c>
      <c r="K20" s="17">
        <v>0.208</v>
      </c>
      <c r="L20" s="17">
        <f t="shared" si="0"/>
        <v>4160</v>
      </c>
      <c r="M20" s="28"/>
      <c r="N20" s="6">
        <v>1.2</v>
      </c>
      <c r="O20" s="6"/>
      <c r="P20" s="6"/>
      <c r="Q20" s="19">
        <f t="shared" si="1"/>
        <v>114</v>
      </c>
      <c r="R20" s="6"/>
      <c r="S20" s="6"/>
      <c r="T20" s="2"/>
    </row>
    <row r="21" ht="63" customHeight="1" spans="1:20">
      <c r="A21" s="8">
        <v>18</v>
      </c>
      <c r="B21" s="29" t="s">
        <v>74</v>
      </c>
      <c r="C21" s="30" t="s">
        <v>75</v>
      </c>
      <c r="D21" s="30" t="s">
        <v>76</v>
      </c>
      <c r="E21" s="28" t="s">
        <v>77</v>
      </c>
      <c r="F21" s="28">
        <v>912</v>
      </c>
      <c r="G21" s="28" t="s">
        <v>78</v>
      </c>
      <c r="H21" s="14">
        <v>1140</v>
      </c>
      <c r="I21" s="15">
        <f>0.61*0.42*0.41*J21</f>
        <v>7.983192</v>
      </c>
      <c r="J21" s="28">
        <v>76</v>
      </c>
      <c r="K21" s="17">
        <v>8.4</v>
      </c>
      <c r="L21" s="17">
        <f t="shared" si="0"/>
        <v>7660.8</v>
      </c>
      <c r="M21" s="28"/>
      <c r="N21" s="6">
        <v>1.2</v>
      </c>
      <c r="O21" s="6"/>
      <c r="P21" s="6"/>
      <c r="Q21" s="19">
        <f t="shared" si="1"/>
        <v>1368</v>
      </c>
      <c r="R21" s="6"/>
      <c r="S21" s="6"/>
      <c r="T21" s="2"/>
    </row>
    <row r="22" ht="87" customHeight="1" spans="1:20">
      <c r="A22" s="8">
        <v>20</v>
      </c>
      <c r="B22" s="29" t="s">
        <v>79</v>
      </c>
      <c r="C22" s="30" t="s">
        <v>14</v>
      </c>
      <c r="D22" s="30" t="s">
        <v>80</v>
      </c>
      <c r="E22" s="28" t="s">
        <v>81</v>
      </c>
      <c r="F22" s="28">
        <v>2000</v>
      </c>
      <c r="G22" s="13" t="s">
        <v>17</v>
      </c>
      <c r="H22" s="14">
        <v>800</v>
      </c>
      <c r="I22" s="15">
        <f>0.65*0.4*0.2*40</f>
        <v>2.08</v>
      </c>
      <c r="J22" s="28">
        <v>40</v>
      </c>
      <c r="K22" s="17">
        <v>4.48</v>
      </c>
      <c r="L22" s="17">
        <f t="shared" si="0"/>
        <v>8960</v>
      </c>
      <c r="M22" s="28"/>
      <c r="N22" s="6">
        <v>1.2</v>
      </c>
      <c r="O22" s="6"/>
      <c r="P22" s="6"/>
      <c r="Q22" s="19">
        <f t="shared" si="1"/>
        <v>960</v>
      </c>
      <c r="R22" s="6"/>
      <c r="S22" s="6"/>
      <c r="T22" s="2"/>
    </row>
    <row r="23" ht="30.6" customHeight="1" spans="1:20">
      <c r="A23" s="28"/>
      <c r="B23" s="28" t="s">
        <v>82</v>
      </c>
      <c r="C23" s="28"/>
      <c r="D23" s="28"/>
      <c r="E23" s="28"/>
      <c r="F23" s="28"/>
      <c r="G23" s="28"/>
      <c r="H23" s="31">
        <f>SUM(H2:H22)</f>
        <v>18721</v>
      </c>
      <c r="I23" s="32">
        <f>SUM(I2:I22)</f>
        <v>68.977005</v>
      </c>
      <c r="J23" s="28">
        <f>SUM(J2:J22)</f>
        <v>1143</v>
      </c>
      <c r="K23" s="28"/>
      <c r="L23" s="28">
        <f>SUM(L2:L22)</f>
        <v>346772.8</v>
      </c>
      <c r="M23" s="33"/>
      <c r="N23" s="3"/>
      <c r="O23" s="3"/>
      <c r="P23" s="3"/>
      <c r="Q23" s="19">
        <f>SUM(Q2:Q22)</f>
        <v>39656.8</v>
      </c>
      <c r="R23" s="3"/>
      <c r="S23" s="3"/>
    </row>
    <row r="24" spans="1:20">
      <c r="N24" s="3"/>
      <c r="O24" s="3"/>
      <c r="P24" s="3"/>
    </row>
    <row r="25" spans="1:20">
      <c r="N25" s="3"/>
      <c r="O25" s="3"/>
      <c r="P25" s="3"/>
    </row>
    <row r="26" spans="1:20">
      <c r="N26" s="3"/>
      <c r="O26" s="3"/>
      <c r="P26" s="3"/>
    </row>
    <row r="27" spans="1:20">
      <c r="N27" s="3"/>
      <c r="O27" s="3"/>
      <c r="P27" s="3"/>
    </row>
    <row r="28" spans="1:20">
      <c r="N28" s="3"/>
      <c r="O28" s="3"/>
      <c r="P28" s="3"/>
    </row>
    <row r="29" spans="1:20">
      <c r="N29" s="3"/>
      <c r="O29" s="3"/>
      <c r="P29" s="3"/>
    </row>
    <row r="30" spans="1:20">
      <c r="N30" s="3"/>
      <c r="O30" s="3"/>
      <c r="P30" s="3"/>
    </row>
    <row r="31" spans="1:20">
      <c r="N31" s="3"/>
      <c r="O31" s="3"/>
      <c r="P31" s="3"/>
    </row>
    <row r="32" spans="1:20">
      <c r="N32" s="3"/>
      <c r="O32" s="3"/>
      <c r="P32" s="3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A1" sqref="A1"/>
    </sheetView>
  </sheetViews>
  <sheetFormatPr defaultColWidth="9" defaultRowHeight="14" outlineLevelCol="2"/>
  <cols>
    <col min="1" max="1" width="15.2" customWidth="1"/>
    <col min="2" max="2" width="13.3" customWidth="1"/>
    <col min="3" max="3" width="34.9" customWidth="1"/>
  </cols>
  <sheetData>
    <row r="1" s="1" customFormat="1" ht="88.05" customHeight="1" spans="1:3">
      <c r="A1" s="2" t="s">
        <v>83</v>
      </c>
      <c r="B1" s="2" t="s">
        <v>14</v>
      </c>
      <c r="C1" s="2" t="s">
        <v>15</v>
      </c>
    </row>
    <row r="2" s="1" customFormat="1" ht="88.05" customHeight="1" spans="1:3">
      <c r="A2" s="2" t="s">
        <v>84</v>
      </c>
      <c r="B2" s="2" t="s">
        <v>19</v>
      </c>
      <c r="C2" s="2" t="s">
        <v>20</v>
      </c>
    </row>
    <row r="3" s="1" customFormat="1" ht="88.05" customHeight="1" spans="1:3">
      <c r="A3" s="2" t="s">
        <v>85</v>
      </c>
      <c r="B3" s="2" t="s">
        <v>25</v>
      </c>
      <c r="C3" s="2" t="s">
        <v>26</v>
      </c>
    </row>
    <row r="4" s="1" customFormat="1" ht="88.05" customHeight="1" spans="1:3">
      <c r="A4" s="2" t="s">
        <v>86</v>
      </c>
      <c r="B4" s="2" t="s">
        <v>30</v>
      </c>
      <c r="C4" s="2" t="s">
        <v>31</v>
      </c>
    </row>
    <row r="5" s="1" customFormat="1" ht="88.05" customHeight="1" spans="1:3">
      <c r="A5" s="2" t="s">
        <v>87</v>
      </c>
      <c r="B5" s="2" t="s">
        <v>35</v>
      </c>
      <c r="C5" s="2" t="s">
        <v>36</v>
      </c>
    </row>
    <row r="6" s="1" customFormat="1" ht="88.05" customHeight="1" spans="1:3">
      <c r="A6" s="2" t="s">
        <v>88</v>
      </c>
      <c r="B6" s="2" t="s">
        <v>89</v>
      </c>
      <c r="C6" s="2" t="s">
        <v>41</v>
      </c>
    </row>
    <row r="7" s="1" customFormat="1" ht="88.05" customHeight="1" spans="1:3">
      <c r="A7" s="2" t="s">
        <v>90</v>
      </c>
      <c r="B7" s="2" t="s">
        <v>89</v>
      </c>
      <c r="C7" s="2" t="s">
        <v>41</v>
      </c>
    </row>
    <row r="8" s="1" customFormat="1" ht="88.05" customHeight="1" spans="1:3">
      <c r="A8" s="2" t="s">
        <v>91</v>
      </c>
      <c r="B8" s="2" t="s">
        <v>89</v>
      </c>
      <c r="C8" s="2" t="s">
        <v>41</v>
      </c>
    </row>
    <row r="9" s="1" customFormat="1" ht="88.05" customHeight="1" spans="1:3">
      <c r="A9" s="2" t="s">
        <v>92</v>
      </c>
      <c r="B9" s="2" t="s">
        <v>89</v>
      </c>
      <c r="C9" s="2" t="s">
        <v>41</v>
      </c>
    </row>
    <row r="10" s="1" customFormat="1" ht="88.05" customHeight="1" spans="1:3">
      <c r="A10" s="2" t="s">
        <v>93</v>
      </c>
      <c r="B10" s="2" t="s">
        <v>89</v>
      </c>
      <c r="C10" s="2" t="s">
        <v>41</v>
      </c>
    </row>
    <row r="11" s="1" customFormat="1" ht="88.05" customHeight="1" spans="1:3">
      <c r="A11" s="2" t="s">
        <v>94</v>
      </c>
      <c r="B11" s="2" t="s">
        <v>89</v>
      </c>
      <c r="C11" s="2" t="s">
        <v>41</v>
      </c>
    </row>
    <row r="12" s="1" customFormat="1" ht="88.05" customHeight="1" spans="1:3">
      <c r="A12" s="2" t="s">
        <v>95</v>
      </c>
      <c r="B12" s="2" t="s">
        <v>89</v>
      </c>
      <c r="C12" s="2" t="s">
        <v>41</v>
      </c>
    </row>
    <row r="13" s="1" customFormat="1" ht="88.05" customHeight="1" spans="1:3">
      <c r="A13" s="2" t="s">
        <v>96</v>
      </c>
      <c r="B13" s="2" t="s">
        <v>89</v>
      </c>
      <c r="C13" s="2" t="s">
        <v>41</v>
      </c>
    </row>
    <row r="14" s="1" customFormat="1" ht="88.05" customHeight="1" spans="1:3">
      <c r="A14" s="2" t="s">
        <v>97</v>
      </c>
      <c r="B14" s="2" t="s">
        <v>89</v>
      </c>
      <c r="C14" s="2" t="s">
        <v>41</v>
      </c>
    </row>
    <row r="15" s="1" customFormat="1" ht="88.05" customHeight="1" spans="1:3">
      <c r="A15" s="2" t="s">
        <v>98</v>
      </c>
      <c r="B15" s="2" t="s">
        <v>54</v>
      </c>
      <c r="C15" s="2" t="s">
        <v>55</v>
      </c>
    </row>
    <row r="16" s="1" customFormat="1" ht="88.05" customHeight="1" spans="1:3">
      <c r="A16" s="2" t="s">
        <v>99</v>
      </c>
      <c r="B16" s="2" t="s">
        <v>54</v>
      </c>
      <c r="C16" s="2" t="s">
        <v>59</v>
      </c>
    </row>
    <row r="17" s="1" customFormat="1" ht="88.05" customHeight="1" spans="1:3">
      <c r="A17" s="2" t="s">
        <v>100</v>
      </c>
      <c r="B17" s="2" t="s">
        <v>62</v>
      </c>
      <c r="C17" s="2" t="s">
        <v>63</v>
      </c>
    </row>
    <row r="18" s="1" customFormat="1" ht="88.05" customHeight="1" spans="1:3">
      <c r="A18" s="2" t="s">
        <v>101</v>
      </c>
      <c r="B18" s="2" t="s">
        <v>14</v>
      </c>
      <c r="C18" s="2" t="s">
        <v>67</v>
      </c>
    </row>
    <row r="19" s="1" customFormat="1" ht="88.05" customHeight="1" spans="1:3">
      <c r="A19" s="2" t="s">
        <v>102</v>
      </c>
      <c r="B19" s="2" t="s">
        <v>14</v>
      </c>
      <c r="C19" s="2" t="s">
        <v>71</v>
      </c>
    </row>
    <row r="20" s="1" customFormat="1" ht="88.05" customHeight="1" spans="1:3">
      <c r="A20" s="2" t="s">
        <v>103</v>
      </c>
      <c r="B20" s="2" t="s">
        <v>104</v>
      </c>
      <c r="C20" s="2" t="s">
        <v>76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报价</vt:lpstr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2025-03-27T21:29:00Z</dcterms:created>
  <dcterms:modified xsi:type="dcterms:W3CDTF">2026-05-27T17:56:32Z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2025-03-28T00:29:25Z</vt:filetime>
  </property>
  <property fmtid="{D5CDD505-2E9C-101B-9397-08002B2CF9AE}" pid="4" name="UsrData">
    <vt:lpwstr>67e552b4bd3901001facb2c1wl</vt:lpwstr>
  </property>
  <property fmtid="{D5CDD505-2E9C-101B-9397-08002B2CF9AE}" pid="5" name="ICV">
    <vt:lpwstr>198C3AD8E6DE4D0B8061B471C60C202F_13</vt:lpwstr>
  </property>
  <property fmtid="{D5CDD505-2E9C-101B-9397-08002B2CF9AE}" pid="6" name="KSOProductBuildVer">
    <vt:lpwstr>1046-12.1.0.26372</vt:lpwstr>
  </property>
  <property fmtid="{D5CDD505-2E9C-101B-9397-08002B2CF9AE}" pid="7" name="CalculationRule">
    <vt:i4>0</vt:i4>
  </property>
</Properties>
</file>