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Feli\Documents\Masterarbeit\Abgabe\Prüfkatalog\"/>
    </mc:Choice>
  </mc:AlternateContent>
  <xr:revisionPtr revIDLastSave="0" documentId="13_ncr:1_{CA37FF6B-D9E6-4D3E-93DC-B5A472A37610}" xr6:coauthVersionLast="47" xr6:coauthVersionMax="47" xr10:uidLastSave="{00000000-0000-0000-0000-000000000000}"/>
  <bookViews>
    <workbookView xWindow="-98" yWindow="-98" windowWidth="21795" windowHeight="13875" tabRatio="814" activeTab="1" xr2:uid="{00000000-000D-0000-FFFF-FFFF00000000}"/>
  </bookViews>
  <sheets>
    <sheet name="Management Summary" sheetId="20" r:id="rId1"/>
    <sheet name="Auswertung Bamberg" sheetId="4" r:id="rId2"/>
    <sheet name="OpenStreetMap" sheetId="6" r:id="rId3"/>
    <sheet name="Wheelmap" sheetId="5" r:id="rId4"/>
    <sheet name="DB Bahnhof live" sheetId="14" r:id="rId5"/>
    <sheet name="DB Navigator" sheetId="13" r:id="rId6"/>
    <sheet name="HandicapX" sheetId="11" r:id="rId7"/>
    <sheet name="Toiletten &amp; WC Finder" sheetId="12" r:id="rId8"/>
    <sheet name="Toiletten für Alle" sheetId="10" r:id="rId9"/>
    <sheet name="Webportal Bamberg" sheetId="15" r:id="rId10"/>
    <sheet name="OpenRouteService" sheetId="9" r:id="rId11"/>
    <sheet name="Seeing Assistant Move" sheetId="16" r:id="rId12"/>
    <sheet name="waveOut" sheetId="17" r:id="rId13"/>
    <sheet name="SUS Teilnehmer und Scores" sheetId="18" r:id="rId14"/>
    <sheet name="SUS Werte" sheetId="19" r:id="rId15"/>
  </sheets>
  <definedNames>
    <definedName name="_xlnm._FilterDatabase" localSheetId="14" hidden="1">'SUS Werte'!$A$1:$N$91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 i="18" l="1"/>
  <c r="Q12" i="18"/>
  <c r="P12" i="18"/>
  <c r="O12" i="18"/>
  <c r="N12" i="18"/>
  <c r="M12" i="18"/>
  <c r="L12" i="18"/>
  <c r="K12" i="18"/>
  <c r="J12" i="18"/>
  <c r="I12" i="18"/>
  <c r="R11" i="18"/>
  <c r="Q11" i="18"/>
  <c r="P11" i="18"/>
  <c r="O11" i="18"/>
  <c r="N11" i="18"/>
  <c r="M11" i="18"/>
  <c r="L11" i="18"/>
  <c r="K11" i="18"/>
  <c r="J11" i="18"/>
  <c r="I11" i="18"/>
  <c r="R10" i="18"/>
  <c r="Q10" i="18"/>
  <c r="P10" i="18"/>
  <c r="O10" i="18"/>
  <c r="N10" i="18"/>
  <c r="M10" i="18"/>
  <c r="L10" i="18"/>
  <c r="K10" i="18"/>
  <c r="J10" i="18"/>
  <c r="I10" i="18"/>
  <c r="R9" i="18"/>
  <c r="Q9" i="18"/>
  <c r="P9" i="18"/>
  <c r="O9" i="18"/>
  <c r="N9" i="18"/>
  <c r="M9" i="18"/>
  <c r="L9" i="18"/>
  <c r="K9" i="18"/>
  <c r="J9" i="18"/>
  <c r="I9" i="18"/>
  <c r="G9" i="18" s="1"/>
  <c r="R8" i="18"/>
  <c r="Q8" i="18"/>
  <c r="P8" i="18"/>
  <c r="O8" i="18"/>
  <c r="N8" i="18"/>
  <c r="M8" i="18"/>
  <c r="L8" i="18"/>
  <c r="K8" i="18"/>
  <c r="J8" i="18"/>
  <c r="I8" i="18"/>
  <c r="G8" i="18" s="1"/>
  <c r="R7" i="18"/>
  <c r="Q7" i="18"/>
  <c r="P7" i="18"/>
  <c r="O7" i="18"/>
  <c r="N7" i="18"/>
  <c r="M7" i="18"/>
  <c r="L7" i="18"/>
  <c r="K7" i="18"/>
  <c r="G7" i="18" s="1"/>
  <c r="J7" i="18"/>
  <c r="I7" i="18"/>
  <c r="R6" i="18"/>
  <c r="Q6" i="18"/>
  <c r="P6" i="18"/>
  <c r="O6" i="18"/>
  <c r="N6" i="18"/>
  <c r="M6" i="18"/>
  <c r="L6" i="18"/>
  <c r="K6" i="18"/>
  <c r="J6" i="18"/>
  <c r="I6" i="18"/>
  <c r="R5" i="18"/>
  <c r="Q5" i="18"/>
  <c r="P5" i="18"/>
  <c r="O5" i="18"/>
  <c r="N5" i="18"/>
  <c r="M5" i="18"/>
  <c r="L5" i="18"/>
  <c r="K5" i="18"/>
  <c r="J5" i="18"/>
  <c r="I5" i="18"/>
  <c r="R4" i="18"/>
  <c r="Q4" i="18"/>
  <c r="P4" i="18"/>
  <c r="O4" i="18"/>
  <c r="N4" i="18"/>
  <c r="M4" i="18"/>
  <c r="L4" i="18"/>
  <c r="K4" i="18"/>
  <c r="J4" i="18"/>
  <c r="I4" i="18"/>
  <c r="R3" i="18"/>
  <c r="Q3" i="18"/>
  <c r="P3" i="18"/>
  <c r="O3" i="18"/>
  <c r="N3" i="18"/>
  <c r="M3" i="18"/>
  <c r="L3" i="18"/>
  <c r="K3" i="18"/>
  <c r="J3" i="18"/>
  <c r="I3" i="18"/>
  <c r="C72" i="4"/>
  <c r="C65" i="4"/>
  <c r="C51" i="4"/>
  <c r="C44" i="4"/>
  <c r="C37" i="4"/>
  <c r="C23" i="4"/>
  <c r="C16" i="4"/>
  <c r="E2" i="13"/>
  <c r="E2" i="9"/>
  <c r="D33" i="5"/>
  <c r="C9" i="4"/>
  <c r="E2" i="5"/>
  <c r="E30" i="17"/>
  <c r="E26" i="17"/>
  <c r="E18" i="17"/>
  <c r="E15" i="17"/>
  <c r="E12" i="17"/>
  <c r="E2" i="17"/>
  <c r="E30" i="16"/>
  <c r="E26" i="16"/>
  <c r="E18" i="16"/>
  <c r="E15" i="16"/>
  <c r="E12" i="16"/>
  <c r="E2" i="16"/>
  <c r="E28" i="15"/>
  <c r="E27" i="15"/>
  <c r="E23" i="15"/>
  <c r="E21" i="15"/>
  <c r="E18" i="15"/>
  <c r="E15" i="15"/>
  <c r="E12" i="15"/>
  <c r="E2" i="15"/>
  <c r="E25" i="14"/>
  <c r="E21" i="14"/>
  <c r="E18" i="14"/>
  <c r="E15" i="14"/>
  <c r="E12" i="14"/>
  <c r="E2" i="14"/>
  <c r="E25" i="13"/>
  <c r="E21" i="13"/>
  <c r="E18" i="13"/>
  <c r="E15" i="13"/>
  <c r="E12" i="13"/>
  <c r="E25" i="12"/>
  <c r="E21" i="12"/>
  <c r="E18" i="12"/>
  <c r="E15" i="12"/>
  <c r="E12" i="12"/>
  <c r="E2" i="12"/>
  <c r="E25" i="11"/>
  <c r="E21" i="11"/>
  <c r="E18" i="11"/>
  <c r="E15" i="11"/>
  <c r="E12" i="11"/>
  <c r="E2" i="11"/>
  <c r="D37" i="6"/>
  <c r="E36" i="6"/>
  <c r="E35" i="6"/>
  <c r="E32" i="6"/>
  <c r="E30" i="6"/>
  <c r="E24" i="6"/>
  <c r="D35" i="6"/>
  <c r="E25" i="10"/>
  <c r="E21" i="10"/>
  <c r="E18" i="10"/>
  <c r="E15" i="10"/>
  <c r="E12" i="10"/>
  <c r="E2" i="10"/>
  <c r="E30" i="9"/>
  <c r="E26" i="9"/>
  <c r="E18" i="9"/>
  <c r="E15" i="9"/>
  <c r="E12" i="9"/>
  <c r="E24" i="5"/>
  <c r="E21" i="5"/>
  <c r="E18" i="5"/>
  <c r="E15" i="5"/>
  <c r="E12" i="5"/>
  <c r="G4" i="18" l="1"/>
  <c r="G3" i="18"/>
  <c r="G6" i="18"/>
  <c r="G5" i="18"/>
  <c r="G12" i="18"/>
  <c r="G11" i="18"/>
  <c r="G10" i="18"/>
  <c r="D26" i="14"/>
  <c r="D31" i="17"/>
  <c r="D31" i="16"/>
  <c r="D31" i="9"/>
  <c r="C58" i="4" s="1"/>
  <c r="D29" i="15"/>
  <c r="D26" i="13"/>
  <c r="D26" i="12"/>
  <c r="D26" i="11"/>
  <c r="D26" i="10"/>
  <c r="C30" i="4" s="1"/>
</calcChain>
</file>

<file path=xl/sharedStrings.xml><?xml version="1.0" encoding="utf-8"?>
<sst xmlns="http://schemas.openxmlformats.org/spreadsheetml/2006/main" count="1274" uniqueCount="322">
  <si>
    <t>Ich kann mir sehr gut vorstellen, das System regelmäßig zu nutzen.</t>
  </si>
  <si>
    <t>Ich empfinde das System als unnötig komplex.</t>
  </si>
  <si>
    <t>Ich empfinde das System als einfach zu nutzen.</t>
  </si>
  <si>
    <t>Ich denke, dass ich technischen Support brauchen würde, um das System zu nutzen.</t>
  </si>
  <si>
    <t>Ich finde, dass die verschiedenen Funktionen des Systems gut integriert sind.</t>
  </si>
  <si>
    <t>Ich finde, dass es im System zu viele Inkonsistenzen gibt.</t>
  </si>
  <si>
    <t>Ich kann mir vorstellen, dass die meisten Leute das System schnell zu beherrschen lernen.</t>
  </si>
  <si>
    <t>Ich empfinde die Bedienung als sehr umständlich.</t>
  </si>
  <si>
    <t>Ich habe mich bei der Nutzung des Systems sehr sicher gefühlt.</t>
  </si>
  <si>
    <t>Ich musste eine Menge Dinge lernen, bevor ich mit dem System arbeiten konnte.</t>
  </si>
  <si>
    <t>Wheelmap</t>
  </si>
  <si>
    <t>Openrouteservice</t>
  </si>
  <si>
    <t>DB Bahnhof live</t>
  </si>
  <si>
    <t>Toiletten für alle</t>
  </si>
  <si>
    <t>HandicapX</t>
  </si>
  <si>
    <t>Toiletten &amp; WC Finder</t>
  </si>
  <si>
    <t>Webportal Bamberg Barrierefrei</t>
  </si>
  <si>
    <t>DB Navigator</t>
  </si>
  <si>
    <t>Tool</t>
  </si>
  <si>
    <t>Seeing Assistant Move</t>
  </si>
  <si>
    <t>waveOut</t>
  </si>
  <si>
    <t>Metrik</t>
  </si>
  <si>
    <t>Parametrisierbarkeit</t>
  </si>
  <si>
    <t>Interaktivität</t>
  </si>
  <si>
    <t>Verfügbarkeit</t>
  </si>
  <si>
    <t>Informationsumfang</t>
  </si>
  <si>
    <t>Korrektheit</t>
  </si>
  <si>
    <t>Wert</t>
  </si>
  <si>
    <t>SUS</t>
  </si>
  <si>
    <t>Gesamtscore</t>
  </si>
  <si>
    <t>Frage</t>
  </si>
  <si>
    <t>Fragencode</t>
  </si>
  <si>
    <t>A.1</t>
  </si>
  <si>
    <t>A.2</t>
  </si>
  <si>
    <t>A.3</t>
  </si>
  <si>
    <t>A.4</t>
  </si>
  <si>
    <t>A.5</t>
  </si>
  <si>
    <t>A.6</t>
  </si>
  <si>
    <t>A.7</t>
  </si>
  <si>
    <t>A.8</t>
  </si>
  <si>
    <t>A.9</t>
  </si>
  <si>
    <t>A.10</t>
  </si>
  <si>
    <t>Nutzer können angeben, dass sie eine Mobilitätseinschränkung haben</t>
  </si>
  <si>
    <t>Nutzer können relevante Daten über ihre Einschränkung angeben (z.B. ob sie Treppen bewältigen können)</t>
  </si>
  <si>
    <t>B.1</t>
  </si>
  <si>
    <t>B.2</t>
  </si>
  <si>
    <t>B.3</t>
  </si>
  <si>
    <t>C.1</t>
  </si>
  <si>
    <t>C.2</t>
  </si>
  <si>
    <t>C.3</t>
  </si>
  <si>
    <t>D.1</t>
  </si>
  <si>
    <t>Nutzer können Fehler an den Informationen melden</t>
  </si>
  <si>
    <t>Nutzer können eigene Informationen beitragen</t>
  </si>
  <si>
    <t>Das Tool ist für Apple Smartphones verfügbar</t>
  </si>
  <si>
    <t>Das Tool ist für Android Smartphones verfügbar</t>
  </si>
  <si>
    <t>Das Tool ist über eine Webplattform verfügbar</t>
  </si>
  <si>
    <t>Die Nutzung ist kostenfrei</t>
  </si>
  <si>
    <t>E.1</t>
  </si>
  <si>
    <t>E.2</t>
  </si>
  <si>
    <t>E.3</t>
  </si>
  <si>
    <t>E.4</t>
  </si>
  <si>
    <t>D.2</t>
  </si>
  <si>
    <t>D.3</t>
  </si>
  <si>
    <t>D.5</t>
  </si>
  <si>
    <t>F.1</t>
  </si>
  <si>
    <t>F.2</t>
  </si>
  <si>
    <t>F.3</t>
  </si>
  <si>
    <t>Tool enthält Informationen über die Barrierefreiheit von Gebäudezugängen</t>
  </si>
  <si>
    <t>Tool enthält Informationen über den Betriebszustand von Aufzügen</t>
  </si>
  <si>
    <t>Tool enthält Informationen über Türbreiten</t>
  </si>
  <si>
    <t>D.6</t>
  </si>
  <si>
    <t>D.7</t>
  </si>
  <si>
    <t>D.8</t>
  </si>
  <si>
    <t>D.9</t>
  </si>
  <si>
    <t>Informationsumfang:Orte</t>
  </si>
  <si>
    <t>Informationsumfang:Toiletten</t>
  </si>
  <si>
    <t>Tool enthält Informationen über die Rollstuhlgerechtigkeit</t>
  </si>
  <si>
    <t>Tool enthält Informationen über die Ausstattung</t>
  </si>
  <si>
    <t>Tool enthält Informationen über die Notwendigkeit eines Euroschlüssels</t>
  </si>
  <si>
    <t>Tool enthält Informationen über den Standort von Behindertenparkplätzen</t>
  </si>
  <si>
    <t>Tool enthält Informationen über die Auslastung</t>
  </si>
  <si>
    <t>Informationsumfang:Parken</t>
  </si>
  <si>
    <t>Stichprobe zum Parkplatz:
Herzog-Max-Straße (0 Abweichungen)</t>
  </si>
  <si>
    <t>Stichprobe zu den Toiletten:
Am Kranen (2 Abweichungen)
Adenauerufer 67 (0 Abweichungen)</t>
  </si>
  <si>
    <t>G.1</t>
  </si>
  <si>
    <t>Prozentrang (erreichte Punkte/Summe der maximal erreichbaren Punkte)</t>
  </si>
  <si>
    <t>Die Software berücksichtigt die eingetragenen Nutzereingaben (z.B. durch passendes Filtern)</t>
  </si>
  <si>
    <t>Nutzer können leicht Verbesserungsvorschläge einreichen</t>
  </si>
  <si>
    <t>Korrektheit:Orte</t>
  </si>
  <si>
    <t>Korrektheit:Toiletten</t>
  </si>
  <si>
    <t>Korrektheit:Parken</t>
  </si>
  <si>
    <t>Max. Punkte</t>
  </si>
  <si>
    <t>Routing</t>
  </si>
  <si>
    <t>Orte</t>
  </si>
  <si>
    <t>Toiletten</t>
  </si>
  <si>
    <t>Parken</t>
  </si>
  <si>
    <t>ÖPNV</t>
  </si>
  <si>
    <t>Bereiche barrierefreier Mobilität</t>
  </si>
  <si>
    <t>0 von 3</t>
  </si>
  <si>
    <t>3 von 3</t>
  </si>
  <si>
    <t>n/a</t>
  </si>
  <si>
    <t>2 von 3</t>
  </si>
  <si>
    <t>1 von 2</t>
  </si>
  <si>
    <t>4 von 4</t>
  </si>
  <si>
    <t>3 von 4</t>
  </si>
  <si>
    <t>2 von 4</t>
  </si>
  <si>
    <t>BAMBERG - Tools</t>
  </si>
  <si>
    <t>BAMBERG - Daten</t>
  </si>
  <si>
    <t>Bereitstellungsform</t>
  </si>
  <si>
    <t>Vollständigkeit</t>
  </si>
  <si>
    <t>OpenStreetMap</t>
  </si>
  <si>
    <t>Die Daten stehen in einem maschinenlesbaren Format zur Verfügung</t>
  </si>
  <si>
    <t>Die Daten werden via einer API bereitgestellt</t>
  </si>
  <si>
    <t>Die Daten sind hinsichtlich des vorgegebenen Schemas konsistent</t>
  </si>
  <si>
    <t>Informationsumfang:Routing</t>
  </si>
  <si>
    <t>Informationsumfang:ÖPNV</t>
  </si>
  <si>
    <t>Datenquelle enthält Informationen über die Barrierefreiheit der Haltestellen</t>
  </si>
  <si>
    <t>Datenquelle enthält Informationen über die Barrierefreiheit der Fahrzeuge</t>
  </si>
  <si>
    <t>Datenquelle enthält Informationen über die Anzahl an barrierefreien Plätzen an Board</t>
  </si>
  <si>
    <t>Datenquelle enthält Informationen über die Steigung</t>
  </si>
  <si>
    <t>Datenquelle enthält Informationen über den Oberflächenbelag</t>
  </si>
  <si>
    <t>Datenquelle enthält Informationen über Bordsteinkanten</t>
  </si>
  <si>
    <t>Datenquelle enthält Informationen über Bordsteinhöhen</t>
  </si>
  <si>
    <t>Datenquelle enthält Informationen über Treppen</t>
  </si>
  <si>
    <t>Datenquelle enthält Informationen über taktile Leitsysteme</t>
  </si>
  <si>
    <t>Datenquelle enthält Informationen über Signale an Ampeln</t>
  </si>
  <si>
    <t>Datenquelle enthält Informationen über temporäre Hindernisse</t>
  </si>
  <si>
    <t>Datenquelle enthält Informationen über die Barrierefreiheit von Gebäudezugängen</t>
  </si>
  <si>
    <t>Datenquelle enthält Informationen über den Betriebszustand von Aufzügen</t>
  </si>
  <si>
    <t>Datenquelle enthält Informationen über Türbreiten</t>
  </si>
  <si>
    <t>Datenquelle enthält Informationen über die Rollstuhlgerechtigkeit</t>
  </si>
  <si>
    <t>Datenquelle enthält Informationen über die Ausstattung</t>
  </si>
  <si>
    <t>Datenquelle enthält Informationen über die Notwendigkeit eines Euroschlüssels</t>
  </si>
  <si>
    <t>Datenquelle enthält Informationen über den Standort von Behindertenparkplätzen</t>
  </si>
  <si>
    <t>Datenquelle enthält Informationen über die Auslastung</t>
  </si>
  <si>
    <t>Angaben zur Bordsteinhöhe</t>
  </si>
  <si>
    <t>Angaben zu Bordsteinkanten</t>
  </si>
  <si>
    <t>Angaben zur Oberfläche</t>
  </si>
  <si>
    <t>Angaben zur Steigung</t>
  </si>
  <si>
    <t>Angaben zum taktilen Leitsystem</t>
  </si>
  <si>
    <t>Angaben zu Signalen an Ampeln</t>
  </si>
  <si>
    <t>Vollständigkeit:Routing</t>
  </si>
  <si>
    <t>Vollständigkeit:Orte</t>
  </si>
  <si>
    <t>Vollständigkeit:Toiletten</t>
  </si>
  <si>
    <t>Vollständigkeit:Parken</t>
  </si>
  <si>
    <t>Vollständigkeit:ÖPNV</t>
  </si>
  <si>
    <t>B.4</t>
  </si>
  <si>
    <t>B.5</t>
  </si>
  <si>
    <t>B.6</t>
  </si>
  <si>
    <t>B.7</t>
  </si>
  <si>
    <t>B.8</t>
  </si>
  <si>
    <t>B.9</t>
  </si>
  <si>
    <t>B.10</t>
  </si>
  <si>
    <t>B.11</t>
  </si>
  <si>
    <t>B.12</t>
  </si>
  <si>
    <t>B.13</t>
  </si>
  <si>
    <t>B.14</t>
  </si>
  <si>
    <t>Angaben zur Rollstuhlgerechtigkeit</t>
  </si>
  <si>
    <t>Angaben zur Türbreite</t>
  </si>
  <si>
    <t>Angaben zur Ausstattung</t>
  </si>
  <si>
    <t>Angaben zur Notwendigkeit eines Euroschlüssels</t>
  </si>
  <si>
    <t>Differenz zur Anzahl an Behindertenparkplätze laut Stadtverwaltung</t>
  </si>
  <si>
    <t>Haltestellen mit Angaben zur Rollstuhlgerechtigkeit</t>
  </si>
  <si>
    <t>B.15</t>
  </si>
  <si>
    <t>B.16</t>
  </si>
  <si>
    <t>B.17</t>
  </si>
  <si>
    <t>B.18</t>
  </si>
  <si>
    <t>B.19</t>
  </si>
  <si>
    <t>C.4</t>
  </si>
  <si>
    <t>C.5</t>
  </si>
  <si>
    <t>C.6</t>
  </si>
  <si>
    <t>C.7</t>
  </si>
  <si>
    <t>C.8</t>
  </si>
  <si>
    <t>C.9</t>
  </si>
  <si>
    <t>C.10</t>
  </si>
  <si>
    <t>C.11</t>
  </si>
  <si>
    <t>C.12</t>
  </si>
  <si>
    <t>C.13</t>
  </si>
  <si>
    <t>7 von 8</t>
  </si>
  <si>
    <t>Notizen</t>
  </si>
  <si>
    <t>Korrektheit:Routing</t>
  </si>
  <si>
    <t>Korrektheit:ÖPNV</t>
  </si>
  <si>
    <t>Tool enthält Informationen über die Steigung</t>
  </si>
  <si>
    <t>Tool enthält Informationen über den Oberflächenbelag</t>
  </si>
  <si>
    <t>Tool enthält Informationen über Bordsteinkanten</t>
  </si>
  <si>
    <t>Tool enthält Informationen über Bordsteinhöhen</t>
  </si>
  <si>
    <t>Tool enthält Informationen über Treppen</t>
  </si>
  <si>
    <t>Tool enthält Informationen über Taktile Leitsysteme</t>
  </si>
  <si>
    <t>Tool enthält Informationen über Signale an Ampeln</t>
  </si>
  <si>
    <t>Tool enthält Informationen über Temporäre Hindernisse</t>
  </si>
  <si>
    <t>Tool enthält Informationen über die Barrierefreiheit der Haltestellen</t>
  </si>
  <si>
    <t>Tool enthält Informationen über die Barrierefreiheit der Fahrzeuge</t>
  </si>
  <si>
    <t>Tool enthält Informationen über die Anzahl an barrierefreien Plätzen an Board</t>
  </si>
  <si>
    <t>D.13</t>
  </si>
  <si>
    <t>D.14</t>
  </si>
  <si>
    <t>D.15</t>
  </si>
  <si>
    <t>D.16</t>
  </si>
  <si>
    <t>D.17</t>
  </si>
  <si>
    <t>D.18</t>
  </si>
  <si>
    <t>D.19</t>
  </si>
  <si>
    <t>D.20</t>
  </si>
  <si>
    <t>F.4</t>
  </si>
  <si>
    <t>F.5</t>
  </si>
  <si>
    <t xml:space="preserve">Stichprobe zu den Toiletten:
Geyerswörthstraße 5, 96047 Bamberg (0 Abweichungen)
</t>
  </si>
  <si>
    <t>nur eine in Bamberg vorhanden</t>
  </si>
  <si>
    <t>Weiterleitung aus App auf bahnhof.de</t>
  </si>
  <si>
    <t>Bamberg hat nur einen Bahnhof</t>
  </si>
  <si>
    <t>Stichproben von Haltestelle Bamberg Bahnhof</t>
  </si>
  <si>
    <t>Stichprobe zu den Toiletten:
Am Kranen (0 Abweichungen)
Adenauerufer 67 (0 Abweichungen)</t>
  </si>
  <si>
    <t>Teilweise als Beschreibung in der Detailansicht</t>
  </si>
  <si>
    <t>indirekt über Kontaktformular</t>
  </si>
  <si>
    <t>Kontakt möglich aber erst nach nicht intuitivem navigieren</t>
  </si>
  <si>
    <t>Routing filtert auf Angaben zur Bordsteinhöhe, die jeweiligen Höhen werden aber nicht dargestellt</t>
  </si>
  <si>
    <t>Stichproben mit den Beispielrouten:
1.	Vom Erlichstraße 47 zu Fuß zur Kirche Maria Hilf Wunderburg (3 Abweichungen: Kein Einbezug von Bordsteinkanten und deren Höhen bei Wechsel von Straße auf Fußgängerwege et vv.)
2.	Von ÖPNV Haltestelle Lange Straße zur Bibliothek TB 4 (3 Abweichungen: 2x falscher Oberflächenbelag, 1x falsche Steigung)
3.	Vom Wohnort zur Innenstadt mit dem ÖPNV und zu Fuß weiter zu einem Geschäft (nicht möglich)</t>
  </si>
  <si>
    <t>zB wie man Richtungsangaben mitgeteilt bekommen möchte (nach Uhr/Kompass/…)</t>
  </si>
  <si>
    <t>Stichproben mit den Beispielrouten:
1.	Vom Erlichstraße 47 zu Fuß zur Kirche Maria Hilf Wunderburg (0 Abweichungen)
2.	Von ÖPNV Haltestelle Lange Straße zur Bibliothek TB 4 (0 Abweichungen)
3.	Vom Wohnort zur Innenstadt mit dem ÖPNV und zu Fuß weiter zu einem Geschäft (nicht möglich)</t>
  </si>
  <si>
    <t>Anmeldung für vollen Funktionsumfang notwendig</t>
  </si>
  <si>
    <t>1 von 3</t>
  </si>
  <si>
    <t>1 von 8</t>
  </si>
  <si>
    <t>0 von 8</t>
  </si>
  <si>
    <t>3 von 8</t>
  </si>
  <si>
    <t>77 von 100</t>
  </si>
  <si>
    <t>69 von 100</t>
  </si>
  <si>
    <t>78 von 100</t>
  </si>
  <si>
    <t>90 von 100</t>
  </si>
  <si>
    <t>80 von 100</t>
  </si>
  <si>
    <t>83 von 100</t>
  </si>
  <si>
    <t>40 von 100</t>
  </si>
  <si>
    <t>13 von 100</t>
  </si>
  <si>
    <t>98 von 100</t>
  </si>
  <si>
    <t>Teilnehmerliste</t>
  </si>
  <si>
    <t>SUS Scores</t>
  </si>
  <si>
    <t>Code</t>
  </si>
  <si>
    <t>Alter</t>
  </si>
  <si>
    <t>Geschlecht</t>
  </si>
  <si>
    <t>Rolle</t>
  </si>
  <si>
    <t>Score</t>
  </si>
  <si>
    <t>Teilnehmeranzahl</t>
  </si>
  <si>
    <t>w</t>
  </si>
  <si>
    <t>Rollstuhlbegleitung</t>
  </si>
  <si>
    <t>Rollstuhlfahrerin (Multiple Sklerose)</t>
  </si>
  <si>
    <t>Morbus Crohn</t>
  </si>
  <si>
    <t>m</t>
  </si>
  <si>
    <t>Rentner &amp; Rollstuhlbegleitung</t>
  </si>
  <si>
    <t>Rentnerin &amp; Parkinson</t>
  </si>
  <si>
    <t>Rollstuhlfahrer</t>
  </si>
  <si>
    <t>Rollstuhlbegleitung &amp; Pflege von Senior (Stufe 4)</t>
  </si>
  <si>
    <t>Sehbehindert</t>
  </si>
  <si>
    <t>keine Beeinträchtigung</t>
  </si>
  <si>
    <t>Blind</t>
  </si>
  <si>
    <t>Vater mit Kleinkind</t>
  </si>
  <si>
    <t>Mutter mit Kleinkind</t>
  </si>
  <si>
    <t>Notizen (genereller Hinweis: bei DB Apps nur Teile zu Barrierefreiheit getestet)</t>
  </si>
  <si>
    <t>filteroptionen wären gut (zb auf toiletten mit ausstattung x zb wickeltisch</t>
  </si>
  <si>
    <t>app anmeldung als rollstuhlfahrer wäre toll, ausschilderung von behindertenparkplätzen</t>
  </si>
  <si>
    <t>Hausnummern schwer zu erkennen, Orte manchmal nicht direkt erkennbar, mehr Infos wünschenswert (ZB warum nicht rollstuhlgerecht)</t>
  </si>
  <si>
    <t>manchmal begriffe auf englisch , teilweise falsche ortsnamen, generierte route enthält sinnlosen umweg</t>
  </si>
  <si>
    <t>viele Unterseiten &amp; menüs &amp; kacheln, ob man sich alleine zurechtfinden würde ist fragwürdig</t>
  </si>
  <si>
    <t>bei IOS nicht brauchbar ohne vollversions abo</t>
  </si>
  <si>
    <t>FAQ &amp; Legende auf english, voll umfang nur mit pro version, zb sind manche einträge dann nur geblurrt; wenn man für barrierefreiheitstehen will und dann ne barriere mit der bezahlschranke einführt = fragwürdig</t>
  </si>
  <si>
    <t>Person ist wenig unterwegs, deswegen würde sie die App wenig nutzen, Einführungsschulung wäre sinnvoll</t>
  </si>
  <si>
    <t>Person nutzt nie ÖPNV, wenn sie es nutzen würde, wäre App gut</t>
  </si>
  <si>
    <t>kann es echt sein, dass es in ganz ostdeutschland nix gibt? Probanden brauchen zum glück keine sonderausstattung, wenn man Bedarf hätte, wäre es die beste anlaufstelle für sowas</t>
  </si>
  <si>
    <t>was freigeschaltet werden kann ist unklar</t>
  </si>
  <si>
    <t>Nutzung eher nicht angestrebt wegen Kosten</t>
  </si>
  <si>
    <t>Handling wurde bemängelt, umständliches abspeichern von Adressen</t>
  </si>
  <si>
    <t>wäre sinnvoll im Routing zu unterscheiden auf welchem Gehweg man sich befindet, Daten nicht immer korrekt, "Einführungsschulung braucht man schon"</t>
  </si>
  <si>
    <t>besser wäre integration im DB Navigator, wo sind Infos zu Bahnhofsgebäuden? Etagen?</t>
  </si>
  <si>
    <t>als App wäre besser &amp; filtern der Ausstattung auf individuelle Bedürfnisse wäre gut</t>
  </si>
  <si>
    <t>Masse an Infos macht Einarbeitung am Anfang schwer</t>
  </si>
  <si>
    <t>Teilweise englische Infos, unklare Beschreibung (zB welcher Bürgersteig)</t>
  </si>
  <si>
    <t>Infos direkt auf Pop Up Marker anzeigen wäre besser</t>
  </si>
  <si>
    <t>keine Vollversion = Inkonsistenz</t>
  </si>
  <si>
    <t>zu umständliche Nutzung, aber gut dass es offizielle Seite der Stadt gibt</t>
  </si>
  <si>
    <t>zu viel Infos</t>
  </si>
  <si>
    <t>prägnantere Darstellung oder Tooltips würden helfen, nicht alle Infos auch auf Karte dargestellt (zB Breite)</t>
  </si>
  <si>
    <t>Anmeldefunktion für Rollstuhlfahrer per App wäre sehr hilfreich, am besten mit Bestätigung bzw. Kontaktoption zum Zugpersonal damit man nicht vergessen wird</t>
  </si>
  <si>
    <t>mehr Details im Popup Window wären gut oder filtern auf Ausstattung, Öffnungszeiten</t>
  </si>
  <si>
    <t>manchmal stimmen Angaben nicht, zb Fahrtrichtung -&gt; kann dazu führen, dass der Zug wieder wegfährt bevor man den rollstuhlgerechten Wagen erreicht</t>
  </si>
  <si>
    <t>wenn man ÖPNV nutzen würde</t>
  </si>
  <si>
    <t>zu wenig Infos und durch Kosten zu sehr eingeschränkt, oft auch fehlende Angaben</t>
  </si>
  <si>
    <t>zu wenig Infos und durch Kosten zu sehr eingeschränkt</t>
  </si>
  <si>
    <t>bewertete wie wenn Bedarf da wäre, Anmerkung dass Bedienung für ältere wahrscheinlich schlecht</t>
  </si>
  <si>
    <t>zu oft fehlende Infos, Kommentare und Bewertungsfunktionen aber gute Sache</t>
  </si>
  <si>
    <t>zu wenig Infos</t>
  </si>
  <si>
    <t>zu nervig, zu unintuitiv, schlechte Übersetzung</t>
  </si>
  <si>
    <t>Ton ist angenehm</t>
  </si>
  <si>
    <t>grundsätzlich sinnvolle Funktionen aber schlecht umgesetzt</t>
  </si>
  <si>
    <t>unaufdringliches Audio erlaubt nebenbei Gespräche zu führen</t>
  </si>
  <si>
    <t>Infos zu Wickelmöglichkeiten wären interessant</t>
  </si>
  <si>
    <t>Teilnehmercode</t>
  </si>
  <si>
    <t>Stichproben zu den Orten:
Apotheke am Kranen (0 Abweichungen), Praxis Dr. Florian Rohm (1 Abweichung), Maria Hilf Kirche Wunderburg (0 Abweichungen), Rewe Kapellenstraße 6 (0 Abweichungen)</t>
  </si>
  <si>
    <t>Ergebnisse</t>
  </si>
  <si>
    <t>Handlungsempfehlungen</t>
  </si>
  <si>
    <t>Städtische Entscheidungsträger</t>
  </si>
  <si>
    <t>Bereitstellen mobilitätsrelevanter Daten in einem Opendata-Portal</t>
  </si>
  <si>
    <t>Austausch mit anderen Kommunen</t>
  </si>
  <si>
    <t>Eingehen von Entwicklungspartnerschaften</t>
  </si>
  <si>
    <t>Einführung weiterer digitaler Unterstützung (zum Beispiel Parkplatzsensoren und ÖPNV Unterstützung für blinde Menschen)</t>
  </si>
  <si>
    <t>Behindertenbeauftragte</t>
  </si>
  <si>
    <t>Durchführung einer Evaluation für die eigene Stadt und Bereitstellung der Auswertung als Übersicht</t>
  </si>
  <si>
    <t>Integration der Ergebnisse in den Aktionsplan zur Umsetzung der Behindertenrechtskonvention</t>
  </si>
  <si>
    <t>Anwendungsentwickler</t>
  </si>
  <si>
    <t>Kombiniertes Routing ermöglichen (zum Beispiel ÖPNV und zu Fuß)</t>
  </si>
  <si>
    <t>Bei dem Routing zwischen Straßen und Gehweg unterscheiden</t>
  </si>
  <si>
    <t>Navigation zusätzlich zur Routengeneration ermöglichen</t>
  </si>
  <si>
    <t>Interaktivität ermöglichen</t>
  </si>
  <si>
    <t>Parametrisierung ermöglichen</t>
  </si>
  <si>
    <t>Filteroptionen anbieten</t>
  </si>
  <si>
    <t>Einstiegstutorials anbieten</t>
  </si>
  <si>
    <t>Informationen über Toilettenaustattung bereitstellen</t>
  </si>
  <si>
    <t>Informationen über Barrierefreiheit im ÖPNV (insbesondere bei Bussen) bereitstellen</t>
  </si>
  <si>
    <t>ÖPNV Navigation für blinde und sehbehinderte Menschen erleichtern</t>
  </si>
  <si>
    <t>Digitale Barrierefreiheit forcieren</t>
  </si>
  <si>
    <t>Erkundungsmodus für blinde und sehbehinderte Menschen anbieten</t>
  </si>
  <si>
    <t>Korrekte Ampelphasenerkennung ermöglichen</t>
  </si>
  <si>
    <t>Anforderungen von blinden und sehbehinderten Menschen im Routing berücksichtigen</t>
  </si>
  <si>
    <t>Rollstuhlanmeldung bei der Deutschen Bahn über eine App ermöglichen</t>
  </si>
  <si>
    <t>Relevant für:</t>
  </si>
  <si>
    <t>Für blinde und sehbehinderte Menschen besteht in Bamberg derzeit keinerlei digitale Unterstützung.</t>
  </si>
  <si>
    <t>Die Metrik zur Erfassung der Vollständigkeit muss in weiterer Forschung überarbeitet werden. Derzeit ist der Wert nicht aussagekräftig, da auch weitere Parkplätze wie bspw. von Supermärkten mit erfasst werden. Das macht den Vergleich mit der offiziellen Zahl der Stadt Bamberg hinfällig.</t>
  </si>
  <si>
    <t>Hinsichtlich des Routings für Rollstuhlfahrer bietet derzeit nur Openrouteservice Lösungen an, sodass hier noch Verbesserungsbedarf besteht. Openrouteservice weist hier insbesondere Mängel in der Korrektheit 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</si>
</sst>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b/>
      <sz val="10"/>
      <color rgb="FF202122"/>
      <name val="Arial"/>
      <family val="2"/>
    </font>
  </fonts>
  <fills count="4">
    <fill>
      <patternFill patternType="none"/>
    </fill>
    <fill>
      <patternFill patternType="gray125"/>
    </fill>
    <fill>
      <patternFill patternType="solid">
        <fgColor theme="2"/>
        <bgColor indexed="64"/>
      </patternFill>
    </fill>
    <fill>
      <patternFill patternType="solid">
        <fgColor theme="3" tint="0.79998168889431442"/>
        <bgColor indexed="64"/>
      </patternFill>
    </fill>
  </fills>
  <borders count="3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ck">
        <color indexed="64"/>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n">
        <color indexed="64"/>
      </top>
      <bottom/>
      <diagonal/>
    </border>
    <border>
      <left style="thick">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n">
        <color indexed="64"/>
      </bottom>
      <diagonal/>
    </border>
    <border>
      <left style="thick">
        <color indexed="64"/>
      </left>
      <right/>
      <top style="thin">
        <color indexed="64"/>
      </top>
      <bottom style="thick">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120">
    <xf numFmtId="0" fontId="0" fillId="0" borderId="0" xfId="0"/>
    <xf numFmtId="0" fontId="1" fillId="2" borderId="1" xfId="0" applyFont="1" applyFill="1" applyBorder="1"/>
    <xf numFmtId="0" fontId="1" fillId="2" borderId="0" xfId="0" applyFont="1" applyFill="1"/>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2" xfId="0" applyBorder="1"/>
    <xf numFmtId="0" fontId="0" fillId="0" borderId="2" xfId="0" applyBorder="1" applyAlignment="1">
      <alignment horizontal="left" vertical="center" wrapText="1"/>
    </xf>
    <xf numFmtId="0" fontId="0" fillId="0" borderId="1" xfId="0" applyBorder="1" applyAlignment="1">
      <alignment horizontal="center" vertical="center"/>
    </xf>
    <xf numFmtId="0" fontId="0" fillId="0" borderId="1" xfId="0" applyBorder="1"/>
    <xf numFmtId="0" fontId="1" fillId="2" borderId="0" xfId="0" applyFont="1" applyFill="1" applyAlignment="1">
      <alignment horizontal="center" vertical="center"/>
    </xf>
    <xf numFmtId="0" fontId="0" fillId="0" borderId="5" xfId="0" applyBorder="1"/>
    <xf numFmtId="0" fontId="0" fillId="0" borderId="11" xfId="0" applyBorder="1"/>
    <xf numFmtId="0" fontId="0" fillId="0" borderId="11" xfId="0" applyBorder="1" applyAlignment="1">
      <alignment horizontal="left" vertical="center" wrapText="1"/>
    </xf>
    <xf numFmtId="0" fontId="0" fillId="0" borderId="11" xfId="0" applyBorder="1" applyAlignment="1">
      <alignment vertical="center"/>
    </xf>
    <xf numFmtId="0" fontId="0" fillId="0" borderId="11" xfId="0" applyBorder="1" applyAlignment="1">
      <alignment horizontal="center" vertical="center"/>
    </xf>
    <xf numFmtId="0" fontId="0" fillId="0" borderId="11" xfId="0" applyBorder="1" applyAlignment="1">
      <alignment wrapText="1"/>
    </xf>
    <xf numFmtId="0" fontId="0" fillId="0" borderId="8" xfId="0" applyBorder="1"/>
    <xf numFmtId="0" fontId="1" fillId="2" borderId="0" xfId="0" applyFont="1" applyFill="1" applyAlignment="1">
      <alignment wrapText="1"/>
    </xf>
    <xf numFmtId="9" fontId="0" fillId="0" borderId="0" xfId="1" applyFont="1" applyAlignment="1">
      <alignment horizontal="center" vertical="center"/>
    </xf>
    <xf numFmtId="0" fontId="0" fillId="0" borderId="2" xfId="0" applyBorder="1" applyAlignment="1">
      <alignment vertical="center"/>
    </xf>
    <xf numFmtId="0" fontId="0" fillId="0" borderId="5" xfId="0" applyBorder="1" applyAlignment="1">
      <alignment vertical="center"/>
    </xf>
    <xf numFmtId="9" fontId="0" fillId="0" borderId="11" xfId="1" applyFont="1" applyBorder="1" applyAlignment="1">
      <alignment horizontal="center" vertical="center"/>
    </xf>
    <xf numFmtId="0" fontId="0" fillId="0" borderId="1" xfId="0" applyBorder="1" applyAlignment="1">
      <alignment vertical="center"/>
    </xf>
    <xf numFmtId="0" fontId="0" fillId="0" borderId="3" xfId="0" applyBorder="1" applyAlignment="1">
      <alignment horizontal="center" vertical="center"/>
    </xf>
    <xf numFmtId="0" fontId="0" fillId="0" borderId="3" xfId="0" applyBorder="1"/>
    <xf numFmtId="0" fontId="0" fillId="0" borderId="3" xfId="0" applyBorder="1" applyAlignment="1">
      <alignment horizontal="left" vertical="center" wrapText="1"/>
    </xf>
    <xf numFmtId="9" fontId="0" fillId="0" borderId="3" xfId="1" applyFont="1" applyBorder="1" applyAlignment="1">
      <alignment horizontal="center" vertical="center"/>
    </xf>
    <xf numFmtId="0" fontId="0" fillId="0" borderId="1" xfId="0" applyBorder="1" applyAlignment="1">
      <alignment wrapText="1"/>
    </xf>
    <xf numFmtId="0" fontId="0" fillId="0" borderId="16" xfId="0" applyBorder="1"/>
    <xf numFmtId="0" fontId="0" fillId="0" borderId="3" xfId="0" applyBorder="1" applyAlignment="1">
      <alignment wrapText="1"/>
    </xf>
    <xf numFmtId="0" fontId="0" fillId="0" borderId="15" xfId="0" applyBorder="1"/>
    <xf numFmtId="9" fontId="0" fillId="0" borderId="4" xfId="1" applyFont="1" applyBorder="1"/>
    <xf numFmtId="9" fontId="0" fillId="0" borderId="15" xfId="1" applyFont="1" applyBorder="1" applyAlignment="1">
      <alignment horizontal="center" vertical="center"/>
    </xf>
    <xf numFmtId="9" fontId="0" fillId="0" borderId="3" xfId="1" applyFont="1" applyBorder="1"/>
    <xf numFmtId="0" fontId="0" fillId="0" borderId="18" xfId="0" applyBorder="1" applyAlignment="1">
      <alignment horizontal="center" vertical="center"/>
    </xf>
    <xf numFmtId="0" fontId="0" fillId="0" borderId="18" xfId="0" applyBorder="1"/>
    <xf numFmtId="9" fontId="0" fillId="0" borderId="7" xfId="1" applyFont="1" applyBorder="1"/>
    <xf numFmtId="0" fontId="0" fillId="0" borderId="20" xfId="0" applyBorder="1" applyAlignment="1">
      <alignment horizontal="center" vertical="center"/>
    </xf>
    <xf numFmtId="0" fontId="0" fillId="0" borderId="20" xfId="0" applyBorder="1"/>
    <xf numFmtId="0" fontId="0" fillId="0" borderId="20" xfId="0" applyBorder="1" applyAlignment="1">
      <alignment horizontal="left" vertical="center" wrapText="1"/>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xf>
    <xf numFmtId="0" fontId="1" fillId="2" borderId="23" xfId="0" applyFont="1" applyFill="1" applyBorder="1"/>
    <xf numFmtId="0" fontId="0" fillId="0" borderId="24" xfId="0" applyBorder="1"/>
    <xf numFmtId="0" fontId="0" fillId="0" borderId="22" xfId="0" applyBorder="1"/>
    <xf numFmtId="0" fontId="1" fillId="3" borderId="23" xfId="0" applyFont="1" applyFill="1" applyBorder="1"/>
    <xf numFmtId="0" fontId="1" fillId="3" borderId="22" xfId="0" applyFont="1" applyFill="1" applyBorder="1"/>
    <xf numFmtId="9" fontId="0" fillId="0" borderId="5" xfId="1" applyFont="1" applyBorder="1"/>
    <xf numFmtId="9" fontId="0" fillId="0" borderId="0" xfId="1" applyFont="1"/>
    <xf numFmtId="9" fontId="0" fillId="0" borderId="1" xfId="1" applyFont="1" applyBorder="1"/>
    <xf numFmtId="9" fontId="0" fillId="0" borderId="2" xfId="1" applyFont="1" applyBorder="1"/>
    <xf numFmtId="9" fontId="0" fillId="0" borderId="11" xfId="1" applyFont="1" applyBorder="1"/>
    <xf numFmtId="9" fontId="0" fillId="0" borderId="12" xfId="1" applyFont="1" applyBorder="1" applyAlignment="1">
      <alignment horizontal="center" vertical="center"/>
    </xf>
    <xf numFmtId="0" fontId="0" fillId="0" borderId="18" xfId="0" applyBorder="1" applyAlignment="1">
      <alignment wrapText="1"/>
    </xf>
    <xf numFmtId="0" fontId="0" fillId="0" borderId="19" xfId="0" applyBorder="1"/>
    <xf numFmtId="0" fontId="0" fillId="0" borderId="0" xfId="0" applyAlignment="1">
      <alignment wrapText="1"/>
    </xf>
    <xf numFmtId="164" fontId="0" fillId="0" borderId="0" xfId="0" applyNumberFormat="1"/>
    <xf numFmtId="2" fontId="0" fillId="0" borderId="0" xfId="0" applyNumberFormat="1"/>
    <xf numFmtId="2" fontId="0" fillId="0" borderId="11" xfId="0" applyNumberFormat="1" applyBorder="1"/>
    <xf numFmtId="2" fontId="0" fillId="0" borderId="2" xfId="0" applyNumberFormat="1" applyBorder="1"/>
    <xf numFmtId="0" fontId="1" fillId="0" borderId="0" xfId="0" applyFont="1"/>
    <xf numFmtId="0" fontId="1" fillId="2" borderId="1" xfId="0" applyFont="1" applyFill="1" applyBorder="1" applyAlignment="1">
      <alignment wrapText="1"/>
    </xf>
    <xf numFmtId="1" fontId="0" fillId="0" borderId="0" xfId="0" applyNumberFormat="1"/>
    <xf numFmtId="0" fontId="1" fillId="2" borderId="26" xfId="0" applyFont="1" applyFill="1" applyBorder="1"/>
    <xf numFmtId="0" fontId="1" fillId="2" borderId="25" xfId="0" applyFont="1" applyFill="1" applyBorder="1" applyAlignment="1">
      <alignment wrapText="1"/>
    </xf>
    <xf numFmtId="0" fontId="4" fillId="2" borderId="25" xfId="0" applyFont="1" applyFill="1" applyBorder="1" applyAlignment="1">
      <alignment horizontal="left" vertical="center" wrapText="1" indent="1"/>
    </xf>
    <xf numFmtId="0" fontId="4" fillId="2" borderId="0" xfId="0" applyFont="1" applyFill="1" applyAlignment="1">
      <alignment horizontal="left" vertical="center" wrapText="1" indent="1"/>
    </xf>
    <xf numFmtId="0" fontId="1" fillId="2" borderId="27" xfId="0" applyFont="1" applyFill="1" applyBorder="1"/>
    <xf numFmtId="0" fontId="0" fillId="2" borderId="26" xfId="0" applyFill="1" applyBorder="1"/>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9" fontId="1" fillId="3" borderId="1" xfId="1" applyFont="1" applyFill="1" applyBorder="1" applyAlignment="1">
      <alignment horizontal="center"/>
    </xf>
    <xf numFmtId="0" fontId="0" fillId="0" borderId="2"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 fontId="0" fillId="0" borderId="2" xfId="0" applyNumberFormat="1" applyBorder="1"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1" fillId="0" borderId="22" xfId="0" applyFont="1" applyBorder="1" applyAlignment="1">
      <alignment horizontal="center" vertical="center"/>
    </xf>
    <xf numFmtId="0" fontId="1" fillId="2" borderId="0" xfId="0" applyFont="1" applyFill="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xf>
    <xf numFmtId="9" fontId="0" fillId="0" borderId="13" xfId="1" applyFont="1" applyBorder="1" applyAlignment="1">
      <alignment horizontal="center" vertical="center"/>
    </xf>
    <xf numFmtId="9" fontId="0" fillId="0" borderId="9" xfId="1" applyFont="1" applyBorder="1" applyAlignment="1">
      <alignment horizontal="center" vertical="center"/>
    </xf>
    <xf numFmtId="9" fontId="0" fillId="0" borderId="2" xfId="1" applyFont="1" applyBorder="1" applyAlignment="1">
      <alignment horizontal="center" vertical="center"/>
    </xf>
    <xf numFmtId="9" fontId="0" fillId="0" borderId="1" xfId="1" applyFont="1" applyBorder="1" applyAlignment="1">
      <alignment horizontal="center" vertical="center"/>
    </xf>
    <xf numFmtId="9" fontId="0" fillId="0" borderId="8" xfId="1" applyFont="1" applyBorder="1" applyAlignment="1">
      <alignment horizontal="center" vertical="center"/>
    </xf>
    <xf numFmtId="9" fontId="0" fillId="0" borderId="0" xfId="1" applyFont="1"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9" fontId="1" fillId="2" borderId="0" xfId="1" applyFont="1" applyFill="1" applyAlignment="1">
      <alignment horizontal="center" vertical="center"/>
    </xf>
    <xf numFmtId="9" fontId="1" fillId="2" borderId="8" xfId="1" applyFont="1" applyFill="1" applyBorder="1" applyAlignment="1">
      <alignment horizontal="center" vertical="center"/>
    </xf>
    <xf numFmtId="9" fontId="0" fillId="0" borderId="6" xfId="1" applyFont="1" applyBorder="1" applyAlignment="1">
      <alignment horizontal="center" vertical="center"/>
    </xf>
    <xf numFmtId="9" fontId="0" fillId="0" borderId="5" xfId="1" applyFont="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9" fontId="1" fillId="2" borderId="5" xfId="1" applyFont="1" applyFill="1" applyBorder="1" applyAlignment="1">
      <alignment horizontal="center" vertical="center"/>
    </xf>
    <xf numFmtId="9" fontId="1" fillId="2" borderId="6" xfId="1" applyFont="1" applyFill="1" applyBorder="1" applyAlignment="1">
      <alignment horizontal="center" vertical="center"/>
    </xf>
    <xf numFmtId="1" fontId="0" fillId="0" borderId="13" xfId="0" applyNumberFormat="1" applyBorder="1" applyAlignment="1">
      <alignment horizontal="center" vertical="center"/>
    </xf>
    <xf numFmtId="1" fontId="0" fillId="0" borderId="8" xfId="0" applyNumberFormat="1" applyBorder="1" applyAlignment="1">
      <alignment horizontal="center" vertical="center"/>
    </xf>
    <xf numFmtId="1" fontId="0" fillId="0" borderId="12" xfId="0" applyNumberFormat="1" applyBorder="1" applyAlignment="1">
      <alignment horizontal="center" vertical="center"/>
    </xf>
    <xf numFmtId="9" fontId="1" fillId="2" borderId="0" xfId="1" applyFont="1" applyFill="1" applyBorder="1" applyAlignment="1">
      <alignment horizontal="center" vertical="center"/>
    </xf>
    <xf numFmtId="0" fontId="0" fillId="0" borderId="17" xfId="0" applyBorder="1" applyAlignment="1">
      <alignment horizontal="center" vertical="center"/>
    </xf>
  </cellXfs>
  <cellStyles count="2">
    <cellStyle name="Prozent" xfId="1" builtinId="5"/>
    <cellStyle name="Standard"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F42C1-A1EF-45B0-A861-59136646F195}">
  <dimension ref="A1:D22"/>
  <sheetViews>
    <sheetView workbookViewId="0">
      <selection activeCell="A16" sqref="A16"/>
    </sheetView>
  </sheetViews>
  <sheetFormatPr baseColWidth="10" defaultRowHeight="14.25" x14ac:dyDescent="0.45"/>
  <cols>
    <col min="1" max="1" width="53.3984375" style="58" customWidth="1"/>
    <col min="3" max="3" width="53.19921875" customWidth="1"/>
    <col min="4" max="4" width="25.3984375" bestFit="1" customWidth="1"/>
  </cols>
  <sheetData>
    <row r="1" spans="1:4" x14ac:dyDescent="0.45">
      <c r="A1" s="67" t="s">
        <v>292</v>
      </c>
      <c r="C1" s="70" t="s">
        <v>293</v>
      </c>
      <c r="D1" s="71" t="s">
        <v>318</v>
      </c>
    </row>
    <row r="2" spans="1:4" ht="57" x14ac:dyDescent="0.45">
      <c r="A2" s="75" t="s">
        <v>321</v>
      </c>
      <c r="C2" s="72" t="s">
        <v>295</v>
      </c>
      <c r="D2" s="77" t="s">
        <v>294</v>
      </c>
    </row>
    <row r="3" spans="1:4" ht="28.5" x14ac:dyDescent="0.45">
      <c r="A3" s="75" t="s">
        <v>319</v>
      </c>
      <c r="C3" s="73" t="s">
        <v>296</v>
      </c>
      <c r="D3" s="78"/>
    </row>
    <row r="4" spans="1:4" ht="71.25" x14ac:dyDescent="0.45">
      <c r="A4" s="76" t="s">
        <v>320</v>
      </c>
      <c r="C4" s="73" t="s">
        <v>297</v>
      </c>
      <c r="D4" s="78"/>
    </row>
    <row r="5" spans="1:4" ht="28.5" x14ac:dyDescent="0.45">
      <c r="C5" s="74" t="s">
        <v>298</v>
      </c>
      <c r="D5" s="79"/>
    </row>
    <row r="6" spans="1:4" ht="28.5" x14ac:dyDescent="0.45">
      <c r="C6" s="73" t="s">
        <v>300</v>
      </c>
      <c r="D6" s="78" t="s">
        <v>299</v>
      </c>
    </row>
    <row r="7" spans="1:4" ht="28.5" x14ac:dyDescent="0.45">
      <c r="C7" s="74" t="s">
        <v>301</v>
      </c>
      <c r="D7" s="79"/>
    </row>
    <row r="8" spans="1:4" ht="28.5" x14ac:dyDescent="0.45">
      <c r="C8" s="73" t="s">
        <v>303</v>
      </c>
      <c r="D8" s="78" t="s">
        <v>302</v>
      </c>
    </row>
    <row r="9" spans="1:4" x14ac:dyDescent="0.45">
      <c r="C9" s="73" t="s">
        <v>304</v>
      </c>
      <c r="D9" s="78"/>
    </row>
    <row r="10" spans="1:4" x14ac:dyDescent="0.45">
      <c r="C10" s="73" t="s">
        <v>305</v>
      </c>
      <c r="D10" s="78"/>
    </row>
    <row r="11" spans="1:4" x14ac:dyDescent="0.45">
      <c r="C11" s="73" t="s">
        <v>306</v>
      </c>
      <c r="D11" s="78"/>
    </row>
    <row r="12" spans="1:4" x14ac:dyDescent="0.45">
      <c r="C12" s="73" t="s">
        <v>307</v>
      </c>
      <c r="D12" s="78"/>
    </row>
    <row r="13" spans="1:4" x14ac:dyDescent="0.45">
      <c r="C13" s="73" t="s">
        <v>308</v>
      </c>
      <c r="D13" s="78"/>
    </row>
    <row r="14" spans="1:4" x14ac:dyDescent="0.45">
      <c r="C14" s="73" t="s">
        <v>309</v>
      </c>
      <c r="D14" s="78"/>
    </row>
    <row r="15" spans="1:4" x14ac:dyDescent="0.45">
      <c r="C15" s="73" t="s">
        <v>310</v>
      </c>
      <c r="D15" s="78"/>
    </row>
    <row r="16" spans="1:4" ht="28.5" x14ac:dyDescent="0.45">
      <c r="C16" s="73" t="s">
        <v>311</v>
      </c>
      <c r="D16" s="78"/>
    </row>
    <row r="17" spans="3:4" ht="28.5" x14ac:dyDescent="0.45">
      <c r="C17" s="73" t="s">
        <v>312</v>
      </c>
      <c r="D17" s="78"/>
    </row>
    <row r="18" spans="3:4" x14ac:dyDescent="0.45">
      <c r="C18" s="73" t="s">
        <v>313</v>
      </c>
      <c r="D18" s="78"/>
    </row>
    <row r="19" spans="3:4" ht="28.5" x14ac:dyDescent="0.45">
      <c r="C19" s="73" t="s">
        <v>314</v>
      </c>
      <c r="D19" s="78"/>
    </row>
    <row r="20" spans="3:4" x14ac:dyDescent="0.45">
      <c r="C20" s="73" t="s">
        <v>315</v>
      </c>
      <c r="D20" s="78"/>
    </row>
    <row r="21" spans="3:4" ht="28.5" x14ac:dyDescent="0.45">
      <c r="C21" s="73" t="s">
        <v>316</v>
      </c>
      <c r="D21" s="78"/>
    </row>
    <row r="22" spans="3:4" ht="28.5" x14ac:dyDescent="0.45">
      <c r="C22" s="74" t="s">
        <v>317</v>
      </c>
      <c r="D22" s="79"/>
    </row>
  </sheetData>
  <mergeCells count="3">
    <mergeCell ref="D2:D5"/>
    <mergeCell ref="D6:D7"/>
    <mergeCell ref="D8:D2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E454-7B5A-4B5A-B3AE-2856076824D5}">
  <dimension ref="A1:G29"/>
  <sheetViews>
    <sheetView zoomScale="80" zoomScaleNormal="80" workbookViewId="0">
      <selection activeCell="D2" sqref="D2:D11"/>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2">
        <v>1.6363636363636365</v>
      </c>
      <c r="E2" s="115">
        <f>SUM(D2:D11)*2.5</f>
        <v>82.954545454545467</v>
      </c>
      <c r="F2" s="108">
        <v>100</v>
      </c>
    </row>
    <row r="3" spans="1:7" x14ac:dyDescent="0.45">
      <c r="A3" s="82"/>
      <c r="B3" t="s">
        <v>33</v>
      </c>
      <c r="C3" s="3" t="s">
        <v>1</v>
      </c>
      <c r="D3" s="60">
        <v>4</v>
      </c>
      <c r="E3" s="116"/>
      <c r="F3" s="109"/>
    </row>
    <row r="4" spans="1:7" x14ac:dyDescent="0.45">
      <c r="A4" s="82"/>
      <c r="B4" t="s">
        <v>34</v>
      </c>
      <c r="C4" s="3" t="s">
        <v>2</v>
      </c>
      <c r="D4" s="60">
        <v>2.8181818181818183</v>
      </c>
      <c r="E4" s="116"/>
      <c r="F4" s="109"/>
    </row>
    <row r="5" spans="1:7" x14ac:dyDescent="0.45">
      <c r="A5" s="82"/>
      <c r="B5" t="s">
        <v>35</v>
      </c>
      <c r="C5" s="3" t="s">
        <v>3</v>
      </c>
      <c r="D5" s="60">
        <v>4.1818181818181817</v>
      </c>
      <c r="E5" s="116"/>
      <c r="F5" s="109"/>
    </row>
    <row r="6" spans="1:7" x14ac:dyDescent="0.45">
      <c r="A6" s="82"/>
      <c r="B6" t="s">
        <v>36</v>
      </c>
      <c r="C6" s="3" t="s">
        <v>4</v>
      </c>
      <c r="D6" s="60">
        <v>2.7272727272727271</v>
      </c>
      <c r="E6" s="116"/>
      <c r="F6" s="109"/>
    </row>
    <row r="7" spans="1:7" x14ac:dyDescent="0.45">
      <c r="A7" s="82"/>
      <c r="B7" t="s">
        <v>37</v>
      </c>
      <c r="C7" s="3" t="s">
        <v>5</v>
      </c>
      <c r="D7" s="60">
        <v>4.1818181818181817</v>
      </c>
      <c r="E7" s="116"/>
      <c r="F7" s="109"/>
    </row>
    <row r="8" spans="1:7" x14ac:dyDescent="0.45">
      <c r="A8" s="82"/>
      <c r="B8" t="s">
        <v>38</v>
      </c>
      <c r="C8" s="3" t="s">
        <v>6</v>
      </c>
      <c r="D8" s="60">
        <v>2.9090909090909092</v>
      </c>
      <c r="E8" s="116"/>
      <c r="F8" s="109"/>
    </row>
    <row r="9" spans="1:7" x14ac:dyDescent="0.45">
      <c r="A9" s="82"/>
      <c r="B9" t="s">
        <v>39</v>
      </c>
      <c r="C9" s="3" t="s">
        <v>7</v>
      </c>
      <c r="D9" s="60">
        <v>3.8181818181818183</v>
      </c>
      <c r="E9" s="116"/>
      <c r="F9" s="109"/>
    </row>
    <row r="10" spans="1:7" x14ac:dyDescent="0.45">
      <c r="A10" s="82"/>
      <c r="B10" t="s">
        <v>40</v>
      </c>
      <c r="C10" s="3" t="s">
        <v>8</v>
      </c>
      <c r="D10" s="60">
        <v>2.9090909090909092</v>
      </c>
      <c r="E10" s="116"/>
      <c r="F10" s="109"/>
    </row>
    <row r="11" spans="1:7" ht="14.65" thickBot="1" x14ac:dyDescent="0.5">
      <c r="A11" s="82"/>
      <c r="B11" s="13" t="s">
        <v>41</v>
      </c>
      <c r="C11" s="14" t="s">
        <v>9</v>
      </c>
      <c r="D11" s="61">
        <v>4</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1</v>
      </c>
      <c r="E15" s="111">
        <f>SUM(D15:D17)</f>
        <v>3</v>
      </c>
      <c r="F15" s="112">
        <v>3</v>
      </c>
      <c r="G15" t="s">
        <v>210</v>
      </c>
    </row>
    <row r="16" spans="1:7" x14ac:dyDescent="0.45">
      <c r="A16" s="82"/>
      <c r="B16" t="s">
        <v>48</v>
      </c>
      <c r="C16" s="3" t="s">
        <v>52</v>
      </c>
      <c r="D16">
        <v>1</v>
      </c>
      <c r="E16" s="99"/>
      <c r="F16" s="109"/>
    </row>
    <row r="17" spans="1:7" ht="14.65" thickBot="1" x14ac:dyDescent="0.5">
      <c r="A17" s="101"/>
      <c r="B17" s="13" t="s">
        <v>49</v>
      </c>
      <c r="C17" s="14" t="s">
        <v>87</v>
      </c>
      <c r="D17" s="13">
        <v>1</v>
      </c>
      <c r="E17" s="100"/>
      <c r="F17" s="110"/>
    </row>
    <row r="18" spans="1:7" ht="14.65" thickTop="1" x14ac:dyDescent="0.45">
      <c r="A18" s="81" t="s">
        <v>75</v>
      </c>
      <c r="B18" t="s">
        <v>193</v>
      </c>
      <c r="C18" s="21" t="s">
        <v>76</v>
      </c>
      <c r="D18" s="7">
        <v>1</v>
      </c>
      <c r="E18" s="106">
        <f>SUM(D18:D20)</f>
        <v>3</v>
      </c>
      <c r="F18" s="81">
        <v>3</v>
      </c>
    </row>
    <row r="19" spans="1:7" x14ac:dyDescent="0.45">
      <c r="A19" s="82"/>
      <c r="B19" t="s">
        <v>194</v>
      </c>
      <c r="C19" s="4" t="s">
        <v>77</v>
      </c>
      <c r="D19">
        <v>1</v>
      </c>
      <c r="E19" s="99"/>
      <c r="F19" s="82"/>
      <c r="G19" t="s">
        <v>209</v>
      </c>
    </row>
    <row r="20" spans="1:7" x14ac:dyDescent="0.45">
      <c r="A20" s="83"/>
      <c r="B20" s="10" t="s">
        <v>195</v>
      </c>
      <c r="C20" s="24" t="s">
        <v>78</v>
      </c>
      <c r="D20" s="10">
        <v>1</v>
      </c>
      <c r="E20" s="107"/>
      <c r="F20" s="83"/>
    </row>
    <row r="21" spans="1:7" x14ac:dyDescent="0.45">
      <c r="A21" s="81" t="s">
        <v>81</v>
      </c>
      <c r="B21" s="7" t="s">
        <v>196</v>
      </c>
      <c r="C21" s="21" t="s">
        <v>79</v>
      </c>
      <c r="D21" s="7">
        <v>1</v>
      </c>
      <c r="E21" s="106">
        <f>SUM(D21:D22)</f>
        <v>1</v>
      </c>
      <c r="F21" s="81">
        <v>2</v>
      </c>
    </row>
    <row r="22" spans="1:7" ht="14.65" thickBot="1" x14ac:dyDescent="0.5">
      <c r="A22" s="101"/>
      <c r="B22" s="13" t="s">
        <v>197</v>
      </c>
      <c r="C22" s="15" t="s">
        <v>80</v>
      </c>
      <c r="D22" s="13">
        <v>0</v>
      </c>
      <c r="E22" s="100"/>
      <c r="F22" s="101"/>
    </row>
    <row r="23" spans="1:7" ht="14.65" thickTop="1" x14ac:dyDescent="0.45">
      <c r="A23" s="82" t="s">
        <v>24</v>
      </c>
      <c r="B23" t="s">
        <v>57</v>
      </c>
      <c r="C23" s="3" t="s">
        <v>53</v>
      </c>
      <c r="D23">
        <v>0</v>
      </c>
      <c r="E23" s="99">
        <f>SUM(D23:D26)</f>
        <v>2</v>
      </c>
      <c r="F23" s="109">
        <v>4</v>
      </c>
    </row>
    <row r="24" spans="1:7" x14ac:dyDescent="0.45">
      <c r="A24" s="82"/>
      <c r="B24" t="s">
        <v>58</v>
      </c>
      <c r="C24" s="3" t="s">
        <v>54</v>
      </c>
      <c r="D24">
        <v>0</v>
      </c>
      <c r="E24" s="99"/>
      <c r="F24" s="109"/>
    </row>
    <row r="25" spans="1:7" x14ac:dyDescent="0.45">
      <c r="A25" s="82"/>
      <c r="B25" t="s">
        <v>59</v>
      </c>
      <c r="C25" s="3" t="s">
        <v>55</v>
      </c>
      <c r="D25">
        <v>1</v>
      </c>
      <c r="E25" s="99"/>
      <c r="F25" s="109"/>
    </row>
    <row r="26" spans="1:7" ht="14.65" thickBot="1" x14ac:dyDescent="0.5">
      <c r="A26" s="101"/>
      <c r="B26" s="13" t="s">
        <v>60</v>
      </c>
      <c r="C26" s="14" t="s">
        <v>56</v>
      </c>
      <c r="D26" s="13">
        <v>1</v>
      </c>
      <c r="E26" s="100"/>
      <c r="F26" s="110"/>
    </row>
    <row r="27" spans="1:7" ht="43.15" thickTop="1" x14ac:dyDescent="0.45">
      <c r="A27" s="25" t="s">
        <v>89</v>
      </c>
      <c r="B27" s="26" t="s">
        <v>66</v>
      </c>
      <c r="C27" s="31" t="s">
        <v>208</v>
      </c>
      <c r="D27" s="26">
        <v>4</v>
      </c>
      <c r="E27" s="32">
        <f>D27</f>
        <v>4</v>
      </c>
      <c r="F27" s="25">
        <v>4</v>
      </c>
    </row>
    <row r="28" spans="1:7" ht="28.5" x14ac:dyDescent="0.45">
      <c r="A28" s="25" t="s">
        <v>90</v>
      </c>
      <c r="B28" s="26" t="s">
        <v>201</v>
      </c>
      <c r="C28" s="31" t="s">
        <v>82</v>
      </c>
      <c r="D28" s="26">
        <v>4</v>
      </c>
      <c r="E28" s="32">
        <f>D28</f>
        <v>4</v>
      </c>
      <c r="F28" s="25">
        <v>4</v>
      </c>
    </row>
    <row r="29" spans="1:7" x14ac:dyDescent="0.45">
      <c r="A29" s="2" t="s">
        <v>29</v>
      </c>
      <c r="B29" s="2" t="s">
        <v>84</v>
      </c>
      <c r="C29" s="19" t="s">
        <v>85</v>
      </c>
      <c r="D29" s="118">
        <f>SUM(E2:E28)/SUM(F2:F28)</f>
        <v>0.81263858093126395</v>
      </c>
      <c r="E29" s="103"/>
      <c r="F29" s="38">
        <v>1</v>
      </c>
    </row>
  </sheetData>
  <sheetProtection algorithmName="SHA-512" hashValue="06J27vv2lE9KJh+P2KCQ9+m5U2uIaxlieBtsjIht26IXKQadxHBA4zIgEi8Qb7l/t4PYKWSqh11b3uvJIGlLtA==" saltValue="FkCrIGNclCtlUndzg6gfMw==" spinCount="100000" sheet="1" objects="1" scenarios="1"/>
  <mergeCells count="19">
    <mergeCell ref="A2:A11"/>
    <mergeCell ref="E2:E11"/>
    <mergeCell ref="F2:F11"/>
    <mergeCell ref="A12:A14"/>
    <mergeCell ref="E12:E14"/>
    <mergeCell ref="F12:F14"/>
    <mergeCell ref="A18:A20"/>
    <mergeCell ref="E18:E20"/>
    <mergeCell ref="F18:F20"/>
    <mergeCell ref="A15:A17"/>
    <mergeCell ref="E15:E17"/>
    <mergeCell ref="F15:F17"/>
    <mergeCell ref="A23:A26"/>
    <mergeCell ref="E23:E26"/>
    <mergeCell ref="F23:F26"/>
    <mergeCell ref="D29:E29"/>
    <mergeCell ref="A21:A22"/>
    <mergeCell ref="E21:E22"/>
    <mergeCell ref="F21:F2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E716-841D-412C-8EF3-1B7D78E6F2EF}">
  <dimension ref="A1:G31"/>
  <sheetViews>
    <sheetView topLeftCell="A10" zoomScale="80" zoomScaleNormal="80" workbookViewId="0">
      <selection activeCell="D22" sqref="D22"/>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0">
        <v>1.7272727272727273</v>
      </c>
      <c r="E2" s="115">
        <f>SUM(D2:D11)*2.5</f>
        <v>39.772727272727273</v>
      </c>
      <c r="F2" s="108">
        <v>100</v>
      </c>
      <c r="G2" s="58"/>
    </row>
    <row r="3" spans="1:7" x14ac:dyDescent="0.45">
      <c r="A3" s="82"/>
      <c r="B3" t="s">
        <v>33</v>
      </c>
      <c r="C3" s="3" t="s">
        <v>1</v>
      </c>
      <c r="D3" s="60">
        <v>1.2727272727272727</v>
      </c>
      <c r="E3" s="116"/>
      <c r="F3" s="109"/>
      <c r="G3" s="58"/>
    </row>
    <row r="4" spans="1:7" x14ac:dyDescent="0.45">
      <c r="A4" s="82"/>
      <c r="B4" t="s">
        <v>34</v>
      </c>
      <c r="C4" s="3" t="s">
        <v>2</v>
      </c>
      <c r="D4" s="60">
        <v>1.4545454545454546</v>
      </c>
      <c r="E4" s="116"/>
      <c r="F4" s="109"/>
      <c r="G4" s="58"/>
    </row>
    <row r="5" spans="1:7" x14ac:dyDescent="0.45">
      <c r="A5" s="82"/>
      <c r="B5" t="s">
        <v>35</v>
      </c>
      <c r="C5" s="3" t="s">
        <v>3</v>
      </c>
      <c r="D5" s="60">
        <v>2.3636363636363638</v>
      </c>
      <c r="E5" s="116"/>
      <c r="F5" s="109"/>
      <c r="G5" s="58"/>
    </row>
    <row r="6" spans="1:7" x14ac:dyDescent="0.45">
      <c r="A6" s="82"/>
      <c r="B6" t="s">
        <v>36</v>
      </c>
      <c r="C6" s="3" t="s">
        <v>4</v>
      </c>
      <c r="D6" s="60">
        <v>2.2727272727272729</v>
      </c>
      <c r="E6" s="116"/>
      <c r="F6" s="109"/>
      <c r="G6" s="58"/>
    </row>
    <row r="7" spans="1:7" x14ac:dyDescent="0.45">
      <c r="A7" s="82"/>
      <c r="B7" t="s">
        <v>37</v>
      </c>
      <c r="C7" s="3" t="s">
        <v>5</v>
      </c>
      <c r="D7" s="60">
        <v>1.3636363636363635</v>
      </c>
      <c r="E7" s="116"/>
      <c r="F7" s="109"/>
      <c r="G7" s="58"/>
    </row>
    <row r="8" spans="1:7" x14ac:dyDescent="0.45">
      <c r="A8" s="82"/>
      <c r="B8" t="s">
        <v>38</v>
      </c>
      <c r="C8" s="3" t="s">
        <v>6</v>
      </c>
      <c r="D8" s="60">
        <v>0.90909090909090906</v>
      </c>
      <c r="E8" s="116"/>
      <c r="F8" s="109"/>
      <c r="G8" s="58"/>
    </row>
    <row r="9" spans="1:7" x14ac:dyDescent="0.45">
      <c r="A9" s="82"/>
      <c r="B9" t="s">
        <v>39</v>
      </c>
      <c r="C9" s="3" t="s">
        <v>7</v>
      </c>
      <c r="D9" s="60">
        <v>1.5454545454545454</v>
      </c>
      <c r="E9" s="116"/>
      <c r="F9" s="109"/>
      <c r="G9" s="58"/>
    </row>
    <row r="10" spans="1:7" x14ac:dyDescent="0.45">
      <c r="A10" s="82"/>
      <c r="B10" t="s">
        <v>40</v>
      </c>
      <c r="C10" s="3" t="s">
        <v>8</v>
      </c>
      <c r="D10" s="60">
        <v>1.8181818181818181</v>
      </c>
      <c r="E10" s="116"/>
      <c r="F10" s="109"/>
      <c r="G10" s="58"/>
    </row>
    <row r="11" spans="1:7" ht="14.65" thickBot="1" x14ac:dyDescent="0.5">
      <c r="A11" s="82"/>
      <c r="B11" s="13" t="s">
        <v>41</v>
      </c>
      <c r="C11" s="14" t="s">
        <v>9</v>
      </c>
      <c r="D11" s="61">
        <v>1.1818181818181819</v>
      </c>
      <c r="E11" s="117"/>
      <c r="F11" s="110"/>
      <c r="G11" s="58"/>
    </row>
    <row r="12" spans="1:7" ht="14.65" thickTop="1" x14ac:dyDescent="0.45">
      <c r="A12" s="92" t="s">
        <v>22</v>
      </c>
      <c r="B12" t="s">
        <v>44</v>
      </c>
      <c r="C12" s="4" t="s">
        <v>42</v>
      </c>
      <c r="D12">
        <v>1</v>
      </c>
      <c r="E12" s="111">
        <f>SUM(D12:D14)</f>
        <v>3</v>
      </c>
      <c r="F12" s="112">
        <v>3</v>
      </c>
      <c r="G12" s="58"/>
    </row>
    <row r="13" spans="1:7" x14ac:dyDescent="0.45">
      <c r="A13" s="82"/>
      <c r="B13" t="s">
        <v>45</v>
      </c>
      <c r="C13" s="4" t="s">
        <v>43</v>
      </c>
      <c r="D13">
        <v>1</v>
      </c>
      <c r="E13" s="99"/>
      <c r="F13" s="109"/>
      <c r="G13" s="58"/>
    </row>
    <row r="14" spans="1:7" ht="14.65" thickBot="1" x14ac:dyDescent="0.5">
      <c r="A14" s="101"/>
      <c r="B14" s="13" t="s">
        <v>46</v>
      </c>
      <c r="C14" s="15" t="s">
        <v>86</v>
      </c>
      <c r="D14" s="13">
        <v>1</v>
      </c>
      <c r="E14" s="100"/>
      <c r="F14" s="110"/>
      <c r="G14" s="58"/>
    </row>
    <row r="15" spans="1:7" ht="14.65" thickTop="1" x14ac:dyDescent="0.45">
      <c r="A15" s="82" t="s">
        <v>23</v>
      </c>
      <c r="B15" t="s">
        <v>47</v>
      </c>
      <c r="C15" s="3" t="s">
        <v>51</v>
      </c>
      <c r="D15">
        <v>0</v>
      </c>
      <c r="E15" s="111">
        <f>SUM(D15:D17)</f>
        <v>0</v>
      </c>
      <c r="F15" s="112">
        <v>3</v>
      </c>
      <c r="G15" s="58"/>
    </row>
    <row r="16" spans="1:7" x14ac:dyDescent="0.45">
      <c r="A16" s="82"/>
      <c r="B16" t="s">
        <v>48</v>
      </c>
      <c r="C16" s="3" t="s">
        <v>52</v>
      </c>
      <c r="D16">
        <v>0</v>
      </c>
      <c r="E16" s="99"/>
      <c r="F16" s="109"/>
      <c r="G16" s="58"/>
    </row>
    <row r="17" spans="1:7" ht="28.9" thickBot="1" x14ac:dyDescent="0.5">
      <c r="A17" s="101"/>
      <c r="B17" s="13" t="s">
        <v>49</v>
      </c>
      <c r="C17" s="14" t="s">
        <v>87</v>
      </c>
      <c r="D17" s="13">
        <v>0</v>
      </c>
      <c r="E17" s="100"/>
      <c r="F17" s="110"/>
      <c r="G17" s="58" t="s">
        <v>211</v>
      </c>
    </row>
    <row r="18" spans="1:7" ht="14.65" thickTop="1" x14ac:dyDescent="0.45">
      <c r="A18" s="92" t="s">
        <v>114</v>
      </c>
      <c r="B18" s="12" t="s">
        <v>50</v>
      </c>
      <c r="C18" s="22" t="s">
        <v>182</v>
      </c>
      <c r="D18" s="12">
        <v>1</v>
      </c>
      <c r="E18" s="111">
        <f>SUM(D18:D25)</f>
        <v>4</v>
      </c>
      <c r="F18" s="112">
        <v>8</v>
      </c>
      <c r="G18" s="58"/>
    </row>
    <row r="19" spans="1:7" x14ac:dyDescent="0.45">
      <c r="A19" s="82"/>
      <c r="B19" t="s">
        <v>61</v>
      </c>
      <c r="C19" s="4" t="s">
        <v>183</v>
      </c>
      <c r="D19">
        <v>1</v>
      </c>
      <c r="E19" s="99"/>
      <c r="F19" s="109"/>
      <c r="G19" s="58"/>
    </row>
    <row r="20" spans="1:7" x14ac:dyDescent="0.45">
      <c r="A20" s="82"/>
      <c r="B20" t="s">
        <v>62</v>
      </c>
      <c r="C20" s="4" t="s">
        <v>184</v>
      </c>
      <c r="D20">
        <v>0</v>
      </c>
      <c r="E20" s="99"/>
      <c r="F20" s="109"/>
    </row>
    <row r="21" spans="1:7" ht="42.75" x14ac:dyDescent="0.45">
      <c r="A21" s="82"/>
      <c r="B21" t="s">
        <v>63</v>
      </c>
      <c r="C21" s="4" t="s">
        <v>185</v>
      </c>
      <c r="D21">
        <v>1</v>
      </c>
      <c r="E21" s="99"/>
      <c r="F21" s="109"/>
      <c r="G21" s="58" t="s">
        <v>212</v>
      </c>
    </row>
    <row r="22" spans="1:7" x14ac:dyDescent="0.45">
      <c r="A22" s="82"/>
      <c r="B22" t="s">
        <v>70</v>
      </c>
      <c r="C22" s="4" t="s">
        <v>186</v>
      </c>
      <c r="D22">
        <v>1</v>
      </c>
      <c r="E22" s="99"/>
      <c r="F22" s="109"/>
      <c r="G22" s="58"/>
    </row>
    <row r="23" spans="1:7" x14ac:dyDescent="0.45">
      <c r="A23" s="82"/>
      <c r="B23" t="s">
        <v>71</v>
      </c>
      <c r="C23" s="4" t="s">
        <v>187</v>
      </c>
      <c r="D23">
        <v>0</v>
      </c>
      <c r="E23" s="99"/>
      <c r="F23" s="109"/>
      <c r="G23" s="58"/>
    </row>
    <row r="24" spans="1:7" x14ac:dyDescent="0.45">
      <c r="A24" s="82"/>
      <c r="B24" t="s">
        <v>72</v>
      </c>
      <c r="C24" s="4" t="s">
        <v>188</v>
      </c>
      <c r="D24">
        <v>0</v>
      </c>
      <c r="E24" s="99"/>
      <c r="F24" s="109"/>
      <c r="G24" s="58"/>
    </row>
    <row r="25" spans="1:7" x14ac:dyDescent="0.45">
      <c r="A25" s="83"/>
      <c r="B25" s="10" t="s">
        <v>73</v>
      </c>
      <c r="C25" s="24" t="s">
        <v>189</v>
      </c>
      <c r="D25" s="10">
        <v>0</v>
      </c>
      <c r="E25" s="107"/>
      <c r="F25" s="119"/>
      <c r="G25" s="58"/>
    </row>
    <row r="26" spans="1:7" x14ac:dyDescent="0.45">
      <c r="A26" s="82" t="s">
        <v>24</v>
      </c>
      <c r="B26" t="s">
        <v>57</v>
      </c>
      <c r="C26" s="3" t="s">
        <v>53</v>
      </c>
      <c r="D26">
        <v>0</v>
      </c>
      <c r="E26" s="99">
        <f>SUM(D26:D29)</f>
        <v>2</v>
      </c>
      <c r="F26" s="109">
        <v>4</v>
      </c>
      <c r="G26" s="58"/>
    </row>
    <row r="27" spans="1:7" x14ac:dyDescent="0.45">
      <c r="A27" s="82"/>
      <c r="B27" t="s">
        <v>58</v>
      </c>
      <c r="C27" s="3" t="s">
        <v>54</v>
      </c>
      <c r="D27">
        <v>0</v>
      </c>
      <c r="E27" s="99"/>
      <c r="F27" s="109"/>
      <c r="G27" s="58"/>
    </row>
    <row r="28" spans="1:7" x14ac:dyDescent="0.45">
      <c r="A28" s="82"/>
      <c r="B28" t="s">
        <v>59</v>
      </c>
      <c r="C28" s="3" t="s">
        <v>55</v>
      </c>
      <c r="D28">
        <v>1</v>
      </c>
      <c r="E28" s="99"/>
      <c r="F28" s="109"/>
      <c r="G28" s="58"/>
    </row>
    <row r="29" spans="1:7" ht="14.65" thickBot="1" x14ac:dyDescent="0.5">
      <c r="A29" s="101"/>
      <c r="B29" s="13" t="s">
        <v>60</v>
      </c>
      <c r="C29" s="14" t="s">
        <v>56</v>
      </c>
      <c r="D29" s="13">
        <v>1</v>
      </c>
      <c r="E29" s="100"/>
      <c r="F29" s="110"/>
      <c r="G29" s="58"/>
    </row>
    <row r="30" spans="1:7" ht="85.9" thickTop="1" x14ac:dyDescent="0.45">
      <c r="A30" s="39" t="s">
        <v>180</v>
      </c>
      <c r="B30" s="40" t="s">
        <v>64</v>
      </c>
      <c r="C30" s="41" t="s">
        <v>213</v>
      </c>
      <c r="D30" s="40">
        <v>2</v>
      </c>
      <c r="E30" s="42">
        <f>D30</f>
        <v>2</v>
      </c>
      <c r="F30" s="39">
        <v>4</v>
      </c>
      <c r="G30" s="58"/>
    </row>
    <row r="31" spans="1:7" x14ac:dyDescent="0.45">
      <c r="A31" s="2" t="s">
        <v>29</v>
      </c>
      <c r="B31" s="2" t="s">
        <v>84</v>
      </c>
      <c r="C31" s="19" t="s">
        <v>85</v>
      </c>
      <c r="D31" s="118">
        <f>SUM(E2:E30)/SUM(F2:F30)</f>
        <v>0.41616989567809243</v>
      </c>
      <c r="E31" s="103"/>
      <c r="F31" s="38">
        <v>1</v>
      </c>
      <c r="G31" s="58"/>
    </row>
  </sheetData>
  <sheetProtection algorithmName="SHA-512" hashValue="PrrdvqdeeXKobgu1ERCYK3LNcsW62mweTeDwAAWDupA6Mi5iMDNds2qJkx6n+vG/ImQLpr2HjDcSqKeO4G6fIg==" saltValue="9BHyo4IpybpN+zx3NRwmug==" spinCount="100000" sheet="1" objects="1" scenarios="1"/>
  <mergeCells count="16">
    <mergeCell ref="A2:A11"/>
    <mergeCell ref="E2:E11"/>
    <mergeCell ref="F2:F11"/>
    <mergeCell ref="A12:A14"/>
    <mergeCell ref="E12:E14"/>
    <mergeCell ref="F12:F14"/>
    <mergeCell ref="A26:A29"/>
    <mergeCell ref="E26:E29"/>
    <mergeCell ref="F26:F29"/>
    <mergeCell ref="D31:E31"/>
    <mergeCell ref="A15:A17"/>
    <mergeCell ref="E15:E17"/>
    <mergeCell ref="F15:F17"/>
    <mergeCell ref="A18:A25"/>
    <mergeCell ref="E18:E25"/>
    <mergeCell ref="F18:F2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B6CEA-DC8D-4819-ABA4-0E144ED45106}">
  <dimension ref="A1:G31"/>
  <sheetViews>
    <sheetView zoomScale="80" zoomScaleNormal="80" workbookViewId="0">
      <selection activeCell="D13" sqref="D13"/>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2">
        <v>0.66666666666666663</v>
      </c>
      <c r="E2" s="115">
        <f>SUM(D2:D11)*2.5</f>
        <v>13.333333333333332</v>
      </c>
      <c r="F2" s="108">
        <v>100</v>
      </c>
      <c r="G2" s="58"/>
    </row>
    <row r="3" spans="1:7" x14ac:dyDescent="0.45">
      <c r="A3" s="82"/>
      <c r="B3" t="s">
        <v>33</v>
      </c>
      <c r="C3" s="3" t="s">
        <v>1</v>
      </c>
      <c r="D3" s="60">
        <v>0.33333333333333331</v>
      </c>
      <c r="E3" s="116"/>
      <c r="F3" s="109"/>
      <c r="G3" s="58"/>
    </row>
    <row r="4" spans="1:7" x14ac:dyDescent="0.45">
      <c r="A4" s="82"/>
      <c r="B4" t="s">
        <v>34</v>
      </c>
      <c r="C4" s="3" t="s">
        <v>2</v>
      </c>
      <c r="D4" s="60">
        <v>0.66666666666666663</v>
      </c>
      <c r="E4" s="116"/>
      <c r="F4" s="109"/>
      <c r="G4" s="58"/>
    </row>
    <row r="5" spans="1:7" x14ac:dyDescent="0.45">
      <c r="A5" s="82"/>
      <c r="B5" t="s">
        <v>35</v>
      </c>
      <c r="C5" s="3" t="s">
        <v>3</v>
      </c>
      <c r="D5" s="60">
        <v>1</v>
      </c>
      <c r="E5" s="116"/>
      <c r="F5" s="109"/>
      <c r="G5" s="58"/>
    </row>
    <row r="6" spans="1:7" x14ac:dyDescent="0.45">
      <c r="A6" s="82"/>
      <c r="B6" t="s">
        <v>36</v>
      </c>
      <c r="C6" s="3" t="s">
        <v>4</v>
      </c>
      <c r="D6" s="60">
        <v>0.66666666666666663</v>
      </c>
      <c r="E6" s="116"/>
      <c r="F6" s="109"/>
      <c r="G6" s="58"/>
    </row>
    <row r="7" spans="1:7" x14ac:dyDescent="0.45">
      <c r="A7" s="82"/>
      <c r="B7" t="s">
        <v>37</v>
      </c>
      <c r="C7" s="3" t="s">
        <v>5</v>
      </c>
      <c r="D7" s="60">
        <v>0.33333333333333331</v>
      </c>
      <c r="E7" s="116"/>
      <c r="F7" s="109"/>
      <c r="G7" s="58"/>
    </row>
    <row r="8" spans="1:7" x14ac:dyDescent="0.45">
      <c r="A8" s="82"/>
      <c r="B8" t="s">
        <v>38</v>
      </c>
      <c r="C8" s="3" t="s">
        <v>6</v>
      </c>
      <c r="D8" s="60">
        <v>0.33333333333333331</v>
      </c>
      <c r="E8" s="116"/>
      <c r="F8" s="109"/>
      <c r="G8" s="58"/>
    </row>
    <row r="9" spans="1:7" x14ac:dyDescent="0.45">
      <c r="A9" s="82"/>
      <c r="B9" t="s">
        <v>39</v>
      </c>
      <c r="C9" s="3" t="s">
        <v>7</v>
      </c>
      <c r="D9" s="60">
        <v>0.33333333333333331</v>
      </c>
      <c r="E9" s="116"/>
      <c r="F9" s="109"/>
      <c r="G9" s="58"/>
    </row>
    <row r="10" spans="1:7" x14ac:dyDescent="0.45">
      <c r="A10" s="82"/>
      <c r="B10" t="s">
        <v>40</v>
      </c>
      <c r="C10" s="3" t="s">
        <v>8</v>
      </c>
      <c r="D10" s="60">
        <v>0.66666666666666663</v>
      </c>
      <c r="E10" s="116"/>
      <c r="F10" s="109"/>
      <c r="G10" s="58"/>
    </row>
    <row r="11" spans="1:7" ht="14.65" thickBot="1" x14ac:dyDescent="0.5">
      <c r="A11" s="82"/>
      <c r="B11" s="13" t="s">
        <v>41</v>
      </c>
      <c r="C11" s="14" t="s">
        <v>9</v>
      </c>
      <c r="D11" s="61">
        <v>0.33333333333333331</v>
      </c>
      <c r="E11" s="117"/>
      <c r="F11" s="110"/>
      <c r="G11" s="58"/>
    </row>
    <row r="12" spans="1:7" ht="14.65" thickTop="1" x14ac:dyDescent="0.45">
      <c r="A12" s="92" t="s">
        <v>22</v>
      </c>
      <c r="B12" t="s">
        <v>44</v>
      </c>
      <c r="C12" s="4" t="s">
        <v>42</v>
      </c>
      <c r="D12">
        <v>1</v>
      </c>
      <c r="E12" s="111">
        <f>SUM(D12:D14)</f>
        <v>3</v>
      </c>
      <c r="F12" s="112">
        <v>3</v>
      </c>
      <c r="G12" s="58"/>
    </row>
    <row r="13" spans="1:7" ht="42.75" x14ac:dyDescent="0.45">
      <c r="A13" s="82"/>
      <c r="B13" t="s">
        <v>45</v>
      </c>
      <c r="C13" s="4" t="s">
        <v>43</v>
      </c>
      <c r="D13">
        <v>1</v>
      </c>
      <c r="E13" s="99"/>
      <c r="F13" s="109"/>
      <c r="G13" s="58" t="s">
        <v>214</v>
      </c>
    </row>
    <row r="14" spans="1:7" ht="14.65" thickBot="1" x14ac:dyDescent="0.5">
      <c r="A14" s="101"/>
      <c r="B14" s="13" t="s">
        <v>46</v>
      </c>
      <c r="C14" s="15" t="s">
        <v>86</v>
      </c>
      <c r="D14" s="13">
        <v>1</v>
      </c>
      <c r="E14" s="100"/>
      <c r="F14" s="110"/>
      <c r="G14" s="58"/>
    </row>
    <row r="15" spans="1:7" ht="14.65" thickTop="1" x14ac:dyDescent="0.45">
      <c r="A15" s="82" t="s">
        <v>23</v>
      </c>
      <c r="B15" t="s">
        <v>47</v>
      </c>
      <c r="C15" s="3" t="s">
        <v>51</v>
      </c>
      <c r="D15">
        <v>1</v>
      </c>
      <c r="E15" s="111">
        <f>SUM(D15:D17)</f>
        <v>2</v>
      </c>
      <c r="F15" s="112">
        <v>3</v>
      </c>
      <c r="G15" s="58"/>
    </row>
    <row r="16" spans="1:7" x14ac:dyDescent="0.45">
      <c r="A16" s="82"/>
      <c r="B16" t="s">
        <v>48</v>
      </c>
      <c r="C16" s="3" t="s">
        <v>52</v>
      </c>
      <c r="D16">
        <v>0</v>
      </c>
      <c r="E16" s="99"/>
      <c r="F16" s="109"/>
      <c r="G16" s="58"/>
    </row>
    <row r="17" spans="1:7" ht="14.65" thickBot="1" x14ac:dyDescent="0.5">
      <c r="A17" s="101"/>
      <c r="B17" s="13" t="s">
        <v>49</v>
      </c>
      <c r="C17" s="14" t="s">
        <v>87</v>
      </c>
      <c r="D17" s="13">
        <v>1</v>
      </c>
      <c r="E17" s="100"/>
      <c r="F17" s="110"/>
      <c r="G17" s="58"/>
    </row>
    <row r="18" spans="1:7" ht="14.65" thickTop="1" x14ac:dyDescent="0.45">
      <c r="A18" s="92" t="s">
        <v>114</v>
      </c>
      <c r="B18" s="12" t="s">
        <v>50</v>
      </c>
      <c r="C18" s="22" t="s">
        <v>182</v>
      </c>
      <c r="D18" s="12">
        <v>0</v>
      </c>
      <c r="E18" s="111">
        <f>SUM(D18:D25)</f>
        <v>0</v>
      </c>
      <c r="F18" s="112">
        <v>8</v>
      </c>
      <c r="G18" s="58"/>
    </row>
    <row r="19" spans="1:7" x14ac:dyDescent="0.45">
      <c r="A19" s="82"/>
      <c r="B19" t="s">
        <v>61</v>
      </c>
      <c r="C19" s="4" t="s">
        <v>183</v>
      </c>
      <c r="D19">
        <v>0</v>
      </c>
      <c r="E19" s="99"/>
      <c r="F19" s="109"/>
      <c r="G19" s="58"/>
    </row>
    <row r="20" spans="1:7" x14ac:dyDescent="0.45">
      <c r="A20" s="82"/>
      <c r="B20" t="s">
        <v>62</v>
      </c>
      <c r="C20" s="4" t="s">
        <v>184</v>
      </c>
      <c r="D20">
        <v>0</v>
      </c>
      <c r="E20" s="99"/>
      <c r="F20" s="109"/>
      <c r="G20" s="58"/>
    </row>
    <row r="21" spans="1:7" x14ac:dyDescent="0.45">
      <c r="A21" s="82"/>
      <c r="B21" t="s">
        <v>63</v>
      </c>
      <c r="C21" s="4" t="s">
        <v>185</v>
      </c>
      <c r="D21">
        <v>0</v>
      </c>
      <c r="E21" s="99"/>
      <c r="F21" s="109"/>
      <c r="G21" s="58"/>
    </row>
    <row r="22" spans="1:7" x14ac:dyDescent="0.45">
      <c r="A22" s="82"/>
      <c r="B22" t="s">
        <v>70</v>
      </c>
      <c r="C22" s="4" t="s">
        <v>186</v>
      </c>
      <c r="D22">
        <v>0</v>
      </c>
      <c r="E22" s="99"/>
      <c r="F22" s="109"/>
      <c r="G22" s="58"/>
    </row>
    <row r="23" spans="1:7" x14ac:dyDescent="0.45">
      <c r="A23" s="82"/>
      <c r="B23" t="s">
        <v>71</v>
      </c>
      <c r="C23" s="4" t="s">
        <v>187</v>
      </c>
      <c r="D23">
        <v>0</v>
      </c>
      <c r="E23" s="99"/>
      <c r="F23" s="109"/>
      <c r="G23" s="58"/>
    </row>
    <row r="24" spans="1:7" x14ac:dyDescent="0.45">
      <c r="A24" s="82"/>
      <c r="B24" t="s">
        <v>72</v>
      </c>
      <c r="C24" s="4" t="s">
        <v>188</v>
      </c>
      <c r="D24">
        <v>0</v>
      </c>
      <c r="E24" s="99"/>
      <c r="F24" s="109"/>
      <c r="G24" s="58"/>
    </row>
    <row r="25" spans="1:7" x14ac:dyDescent="0.45">
      <c r="A25" s="83"/>
      <c r="B25" s="10" t="s">
        <v>73</v>
      </c>
      <c r="C25" s="24" t="s">
        <v>189</v>
      </c>
      <c r="D25" s="10">
        <v>0</v>
      </c>
      <c r="E25" s="107"/>
      <c r="F25" s="119"/>
      <c r="G25" s="58"/>
    </row>
    <row r="26" spans="1:7" x14ac:dyDescent="0.45">
      <c r="A26" s="82" t="s">
        <v>24</v>
      </c>
      <c r="B26" t="s">
        <v>57</v>
      </c>
      <c r="C26" s="3" t="s">
        <v>53</v>
      </c>
      <c r="D26">
        <v>1</v>
      </c>
      <c r="E26" s="99">
        <f>SUM(D26:D29)</f>
        <v>3</v>
      </c>
      <c r="F26" s="109">
        <v>4</v>
      </c>
      <c r="G26" s="58"/>
    </row>
    <row r="27" spans="1:7" x14ac:dyDescent="0.45">
      <c r="A27" s="82"/>
      <c r="B27" t="s">
        <v>58</v>
      </c>
      <c r="C27" s="3" t="s">
        <v>54</v>
      </c>
      <c r="D27">
        <v>1</v>
      </c>
      <c r="E27" s="99"/>
      <c r="F27" s="109"/>
      <c r="G27" s="58"/>
    </row>
    <row r="28" spans="1:7" x14ac:dyDescent="0.45">
      <c r="A28" s="82"/>
      <c r="B28" t="s">
        <v>59</v>
      </c>
      <c r="C28" s="3" t="s">
        <v>55</v>
      </c>
      <c r="D28">
        <v>0</v>
      </c>
      <c r="E28" s="99"/>
      <c r="F28" s="109"/>
      <c r="G28" s="58"/>
    </row>
    <row r="29" spans="1:7" ht="14.65" thickBot="1" x14ac:dyDescent="0.5">
      <c r="A29" s="101"/>
      <c r="B29" s="13" t="s">
        <v>60</v>
      </c>
      <c r="C29" s="14" t="s">
        <v>56</v>
      </c>
      <c r="D29" s="13">
        <v>1</v>
      </c>
      <c r="E29" s="100"/>
      <c r="F29" s="110"/>
      <c r="G29" s="58"/>
    </row>
    <row r="30" spans="1:7" ht="57.4" thickTop="1" x14ac:dyDescent="0.45">
      <c r="A30" s="39" t="s">
        <v>180</v>
      </c>
      <c r="B30" s="40" t="s">
        <v>64</v>
      </c>
      <c r="C30" s="41" t="s">
        <v>215</v>
      </c>
      <c r="D30" s="40">
        <v>4</v>
      </c>
      <c r="E30" s="42">
        <f>D30</f>
        <v>4</v>
      </c>
      <c r="F30" s="39">
        <v>4</v>
      </c>
      <c r="G30" s="58"/>
    </row>
    <row r="31" spans="1:7" x14ac:dyDescent="0.45">
      <c r="A31" s="2" t="s">
        <v>29</v>
      </c>
      <c r="B31" s="2" t="s">
        <v>84</v>
      </c>
      <c r="C31" s="19" t="s">
        <v>85</v>
      </c>
      <c r="D31" s="118">
        <f>SUM(E2:E30)/SUM(F2:F30)</f>
        <v>0.2076502732240437</v>
      </c>
      <c r="E31" s="103"/>
      <c r="F31" s="38">
        <v>1</v>
      </c>
      <c r="G31" s="58"/>
    </row>
  </sheetData>
  <sheetProtection algorithmName="SHA-512" hashValue="H9iU0Ma9lczB4hKVa7FggqMpJzE0XQxvvk/eFOcUd+HF9T5ng5aKrWCVCivlrie7RqfRCJF4p22TBO/WKxDPZw==" saltValue="X2Wcxh8cC+dbuFs12y+ODg==" spinCount="100000" sheet="1" objects="1" scenarios="1"/>
  <mergeCells count="16">
    <mergeCell ref="A2:A11"/>
    <mergeCell ref="E2:E11"/>
    <mergeCell ref="F2:F11"/>
    <mergeCell ref="A12:A14"/>
    <mergeCell ref="E12:E14"/>
    <mergeCell ref="F12:F14"/>
    <mergeCell ref="A26:A29"/>
    <mergeCell ref="E26:E29"/>
    <mergeCell ref="F26:F29"/>
    <mergeCell ref="D31:E31"/>
    <mergeCell ref="A15:A17"/>
    <mergeCell ref="E15:E17"/>
    <mergeCell ref="F15:F17"/>
    <mergeCell ref="A18:A25"/>
    <mergeCell ref="E18:E25"/>
    <mergeCell ref="F18:F25"/>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E2486-9DAB-407C-AA91-50CBFD95EC96}">
  <dimension ref="A1:G31"/>
  <sheetViews>
    <sheetView zoomScale="80" zoomScaleNormal="80" workbookViewId="0">
      <selection activeCell="D13" sqref="D13"/>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2">
        <v>3.6666666666666665</v>
      </c>
      <c r="E2" s="115">
        <f>SUM(D2:D11)*2.5</f>
        <v>98.333333333333314</v>
      </c>
      <c r="F2" s="108">
        <v>100</v>
      </c>
    </row>
    <row r="3" spans="1:7" x14ac:dyDescent="0.45">
      <c r="A3" s="82"/>
      <c r="B3" t="s">
        <v>33</v>
      </c>
      <c r="C3" s="3" t="s">
        <v>1</v>
      </c>
      <c r="D3" s="60">
        <v>4</v>
      </c>
      <c r="E3" s="116"/>
      <c r="F3" s="109"/>
    </row>
    <row r="4" spans="1:7" x14ac:dyDescent="0.45">
      <c r="A4" s="82"/>
      <c r="B4" t="s">
        <v>34</v>
      </c>
      <c r="C4" s="3" t="s">
        <v>2</v>
      </c>
      <c r="D4" s="60">
        <v>4</v>
      </c>
      <c r="E4" s="116"/>
      <c r="F4" s="109"/>
    </row>
    <row r="5" spans="1:7" x14ac:dyDescent="0.45">
      <c r="A5" s="82"/>
      <c r="B5" t="s">
        <v>35</v>
      </c>
      <c r="C5" s="3" t="s">
        <v>3</v>
      </c>
      <c r="D5" s="60">
        <v>4</v>
      </c>
      <c r="E5" s="116"/>
      <c r="F5" s="109"/>
    </row>
    <row r="6" spans="1:7" x14ac:dyDescent="0.45">
      <c r="A6" s="82"/>
      <c r="B6" t="s">
        <v>36</v>
      </c>
      <c r="C6" s="3" t="s">
        <v>4</v>
      </c>
      <c r="D6" s="60">
        <v>4</v>
      </c>
      <c r="E6" s="116"/>
      <c r="F6" s="109"/>
    </row>
    <row r="7" spans="1:7" x14ac:dyDescent="0.45">
      <c r="A7" s="82"/>
      <c r="B7" t="s">
        <v>37</v>
      </c>
      <c r="C7" s="3" t="s">
        <v>5</v>
      </c>
      <c r="D7" s="60">
        <v>4</v>
      </c>
      <c r="E7" s="116"/>
      <c r="F7" s="109"/>
    </row>
    <row r="8" spans="1:7" x14ac:dyDescent="0.45">
      <c r="A8" s="82"/>
      <c r="B8" t="s">
        <v>38</v>
      </c>
      <c r="C8" s="3" t="s">
        <v>6</v>
      </c>
      <c r="D8" s="60">
        <v>4</v>
      </c>
      <c r="E8" s="116"/>
      <c r="F8" s="109"/>
    </row>
    <row r="9" spans="1:7" x14ac:dyDescent="0.45">
      <c r="A9" s="82"/>
      <c r="B9" t="s">
        <v>39</v>
      </c>
      <c r="C9" s="3" t="s">
        <v>7</v>
      </c>
      <c r="D9" s="60">
        <v>4</v>
      </c>
      <c r="E9" s="116"/>
      <c r="F9" s="109"/>
    </row>
    <row r="10" spans="1:7" x14ac:dyDescent="0.45">
      <c r="A10" s="82"/>
      <c r="B10" t="s">
        <v>40</v>
      </c>
      <c r="C10" s="3" t="s">
        <v>8</v>
      </c>
      <c r="D10" s="60">
        <v>3.6666666666666665</v>
      </c>
      <c r="E10" s="116"/>
      <c r="F10" s="109"/>
    </row>
    <row r="11" spans="1:7" ht="14.65" thickBot="1" x14ac:dyDescent="0.5">
      <c r="A11" s="82"/>
      <c r="B11" s="13" t="s">
        <v>41</v>
      </c>
      <c r="C11" s="14" t="s">
        <v>9</v>
      </c>
      <c r="D11" s="61">
        <v>4</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0</v>
      </c>
      <c r="E15" s="111">
        <f>SUM(D15:D17)</f>
        <v>1</v>
      </c>
      <c r="F15" s="112">
        <v>3</v>
      </c>
    </row>
    <row r="16" spans="1:7" x14ac:dyDescent="0.45">
      <c r="A16" s="82"/>
      <c r="B16" t="s">
        <v>48</v>
      </c>
      <c r="C16" s="3" t="s">
        <v>52</v>
      </c>
      <c r="D16">
        <v>0</v>
      </c>
      <c r="E16" s="99"/>
      <c r="F16" s="109"/>
    </row>
    <row r="17" spans="1:7" ht="14.65" thickBot="1" x14ac:dyDescent="0.5">
      <c r="A17" s="101"/>
      <c r="B17" s="13" t="s">
        <v>49</v>
      </c>
      <c r="C17" s="14" t="s">
        <v>87</v>
      </c>
      <c r="D17" s="13">
        <v>1</v>
      </c>
      <c r="E17" s="100"/>
      <c r="F17" s="110"/>
    </row>
    <row r="18" spans="1:7" ht="14.65" thickTop="1" x14ac:dyDescent="0.45">
      <c r="A18" s="92" t="s">
        <v>114</v>
      </c>
      <c r="B18" s="12" t="s">
        <v>50</v>
      </c>
      <c r="C18" s="22" t="s">
        <v>182</v>
      </c>
      <c r="D18" s="12">
        <v>1</v>
      </c>
      <c r="E18" s="111">
        <f>SUM(D18:D25)</f>
        <v>1</v>
      </c>
      <c r="F18" s="112">
        <v>8</v>
      </c>
    </row>
    <row r="19" spans="1:7" x14ac:dyDescent="0.45">
      <c r="A19" s="82"/>
      <c r="B19" t="s">
        <v>61</v>
      </c>
      <c r="C19" s="4" t="s">
        <v>183</v>
      </c>
      <c r="D19">
        <v>0</v>
      </c>
      <c r="E19" s="99"/>
      <c r="F19" s="109"/>
    </row>
    <row r="20" spans="1:7" x14ac:dyDescent="0.45">
      <c r="A20" s="82"/>
      <c r="B20" t="s">
        <v>62</v>
      </c>
      <c r="C20" s="4" t="s">
        <v>184</v>
      </c>
      <c r="D20">
        <v>0</v>
      </c>
      <c r="E20" s="99"/>
      <c r="F20" s="109"/>
    </row>
    <row r="21" spans="1:7" x14ac:dyDescent="0.45">
      <c r="A21" s="82"/>
      <c r="B21" t="s">
        <v>63</v>
      </c>
      <c r="C21" s="4" t="s">
        <v>185</v>
      </c>
      <c r="D21">
        <v>0</v>
      </c>
      <c r="E21" s="99"/>
      <c r="F21" s="109"/>
    </row>
    <row r="22" spans="1:7" x14ac:dyDescent="0.45">
      <c r="A22" s="82"/>
      <c r="B22" t="s">
        <v>70</v>
      </c>
      <c r="C22" s="4" t="s">
        <v>186</v>
      </c>
      <c r="D22">
        <v>0</v>
      </c>
      <c r="E22" s="99"/>
      <c r="F22" s="109"/>
    </row>
    <row r="23" spans="1:7" x14ac:dyDescent="0.45">
      <c r="A23" s="82"/>
      <c r="B23" t="s">
        <v>71</v>
      </c>
      <c r="C23" s="4" t="s">
        <v>187</v>
      </c>
      <c r="D23">
        <v>0</v>
      </c>
      <c r="E23" s="99"/>
      <c r="F23" s="109"/>
    </row>
    <row r="24" spans="1:7" x14ac:dyDescent="0.45">
      <c r="A24" s="82"/>
      <c r="B24" t="s">
        <v>72</v>
      </c>
      <c r="C24" s="4" t="s">
        <v>188</v>
      </c>
      <c r="D24">
        <v>0</v>
      </c>
      <c r="E24" s="99"/>
      <c r="F24" s="109"/>
    </row>
    <row r="25" spans="1:7" x14ac:dyDescent="0.45">
      <c r="A25" s="83"/>
      <c r="B25" s="10" t="s">
        <v>73</v>
      </c>
      <c r="C25" s="24" t="s">
        <v>189</v>
      </c>
      <c r="D25" s="10">
        <v>0</v>
      </c>
      <c r="E25" s="107"/>
      <c r="F25" s="119"/>
    </row>
    <row r="26" spans="1:7" x14ac:dyDescent="0.45">
      <c r="A26" s="82" t="s">
        <v>24</v>
      </c>
      <c r="B26" t="s">
        <v>57</v>
      </c>
      <c r="C26" s="3" t="s">
        <v>53</v>
      </c>
      <c r="D26">
        <v>1</v>
      </c>
      <c r="E26" s="99">
        <f>SUM(D26:D29)</f>
        <v>3</v>
      </c>
      <c r="F26" s="109">
        <v>4</v>
      </c>
    </row>
    <row r="27" spans="1:7" x14ac:dyDescent="0.45">
      <c r="A27" s="82"/>
      <c r="B27" t="s">
        <v>58</v>
      </c>
      <c r="C27" s="3" t="s">
        <v>54</v>
      </c>
      <c r="D27">
        <v>1</v>
      </c>
      <c r="E27" s="99"/>
      <c r="F27" s="109"/>
    </row>
    <row r="28" spans="1:7" x14ac:dyDescent="0.45">
      <c r="A28" s="82"/>
      <c r="B28" t="s">
        <v>59</v>
      </c>
      <c r="C28" s="3" t="s">
        <v>55</v>
      </c>
      <c r="D28">
        <v>0</v>
      </c>
      <c r="E28" s="99"/>
      <c r="F28" s="109"/>
    </row>
    <row r="29" spans="1:7" ht="14.65" thickBot="1" x14ac:dyDescent="0.5">
      <c r="A29" s="101"/>
      <c r="B29" s="13" t="s">
        <v>60</v>
      </c>
      <c r="C29" s="14" t="s">
        <v>56</v>
      </c>
      <c r="D29" s="13">
        <v>1</v>
      </c>
      <c r="E29" s="100"/>
      <c r="F29" s="110"/>
      <c r="G29" t="s">
        <v>216</v>
      </c>
    </row>
    <row r="30" spans="1:7" ht="57.4" thickTop="1" x14ac:dyDescent="0.45">
      <c r="A30" s="39" t="s">
        <v>180</v>
      </c>
      <c r="B30" s="40" t="s">
        <v>64</v>
      </c>
      <c r="C30" s="41" t="s">
        <v>215</v>
      </c>
      <c r="D30" s="40">
        <v>4</v>
      </c>
      <c r="E30" s="42">
        <f>D30</f>
        <v>4</v>
      </c>
      <c r="F30" s="39">
        <v>4</v>
      </c>
    </row>
    <row r="31" spans="1:7" x14ac:dyDescent="0.45">
      <c r="A31" s="2" t="s">
        <v>29</v>
      </c>
      <c r="B31" s="2" t="s">
        <v>84</v>
      </c>
      <c r="C31" s="19" t="s">
        <v>85</v>
      </c>
      <c r="D31" s="118">
        <f>SUM(E2:E30)/SUM(F2:F30)</f>
        <v>0.87978142076502719</v>
      </c>
      <c r="E31" s="103"/>
      <c r="F31" s="38">
        <v>1</v>
      </c>
    </row>
  </sheetData>
  <sheetProtection algorithmName="SHA-512" hashValue="Z1/TVTOUpALHLAzFEENZoW/oCCrLnq1TWLQAlVtZivAFzohBvnVgEXO37QxwmS0thGH7CgrSrXjvIM3FiTC7VA==" saltValue="HopMnQs6edrCazPk5zfMmg==" spinCount="100000" sheet="1" objects="1" scenarios="1"/>
  <mergeCells count="16">
    <mergeCell ref="A2:A11"/>
    <mergeCell ref="E2:E11"/>
    <mergeCell ref="F2:F11"/>
    <mergeCell ref="A12:A14"/>
    <mergeCell ref="E12:E14"/>
    <mergeCell ref="F12:F14"/>
    <mergeCell ref="A26:A29"/>
    <mergeCell ref="E26:E29"/>
    <mergeCell ref="F26:F29"/>
    <mergeCell ref="D31:E31"/>
    <mergeCell ref="A15:A17"/>
    <mergeCell ref="E15:E17"/>
    <mergeCell ref="F15:F17"/>
    <mergeCell ref="A18:A25"/>
    <mergeCell ref="E18:E25"/>
    <mergeCell ref="F18:F25"/>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F727-18E6-4CF1-87AA-4A24372817ED}">
  <dimension ref="A1:R15"/>
  <sheetViews>
    <sheetView zoomScale="80" zoomScaleNormal="80" workbookViewId="0">
      <selection activeCell="A17" sqref="A17"/>
    </sheetView>
  </sheetViews>
  <sheetFormatPr baseColWidth="10" defaultColWidth="9.06640625" defaultRowHeight="14.25" x14ac:dyDescent="0.45"/>
  <cols>
    <col min="1" max="1" width="12.86328125" bestFit="1" customWidth="1"/>
    <col min="2" max="2" width="9.59765625" bestFit="1" customWidth="1"/>
    <col min="3" max="3" width="15.33203125" bestFit="1" customWidth="1"/>
    <col min="4" max="4" width="39.33203125" bestFit="1" customWidth="1"/>
    <col min="5" max="5" width="14.19921875" bestFit="1" customWidth="1"/>
    <col min="6" max="6" width="26.33203125" bestFit="1" customWidth="1"/>
    <col min="7" max="7" width="13.46484375" customWidth="1"/>
    <col min="8" max="8" width="9.59765625" bestFit="1" customWidth="1"/>
    <col min="9" max="9" width="19.73046875" customWidth="1"/>
    <col min="10" max="10" width="17.9296875" customWidth="1"/>
    <col min="11" max="11" width="17.6640625" customWidth="1"/>
    <col min="12" max="12" width="18.19921875" customWidth="1"/>
    <col min="13" max="13" width="16" customWidth="1"/>
    <col min="14" max="14" width="18.33203125" customWidth="1"/>
    <col min="15" max="15" width="18.6640625" customWidth="1"/>
    <col min="16" max="16" width="18.53125" customWidth="1"/>
    <col min="17" max="17" width="18" customWidth="1"/>
    <col min="18" max="18" width="18.3984375" customWidth="1"/>
  </cols>
  <sheetData>
    <row r="1" spans="1:18" x14ac:dyDescent="0.45">
      <c r="A1" s="63" t="s">
        <v>230</v>
      </c>
      <c r="F1" s="63" t="s">
        <v>231</v>
      </c>
      <c r="I1" s="63"/>
    </row>
    <row r="2" spans="1:18" ht="71.25" x14ac:dyDescent="0.45">
      <c r="A2" s="1" t="s">
        <v>232</v>
      </c>
      <c r="B2" s="1" t="s">
        <v>233</v>
      </c>
      <c r="C2" s="1" t="s">
        <v>234</v>
      </c>
      <c r="D2" s="1" t="s">
        <v>235</v>
      </c>
      <c r="F2" s="1" t="s">
        <v>18</v>
      </c>
      <c r="G2" s="1" t="s">
        <v>236</v>
      </c>
      <c r="H2" s="64" t="s">
        <v>237</v>
      </c>
      <c r="I2" s="64" t="s">
        <v>0</v>
      </c>
      <c r="J2" s="64" t="s">
        <v>1</v>
      </c>
      <c r="K2" s="64" t="s">
        <v>2</v>
      </c>
      <c r="L2" s="64" t="s">
        <v>3</v>
      </c>
      <c r="M2" s="64" t="s">
        <v>4</v>
      </c>
      <c r="N2" s="64" t="s">
        <v>5</v>
      </c>
      <c r="O2" s="64" t="s">
        <v>6</v>
      </c>
      <c r="P2" s="64" t="s">
        <v>7</v>
      </c>
      <c r="Q2" s="64" t="s">
        <v>8</v>
      </c>
      <c r="R2" s="64" t="s">
        <v>9</v>
      </c>
    </row>
    <row r="3" spans="1:18" x14ac:dyDescent="0.45">
      <c r="A3">
        <v>1</v>
      </c>
      <c r="B3">
        <v>24</v>
      </c>
      <c r="C3" t="s">
        <v>238</v>
      </c>
      <c r="D3" t="s">
        <v>239</v>
      </c>
      <c r="F3" t="s">
        <v>10</v>
      </c>
      <c r="G3" s="65">
        <f>SUM(I3:R3)*2.5</f>
        <v>77.045454545454547</v>
      </c>
      <c r="H3">
        <v>11</v>
      </c>
      <c r="I3" s="59">
        <f>(SUMIF('SUS Werte'!$A:$A,'SUS Teilnehmer und Scores'!$F3,'SUS Werte'!C:C)-H3)/H3</f>
        <v>2.7272727272727271</v>
      </c>
      <c r="J3" s="59">
        <f>((H3*5)-SUMIF('SUS Werte'!$A:$A,'SUS Teilnehmer und Scores'!$F3,'SUS Werte'!D:D))/H3</f>
        <v>3.1818181818181817</v>
      </c>
      <c r="K3" s="59">
        <f>(SUMIF('SUS Werte'!$A:$A,'SUS Teilnehmer und Scores'!$F3,'SUS Werte'!E:E)-H3)/H3</f>
        <v>3.2727272727272729</v>
      </c>
      <c r="L3" s="59">
        <f>((H3*5)-SUMIF('SUS Werte'!$A:$A,'SUS Teilnehmer und Scores'!$F3,'SUS Werte'!F:F))/H3</f>
        <v>3.3636363636363638</v>
      </c>
      <c r="M3" s="59">
        <f>(SUMIF('SUS Werte'!$A:$A,'SUS Teilnehmer und Scores'!$F3,'SUS Werte'!G:G)-H3)/H3</f>
        <v>3.4545454545454546</v>
      </c>
      <c r="N3" s="59">
        <f>((H3*5)-SUMIF('SUS Werte'!$A:$A,'SUS Teilnehmer und Scores'!$F3,'SUS Werte'!H:H))/H3</f>
        <v>3.0909090909090908</v>
      </c>
      <c r="O3" s="59">
        <f>(SUMIF('SUS Werte'!$A:$A,'SUS Teilnehmer und Scores'!$F3,'SUS Werte'!I:I)-H3)/H3</f>
        <v>2.4545454545454546</v>
      </c>
      <c r="P3" s="59">
        <f>((H3*5)-SUMIF('SUS Werte'!$A:$A,'SUS Teilnehmer und Scores'!$F3,'SUS Werte'!J:J))/H3</f>
        <v>3.3636363636363638</v>
      </c>
      <c r="Q3" s="59">
        <f>(SUMIF('SUS Werte'!$A:$A,'SUS Teilnehmer und Scores'!$F3,'SUS Werte'!K:K)-H3)/H3</f>
        <v>2.8181818181818183</v>
      </c>
      <c r="R3" s="59">
        <f>((H3*5)-SUMIF('SUS Werte'!$A:$A,'SUS Teilnehmer und Scores'!$F3,'SUS Werte'!L:L))/H3</f>
        <v>3.0909090909090908</v>
      </c>
    </row>
    <row r="4" spans="1:18" x14ac:dyDescent="0.45">
      <c r="A4">
        <v>2</v>
      </c>
      <c r="B4">
        <v>59</v>
      </c>
      <c r="C4" t="s">
        <v>238</v>
      </c>
      <c r="D4" t="s">
        <v>240</v>
      </c>
      <c r="F4" t="s">
        <v>11</v>
      </c>
      <c r="G4" s="65">
        <f t="shared" ref="G4:G12" si="0">SUM(I4:R4)*2.5</f>
        <v>39.772727272727273</v>
      </c>
      <c r="H4">
        <v>11</v>
      </c>
      <c r="I4" s="59">
        <f>(SUMIF('SUS Werte'!$A:$A,'SUS Teilnehmer und Scores'!$F4,'SUS Werte'!C:C)-H4)/H4</f>
        <v>1.7272727272727273</v>
      </c>
      <c r="J4" s="59">
        <f>((H4*5)-SUMIF('SUS Werte'!$A:$A,'SUS Teilnehmer und Scores'!$F4,'SUS Werte'!D:D))/H4</f>
        <v>1.2727272727272727</v>
      </c>
      <c r="K4" s="59">
        <f>(SUMIF('SUS Werte'!$A:$A,'SUS Teilnehmer und Scores'!$F4,'SUS Werte'!E:E)-H4)/H4</f>
        <v>1.4545454545454546</v>
      </c>
      <c r="L4" s="59">
        <f>((H4*5)-SUMIF('SUS Werte'!$A:$A,'SUS Teilnehmer und Scores'!$F4,'SUS Werte'!F:F))/H4</f>
        <v>2.3636363636363638</v>
      </c>
      <c r="M4" s="59">
        <f>(SUMIF('SUS Werte'!$A:$A,'SUS Teilnehmer und Scores'!$F4,'SUS Werte'!G:G)-H4)/H4</f>
        <v>2.2727272727272729</v>
      </c>
      <c r="N4" s="59">
        <f>((H4*5)-SUMIF('SUS Werte'!$A:$A,'SUS Teilnehmer und Scores'!$F4,'SUS Werte'!H:H))/H4</f>
        <v>1.3636363636363635</v>
      </c>
      <c r="O4" s="59">
        <f>(SUMIF('SUS Werte'!$A:$A,'SUS Teilnehmer und Scores'!$F4,'SUS Werte'!I:I)-H4)/H4</f>
        <v>0.90909090909090906</v>
      </c>
      <c r="P4" s="59">
        <f>((H4*5)-SUMIF('SUS Werte'!$A:$A,'SUS Teilnehmer und Scores'!$F4,'SUS Werte'!J:J))/H4</f>
        <v>1.5454545454545454</v>
      </c>
      <c r="Q4" s="59">
        <f>(SUMIF('SUS Werte'!$A:$A,'SUS Teilnehmer und Scores'!$F4,'SUS Werte'!K:K)-H4)/H4</f>
        <v>1.8181818181818181</v>
      </c>
      <c r="R4" s="59">
        <f>((H4*5)-SUMIF('SUS Werte'!$A:$A,'SUS Teilnehmer und Scores'!$F4,'SUS Werte'!L:L))/H4</f>
        <v>1.1818181818181819</v>
      </c>
    </row>
    <row r="5" spans="1:18" x14ac:dyDescent="0.45">
      <c r="A5">
        <v>3</v>
      </c>
      <c r="B5">
        <v>29</v>
      </c>
      <c r="C5" t="s">
        <v>238</v>
      </c>
      <c r="D5" t="s">
        <v>239</v>
      </c>
      <c r="F5" t="s">
        <v>12</v>
      </c>
      <c r="G5" s="65">
        <f t="shared" si="0"/>
        <v>68.863636363636346</v>
      </c>
      <c r="H5">
        <v>11</v>
      </c>
      <c r="I5" s="59">
        <f>(SUMIF('SUS Werte'!$A:$A,'SUS Teilnehmer und Scores'!$F5,'SUS Werte'!C:C)-H5)/H5</f>
        <v>2.7272727272727271</v>
      </c>
      <c r="J5" s="59">
        <f>((H5*5)-SUMIF('SUS Werte'!$A:$A,'SUS Teilnehmer und Scores'!$F5,'SUS Werte'!D:D))/H5</f>
        <v>2</v>
      </c>
      <c r="K5" s="59">
        <f>(SUMIF('SUS Werte'!$A:$A,'SUS Teilnehmer und Scores'!$F5,'SUS Werte'!E:E)-H5)/H5</f>
        <v>2.4545454545454546</v>
      </c>
      <c r="L5" s="59">
        <f>((H5*5)-SUMIF('SUS Werte'!$A:$A,'SUS Teilnehmer und Scores'!$F5,'SUS Werte'!F:F))/H5</f>
        <v>3</v>
      </c>
      <c r="M5" s="59">
        <f>(SUMIF('SUS Werte'!$A:$A,'SUS Teilnehmer und Scores'!$F5,'SUS Werte'!G:G)-H5)/H5</f>
        <v>2.9090909090909092</v>
      </c>
      <c r="N5" s="59">
        <f>((H5*5)-SUMIF('SUS Werte'!$A:$A,'SUS Teilnehmer und Scores'!$F5,'SUS Werte'!H:H))/H5</f>
        <v>3.7272727272727271</v>
      </c>
      <c r="O5" s="59">
        <f>(SUMIF('SUS Werte'!$A:$A,'SUS Teilnehmer und Scores'!$F5,'SUS Werte'!I:I)-H5)/H5</f>
        <v>2.4545454545454546</v>
      </c>
      <c r="P5" s="59">
        <f>((H5*5)-SUMIF('SUS Werte'!$A:$A,'SUS Teilnehmer und Scores'!$F5,'SUS Werte'!J:J))/H5</f>
        <v>2.7272727272727271</v>
      </c>
      <c r="Q5" s="59">
        <f>(SUMIF('SUS Werte'!$A:$A,'SUS Teilnehmer und Scores'!$F5,'SUS Werte'!K:K)-H5)/H5</f>
        <v>2.7272727272727271</v>
      </c>
      <c r="R5" s="59">
        <f>((H5*5)-SUMIF('SUS Werte'!$A:$A,'SUS Teilnehmer und Scores'!$F5,'SUS Werte'!L:L))/H5</f>
        <v>2.8181818181818183</v>
      </c>
    </row>
    <row r="6" spans="1:18" x14ac:dyDescent="0.45">
      <c r="A6">
        <v>4</v>
      </c>
      <c r="B6">
        <v>63</v>
      </c>
      <c r="C6" t="s">
        <v>238</v>
      </c>
      <c r="D6" t="s">
        <v>241</v>
      </c>
      <c r="F6" t="s">
        <v>13</v>
      </c>
      <c r="G6" s="65">
        <f t="shared" si="0"/>
        <v>89.545454545454533</v>
      </c>
      <c r="H6">
        <v>11</v>
      </c>
      <c r="I6" s="59">
        <f>(SUMIF('SUS Werte'!$A:$A,'SUS Teilnehmer und Scores'!$F6,'SUS Werte'!C:C)-H6)/H6</f>
        <v>2.5454545454545454</v>
      </c>
      <c r="J6" s="59">
        <f>((H6*5)-SUMIF('SUS Werte'!$A:$A,'SUS Teilnehmer und Scores'!$F6,'SUS Werte'!D:D))/H6</f>
        <v>3.7272727272727271</v>
      </c>
      <c r="K6" s="59">
        <f>(SUMIF('SUS Werte'!$A:$A,'SUS Teilnehmer und Scores'!$F6,'SUS Werte'!E:E)-H6)/H6</f>
        <v>3.6363636363636362</v>
      </c>
      <c r="L6" s="59">
        <f>((H6*5)-SUMIF('SUS Werte'!$A:$A,'SUS Teilnehmer und Scores'!$F6,'SUS Werte'!F:F))/H6</f>
        <v>3.9090909090909092</v>
      </c>
      <c r="M6" s="59">
        <f>(SUMIF('SUS Werte'!$A:$A,'SUS Teilnehmer und Scores'!$F6,'SUS Werte'!G:G)-H6)/H6</f>
        <v>3.6363636363636362</v>
      </c>
      <c r="N6" s="59">
        <f>((H6*5)-SUMIF('SUS Werte'!$A:$A,'SUS Teilnehmer und Scores'!$F6,'SUS Werte'!H:H))/H6</f>
        <v>4</v>
      </c>
      <c r="O6" s="59">
        <f>(SUMIF('SUS Werte'!$A:$A,'SUS Teilnehmer und Scores'!$F6,'SUS Werte'!I:I)-H6)/H6</f>
        <v>3.5454545454545454</v>
      </c>
      <c r="P6" s="59">
        <f>((H6*5)-SUMIF('SUS Werte'!$A:$A,'SUS Teilnehmer und Scores'!$F6,'SUS Werte'!J:J))/H6</f>
        <v>3.4545454545454546</v>
      </c>
      <c r="Q6" s="59">
        <f>(SUMIF('SUS Werte'!$A:$A,'SUS Teilnehmer und Scores'!$F6,'SUS Werte'!K:K)-H6)/H6</f>
        <v>3.6363636363636362</v>
      </c>
      <c r="R6" s="59">
        <f>((H6*5)-SUMIF('SUS Werte'!$A:$A,'SUS Teilnehmer und Scores'!$F6,'SUS Werte'!L:L))/H6</f>
        <v>3.7272727272727271</v>
      </c>
    </row>
    <row r="7" spans="1:18" x14ac:dyDescent="0.45">
      <c r="A7">
        <v>5</v>
      </c>
      <c r="B7">
        <v>62</v>
      </c>
      <c r="C7" t="s">
        <v>242</v>
      </c>
      <c r="D7" t="s">
        <v>243</v>
      </c>
      <c r="F7" t="s">
        <v>14</v>
      </c>
      <c r="G7" s="65">
        <f t="shared" si="0"/>
        <v>80.454545454545453</v>
      </c>
      <c r="H7">
        <v>11</v>
      </c>
      <c r="I7" s="59">
        <f>(SUMIF('SUS Werte'!$A:$A,'SUS Teilnehmer und Scores'!$F7,'SUS Werte'!C:C)-H7)/H7</f>
        <v>1.1818181818181819</v>
      </c>
      <c r="J7" s="59">
        <f>((H7*5)-SUMIF('SUS Werte'!$A:$A,'SUS Teilnehmer und Scores'!$F7,'SUS Werte'!D:D))/H7</f>
        <v>3.8181818181818183</v>
      </c>
      <c r="K7" s="59">
        <f>(SUMIF('SUS Werte'!$A:$A,'SUS Teilnehmer und Scores'!$F7,'SUS Werte'!E:E)-H7)/H7</f>
        <v>3.6363636363636362</v>
      </c>
      <c r="L7" s="59">
        <f>((H7*5)-SUMIF('SUS Werte'!$A:$A,'SUS Teilnehmer und Scores'!$F7,'SUS Werte'!F:F))/H7</f>
        <v>3.7272727272727271</v>
      </c>
      <c r="M7" s="59">
        <f>(SUMIF('SUS Werte'!$A:$A,'SUS Teilnehmer und Scores'!$F7,'SUS Werte'!G:G)-H7)/H7</f>
        <v>3.0909090909090908</v>
      </c>
      <c r="N7" s="59">
        <f>((H7*5)-SUMIF('SUS Werte'!$A:$A,'SUS Teilnehmer und Scores'!$F7,'SUS Werte'!H:H))/H7</f>
        <v>2.3636363636363638</v>
      </c>
      <c r="O7" s="59">
        <f>(SUMIF('SUS Werte'!$A:$A,'SUS Teilnehmer und Scores'!$F7,'SUS Werte'!I:I)-H7)/H7</f>
        <v>3.3636363636363638</v>
      </c>
      <c r="P7" s="59">
        <f>((H7*5)-SUMIF('SUS Werte'!$A:$A,'SUS Teilnehmer und Scores'!$F7,'SUS Werte'!J:J))/H7</f>
        <v>3.6363636363636362</v>
      </c>
      <c r="Q7" s="59">
        <f>(SUMIF('SUS Werte'!$A:$A,'SUS Teilnehmer und Scores'!$F7,'SUS Werte'!K:K)-H7)/H7</f>
        <v>3.7272727272727271</v>
      </c>
      <c r="R7" s="59">
        <f>((H7*5)-SUMIF('SUS Werte'!$A:$A,'SUS Teilnehmer und Scores'!$F7,'SUS Werte'!L:L))/H7</f>
        <v>3.6363636363636362</v>
      </c>
    </row>
    <row r="8" spans="1:18" x14ac:dyDescent="0.45">
      <c r="A8">
        <v>6</v>
      </c>
      <c r="B8">
        <v>84</v>
      </c>
      <c r="C8" t="s">
        <v>238</v>
      </c>
      <c r="D8" t="s">
        <v>244</v>
      </c>
      <c r="F8" t="s">
        <v>15</v>
      </c>
      <c r="G8" s="65">
        <f t="shared" si="0"/>
        <v>82.5</v>
      </c>
      <c r="H8">
        <v>11</v>
      </c>
      <c r="I8" s="59">
        <f>(SUMIF('SUS Werte'!$A:$A,'SUS Teilnehmer und Scores'!$F8,'SUS Werte'!C:C)-H8)/H8</f>
        <v>1.3636363636363635</v>
      </c>
      <c r="J8" s="59">
        <f>((H8*5)-SUMIF('SUS Werte'!$A:$A,'SUS Teilnehmer und Scores'!$F8,'SUS Werte'!D:D))/H8</f>
        <v>3.7272727272727271</v>
      </c>
      <c r="K8" s="59">
        <f>(SUMIF('SUS Werte'!$A:$A,'SUS Teilnehmer und Scores'!$F8,'SUS Werte'!E:E)-H8)/H8</f>
        <v>3.7272727272727271</v>
      </c>
      <c r="L8" s="59">
        <f>((H8*5)-SUMIF('SUS Werte'!$A:$A,'SUS Teilnehmer und Scores'!$F8,'SUS Werte'!F:F))/H8</f>
        <v>3.4545454545454546</v>
      </c>
      <c r="M8" s="59">
        <f>(SUMIF('SUS Werte'!$A:$A,'SUS Teilnehmer und Scores'!$F8,'SUS Werte'!G:G)-H8)/H8</f>
        <v>3.0909090909090908</v>
      </c>
      <c r="N8" s="59">
        <f>((H8*5)-SUMIF('SUS Werte'!$A:$A,'SUS Teilnehmer und Scores'!$F8,'SUS Werte'!H:H))/H8</f>
        <v>3.1818181818181817</v>
      </c>
      <c r="O8" s="59">
        <f>(SUMIF('SUS Werte'!$A:$A,'SUS Teilnehmer und Scores'!$F8,'SUS Werte'!I:I)-H8)/H8</f>
        <v>3.6363636363636362</v>
      </c>
      <c r="P8" s="59">
        <f>((H8*5)-SUMIF('SUS Werte'!$A:$A,'SUS Teilnehmer und Scores'!$F8,'SUS Werte'!J:J))/H8</f>
        <v>3.6363636363636362</v>
      </c>
      <c r="Q8" s="59">
        <f>(SUMIF('SUS Werte'!$A:$A,'SUS Teilnehmer und Scores'!$F8,'SUS Werte'!K:K)-H8)/H8</f>
        <v>3.5454545454545454</v>
      </c>
      <c r="R8" s="59">
        <f>((H8*5)-SUMIF('SUS Werte'!$A:$A,'SUS Teilnehmer und Scores'!$F8,'SUS Werte'!L:L))/H8</f>
        <v>3.6363636363636362</v>
      </c>
    </row>
    <row r="9" spans="1:18" x14ac:dyDescent="0.45">
      <c r="A9">
        <v>7</v>
      </c>
      <c r="B9">
        <v>45</v>
      </c>
      <c r="C9" t="s">
        <v>242</v>
      </c>
      <c r="D9" t="s">
        <v>245</v>
      </c>
      <c r="F9" t="s">
        <v>16</v>
      </c>
      <c r="G9" s="65">
        <f t="shared" si="0"/>
        <v>82.954545454545467</v>
      </c>
      <c r="H9">
        <v>11</v>
      </c>
      <c r="I9" s="59">
        <f>(SUMIF('SUS Werte'!$A:$A,'SUS Teilnehmer und Scores'!$F9,'SUS Werte'!C:C)-H9)/H9</f>
        <v>1.6363636363636365</v>
      </c>
      <c r="J9" s="59">
        <f>((H9*5)-SUMIF('SUS Werte'!$A:$A,'SUS Teilnehmer und Scores'!$F9,'SUS Werte'!D:D))/H9</f>
        <v>4</v>
      </c>
      <c r="K9" s="59">
        <f>(SUMIF('SUS Werte'!$A:$A,'SUS Teilnehmer und Scores'!$F9,'SUS Werte'!E:E)-H9)/H9</f>
        <v>2.8181818181818183</v>
      </c>
      <c r="L9" s="59">
        <f>((H9*5)-SUMIF('SUS Werte'!$A:$A,'SUS Teilnehmer und Scores'!$F9,'SUS Werte'!F:F))/H9</f>
        <v>4.1818181818181817</v>
      </c>
      <c r="M9" s="59">
        <f>(SUMIF('SUS Werte'!$A:$A,'SUS Teilnehmer und Scores'!$F9,'SUS Werte'!G:G)-H9)/H9</f>
        <v>2.7272727272727271</v>
      </c>
      <c r="N9" s="59">
        <f>((H9*5)-SUMIF('SUS Werte'!$A:$A,'SUS Teilnehmer und Scores'!$F9,'SUS Werte'!H:H))/H9</f>
        <v>4.1818181818181817</v>
      </c>
      <c r="O9" s="59">
        <f>(SUMIF('SUS Werte'!$A:$A,'SUS Teilnehmer und Scores'!$F9,'SUS Werte'!I:I)-H9)/H9</f>
        <v>2.9090909090909092</v>
      </c>
      <c r="P9" s="59">
        <f>((H9*5)-SUMIF('SUS Werte'!$A:$A,'SUS Teilnehmer und Scores'!$F9,'SUS Werte'!J:J))/H9</f>
        <v>3.8181818181818183</v>
      </c>
      <c r="Q9" s="59">
        <f>(SUMIF('SUS Werte'!$A:$A,'SUS Teilnehmer und Scores'!$F9,'SUS Werte'!K:K)-H9)/H9</f>
        <v>2.9090909090909092</v>
      </c>
      <c r="R9" s="59">
        <f>((H9*5)-SUMIF('SUS Werte'!$A:$A,'SUS Teilnehmer und Scores'!$F9,'SUS Werte'!L:L))/H9</f>
        <v>4</v>
      </c>
    </row>
    <row r="10" spans="1:18" x14ac:dyDescent="0.45">
      <c r="A10">
        <v>8</v>
      </c>
      <c r="B10">
        <v>53</v>
      </c>
      <c r="C10" t="s">
        <v>242</v>
      </c>
      <c r="D10" t="s">
        <v>246</v>
      </c>
      <c r="F10" t="s">
        <v>17</v>
      </c>
      <c r="G10" s="65">
        <f t="shared" si="0"/>
        <v>78.333333333333343</v>
      </c>
      <c r="H10">
        <v>9</v>
      </c>
      <c r="I10" s="59">
        <f>(SUMIF('SUS Werte'!$A:$A,'SUS Teilnehmer und Scores'!$F10,'SUS Werte'!C:C)-H10)/H10</f>
        <v>3.3333333333333335</v>
      </c>
      <c r="J10" s="59">
        <f>((H10*5)-SUMIF('SUS Werte'!$A:$A,'SUS Teilnehmer und Scores'!$F10,'SUS Werte'!D:D))/H10</f>
        <v>3.1111111111111112</v>
      </c>
      <c r="K10" s="59">
        <f>(SUMIF('SUS Werte'!$A:$A,'SUS Teilnehmer und Scores'!$F10,'SUS Werte'!E:E)-H10)/H10</f>
        <v>2.8888888888888888</v>
      </c>
      <c r="L10" s="59">
        <f>((H10*5)-SUMIF('SUS Werte'!$A:$A,'SUS Teilnehmer und Scores'!$F10,'SUS Werte'!F:F))/H10</f>
        <v>3.3333333333333335</v>
      </c>
      <c r="M10" s="59">
        <f>(SUMIF('SUS Werte'!$A:$A,'SUS Teilnehmer und Scores'!$F10,'SUS Werte'!G:G)-H10)/H10</f>
        <v>3.5555555555555554</v>
      </c>
      <c r="N10" s="59">
        <f>((H10*5)-SUMIF('SUS Werte'!$A:$A,'SUS Teilnehmer und Scores'!$F10,'SUS Werte'!H:H))/H10</f>
        <v>3.7777777777777777</v>
      </c>
      <c r="O10" s="59">
        <f>(SUMIF('SUS Werte'!$A:$A,'SUS Teilnehmer und Scores'!$F10,'SUS Werte'!I:I)-H10)/H10</f>
        <v>2.8888888888888888</v>
      </c>
      <c r="P10" s="59">
        <f>((H10*5)-SUMIF('SUS Werte'!$A:$A,'SUS Teilnehmer und Scores'!$F10,'SUS Werte'!J:J))/H10</f>
        <v>2.7777777777777777</v>
      </c>
      <c r="Q10" s="59">
        <f>(SUMIF('SUS Werte'!$A:$A,'SUS Teilnehmer und Scores'!$F10,'SUS Werte'!K:K)-H10)/H10</f>
        <v>3.1111111111111112</v>
      </c>
      <c r="R10" s="59">
        <f>((H10*5)-SUMIF('SUS Werte'!$A:$A,'SUS Teilnehmer und Scores'!$F10,'SUS Werte'!L:L))/H10</f>
        <v>2.5555555555555554</v>
      </c>
    </row>
    <row r="11" spans="1:18" x14ac:dyDescent="0.45">
      <c r="A11">
        <v>9</v>
      </c>
      <c r="B11">
        <v>42</v>
      </c>
      <c r="C11" t="s">
        <v>242</v>
      </c>
      <c r="D11" t="s">
        <v>247</v>
      </c>
      <c r="F11" t="s">
        <v>19</v>
      </c>
      <c r="G11" s="65">
        <f t="shared" si="0"/>
        <v>13.333333333333332</v>
      </c>
      <c r="H11">
        <v>3</v>
      </c>
      <c r="I11" s="59">
        <f>(SUMIF('SUS Werte'!$A:$A,'SUS Teilnehmer und Scores'!$F11,'SUS Werte'!C:C)-H11)/H11</f>
        <v>0.66666666666666663</v>
      </c>
      <c r="J11" s="59">
        <f>((H11*5)-SUMIF('SUS Werte'!$A:$A,'SUS Teilnehmer und Scores'!$F11,'SUS Werte'!D:D))/H11</f>
        <v>0.33333333333333331</v>
      </c>
      <c r="K11" s="59">
        <f>(SUMIF('SUS Werte'!$A:$A,'SUS Teilnehmer und Scores'!$F11,'SUS Werte'!E:E)-H11)/H11</f>
        <v>0.66666666666666663</v>
      </c>
      <c r="L11" s="59">
        <f>((H11*5)-SUMIF('SUS Werte'!$A:$A,'SUS Teilnehmer und Scores'!$F11,'SUS Werte'!F:F))/H11</f>
        <v>1</v>
      </c>
      <c r="M11" s="59">
        <f>(SUMIF('SUS Werte'!$A:$A,'SUS Teilnehmer und Scores'!$F11,'SUS Werte'!G:G)-H11)/H11</f>
        <v>0.66666666666666663</v>
      </c>
      <c r="N11" s="59">
        <f>((H11*5)-SUMIF('SUS Werte'!$A:$A,'SUS Teilnehmer und Scores'!$F11,'SUS Werte'!H:H))/H11</f>
        <v>0.33333333333333331</v>
      </c>
      <c r="O11" s="59">
        <f>(SUMIF('SUS Werte'!$A:$A,'SUS Teilnehmer und Scores'!$F11,'SUS Werte'!I:I)-H11)/H11</f>
        <v>0.33333333333333331</v>
      </c>
      <c r="P11" s="59">
        <f>((H11*5)-SUMIF('SUS Werte'!$A:$A,'SUS Teilnehmer und Scores'!$F11,'SUS Werte'!J:J))/H11</f>
        <v>0.33333333333333331</v>
      </c>
      <c r="Q11" s="59">
        <f>(SUMIF('SUS Werte'!$A:$A,'SUS Teilnehmer und Scores'!$F11,'SUS Werte'!K:K)-H11)/H11</f>
        <v>0.66666666666666663</v>
      </c>
      <c r="R11" s="59">
        <f>((H11*5)-SUMIF('SUS Werte'!$A:$A,'SUS Teilnehmer und Scores'!$F11,'SUS Werte'!L:L))/H11</f>
        <v>0.33333333333333331</v>
      </c>
    </row>
    <row r="12" spans="1:18" x14ac:dyDescent="0.45">
      <c r="A12">
        <v>10</v>
      </c>
      <c r="B12">
        <v>23</v>
      </c>
      <c r="C12" t="s">
        <v>242</v>
      </c>
      <c r="D12" t="s">
        <v>248</v>
      </c>
      <c r="F12" t="s">
        <v>20</v>
      </c>
      <c r="G12" s="65">
        <f t="shared" si="0"/>
        <v>98.333333333333314</v>
      </c>
      <c r="H12">
        <v>3</v>
      </c>
      <c r="I12" s="59">
        <f>(SUMIF('SUS Werte'!$A:$A,'SUS Teilnehmer und Scores'!$F12,'SUS Werte'!C:C)-H12)/H12</f>
        <v>3.6666666666666665</v>
      </c>
      <c r="J12" s="59">
        <f>((H12*5)-SUMIF('SUS Werte'!$A:$A,'SUS Teilnehmer und Scores'!$F12,'SUS Werte'!D:D))/H12</f>
        <v>4</v>
      </c>
      <c r="K12" s="59">
        <f>(SUMIF('SUS Werte'!$A:$A,'SUS Teilnehmer und Scores'!$F12,'SUS Werte'!E:E)-H12)/H12</f>
        <v>4</v>
      </c>
      <c r="L12" s="59">
        <f>((H12*5)-SUMIF('SUS Werte'!$A:$A,'SUS Teilnehmer und Scores'!$F12,'SUS Werte'!F:F))/H12</f>
        <v>4</v>
      </c>
      <c r="M12" s="59">
        <f>(SUMIF('SUS Werte'!$A:$A,'SUS Teilnehmer und Scores'!$F12,'SUS Werte'!G:G)-H12)/H12</f>
        <v>4</v>
      </c>
      <c r="N12" s="59">
        <f>((H12*5)-SUMIF('SUS Werte'!$A:$A,'SUS Teilnehmer und Scores'!$F12,'SUS Werte'!H:H))/H12</f>
        <v>4</v>
      </c>
      <c r="O12" s="59">
        <f>(SUMIF('SUS Werte'!$A:$A,'SUS Teilnehmer und Scores'!$F12,'SUS Werte'!I:I)-H12)/H12</f>
        <v>4</v>
      </c>
      <c r="P12" s="59">
        <f>((H12*5)-SUMIF('SUS Werte'!$A:$A,'SUS Teilnehmer und Scores'!$F12,'SUS Werte'!J:J))/H12</f>
        <v>4</v>
      </c>
      <c r="Q12" s="59">
        <f>(SUMIF('SUS Werte'!$A:$A,'SUS Teilnehmer und Scores'!$F12,'SUS Werte'!K:K)-H12)/H12</f>
        <v>3.6666666666666665</v>
      </c>
      <c r="R12" s="59">
        <f>((H12*5)-SUMIF('SUS Werte'!$A:$A,'SUS Teilnehmer und Scores'!$F12,'SUS Werte'!L:L))/H12</f>
        <v>4</v>
      </c>
    </row>
    <row r="13" spans="1:18" x14ac:dyDescent="0.45">
      <c r="A13">
        <v>11</v>
      </c>
      <c r="B13">
        <v>33</v>
      </c>
      <c r="C13" t="s">
        <v>238</v>
      </c>
      <c r="D13" t="s">
        <v>249</v>
      </c>
    </row>
    <row r="14" spans="1:18" x14ac:dyDescent="0.45">
      <c r="A14">
        <v>12</v>
      </c>
      <c r="B14">
        <v>28</v>
      </c>
      <c r="C14" t="s">
        <v>242</v>
      </c>
      <c r="D14" t="s">
        <v>250</v>
      </c>
    </row>
    <row r="15" spans="1:18" x14ac:dyDescent="0.45">
      <c r="A15">
        <v>13</v>
      </c>
      <c r="B15">
        <v>29</v>
      </c>
      <c r="C15" t="s">
        <v>238</v>
      </c>
      <c r="D15" t="s">
        <v>251</v>
      </c>
    </row>
  </sheetData>
  <sheetProtection algorithmName="SHA-512" hashValue="UwR7zIi9meilS5hRI/tw1b8yBdrHnjBpXTTY7uKVeysBw9j98Erw/1YkjkLzT4123jgtT2aD03lEFPMcmSkOEw==" saltValue="/hGnS7ZFNuPvQzxKNGvWgA==" spinCount="100000" sheet="1" objects="1" scenarios="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3A111-DD61-47EC-842E-9868EAB0B5BE}">
  <dimension ref="A1:N91"/>
  <sheetViews>
    <sheetView workbookViewId="0">
      <pane ySplit="1" topLeftCell="A2" activePane="bottomLeft" state="frozen"/>
      <selection activeCell="A17" sqref="A17"/>
      <selection pane="bottomLeft" sqref="A1:XFD1"/>
    </sheetView>
  </sheetViews>
  <sheetFormatPr baseColWidth="10" defaultRowHeight="14.25" x14ac:dyDescent="0.45"/>
  <cols>
    <col min="1" max="1" width="27.06640625" customWidth="1"/>
    <col min="2" max="2" width="10" bestFit="1" customWidth="1"/>
    <col min="3" max="12" width="15.59765625" customWidth="1"/>
    <col min="14" max="14" width="35.265625" customWidth="1"/>
  </cols>
  <sheetData>
    <row r="1" spans="1:14" ht="111" customHeight="1" x14ac:dyDescent="0.45">
      <c r="A1" s="66" t="s">
        <v>18</v>
      </c>
      <c r="B1" s="67" t="s">
        <v>290</v>
      </c>
      <c r="C1" s="68" t="s">
        <v>0</v>
      </c>
      <c r="D1" s="68" t="s">
        <v>1</v>
      </c>
      <c r="E1" s="68" t="s">
        <v>2</v>
      </c>
      <c r="F1" s="68" t="s">
        <v>3</v>
      </c>
      <c r="G1" s="68" t="s">
        <v>4</v>
      </c>
      <c r="H1" s="68" t="s">
        <v>5</v>
      </c>
      <c r="I1" s="68" t="s">
        <v>6</v>
      </c>
      <c r="J1" s="68" t="s">
        <v>7</v>
      </c>
      <c r="K1" s="68" t="s">
        <v>8</v>
      </c>
      <c r="L1" s="68" t="s">
        <v>9</v>
      </c>
      <c r="N1" s="69" t="s">
        <v>252</v>
      </c>
    </row>
    <row r="2" spans="1:14" x14ac:dyDescent="0.45">
      <c r="A2" t="s">
        <v>10</v>
      </c>
      <c r="B2">
        <v>3</v>
      </c>
      <c r="C2">
        <v>5</v>
      </c>
      <c r="D2">
        <v>1</v>
      </c>
      <c r="E2">
        <v>5</v>
      </c>
      <c r="F2">
        <v>1</v>
      </c>
      <c r="G2">
        <v>5</v>
      </c>
      <c r="H2">
        <v>3</v>
      </c>
      <c r="I2">
        <v>4</v>
      </c>
      <c r="J2">
        <v>2</v>
      </c>
      <c r="K2">
        <v>4</v>
      </c>
      <c r="L2">
        <v>2</v>
      </c>
      <c r="N2" t="s">
        <v>253</v>
      </c>
    </row>
    <row r="3" spans="1:14" x14ac:dyDescent="0.45">
      <c r="A3" t="s">
        <v>11</v>
      </c>
      <c r="B3">
        <v>3</v>
      </c>
      <c r="C3">
        <v>2</v>
      </c>
      <c r="D3">
        <v>2</v>
      </c>
      <c r="E3">
        <v>3</v>
      </c>
      <c r="F3">
        <v>1</v>
      </c>
      <c r="G3">
        <v>3</v>
      </c>
      <c r="H3">
        <v>5</v>
      </c>
      <c r="I3">
        <v>3</v>
      </c>
      <c r="J3">
        <v>4</v>
      </c>
      <c r="K3">
        <v>3</v>
      </c>
      <c r="L3">
        <v>5</v>
      </c>
    </row>
    <row r="4" spans="1:14" x14ac:dyDescent="0.45">
      <c r="A4" t="s">
        <v>12</v>
      </c>
      <c r="B4">
        <v>3</v>
      </c>
      <c r="C4">
        <v>3</v>
      </c>
      <c r="D4">
        <v>3</v>
      </c>
      <c r="E4">
        <v>3</v>
      </c>
      <c r="F4">
        <v>1</v>
      </c>
      <c r="G4">
        <v>3</v>
      </c>
      <c r="H4">
        <v>1</v>
      </c>
      <c r="I4">
        <v>4</v>
      </c>
      <c r="J4">
        <v>4</v>
      </c>
      <c r="K4">
        <v>4</v>
      </c>
      <c r="L4">
        <v>3</v>
      </c>
      <c r="N4" t="s">
        <v>254</v>
      </c>
    </row>
    <row r="5" spans="1:14" x14ac:dyDescent="0.45">
      <c r="A5" t="s">
        <v>13</v>
      </c>
      <c r="B5">
        <v>3</v>
      </c>
      <c r="C5">
        <v>3</v>
      </c>
      <c r="D5">
        <v>1</v>
      </c>
      <c r="E5">
        <v>5</v>
      </c>
      <c r="F5">
        <v>1</v>
      </c>
      <c r="G5">
        <v>5</v>
      </c>
      <c r="H5">
        <v>1</v>
      </c>
      <c r="I5">
        <v>5</v>
      </c>
      <c r="J5">
        <v>3</v>
      </c>
      <c r="K5">
        <v>4</v>
      </c>
      <c r="L5">
        <v>2</v>
      </c>
    </row>
    <row r="6" spans="1:14" x14ac:dyDescent="0.45">
      <c r="A6" t="s">
        <v>14</v>
      </c>
      <c r="B6">
        <v>3</v>
      </c>
      <c r="C6">
        <v>1</v>
      </c>
      <c r="D6">
        <v>1</v>
      </c>
      <c r="E6">
        <v>5</v>
      </c>
      <c r="F6">
        <v>1</v>
      </c>
      <c r="G6">
        <v>5</v>
      </c>
      <c r="H6">
        <v>3</v>
      </c>
      <c r="I6">
        <v>5</v>
      </c>
      <c r="J6">
        <v>1</v>
      </c>
      <c r="K6">
        <v>5</v>
      </c>
      <c r="L6">
        <v>1</v>
      </c>
    </row>
    <row r="7" spans="1:14" x14ac:dyDescent="0.45">
      <c r="A7" t="s">
        <v>15</v>
      </c>
      <c r="B7">
        <v>3</v>
      </c>
      <c r="C7">
        <v>1</v>
      </c>
      <c r="D7">
        <v>1</v>
      </c>
      <c r="E7">
        <v>5</v>
      </c>
      <c r="F7">
        <v>1</v>
      </c>
      <c r="G7">
        <v>5</v>
      </c>
      <c r="H7">
        <v>1</v>
      </c>
      <c r="I7">
        <v>5</v>
      </c>
      <c r="J7">
        <v>1</v>
      </c>
      <c r="K7">
        <v>5</v>
      </c>
      <c r="L7">
        <v>1</v>
      </c>
    </row>
    <row r="8" spans="1:14" x14ac:dyDescent="0.45">
      <c r="A8" t="s">
        <v>16</v>
      </c>
      <c r="B8">
        <v>3</v>
      </c>
      <c r="C8">
        <v>2</v>
      </c>
      <c r="D8">
        <v>2</v>
      </c>
      <c r="E8">
        <v>4</v>
      </c>
      <c r="F8">
        <v>1</v>
      </c>
      <c r="G8">
        <v>3</v>
      </c>
      <c r="H8">
        <v>1</v>
      </c>
      <c r="I8">
        <v>5</v>
      </c>
      <c r="J8">
        <v>2</v>
      </c>
      <c r="K8">
        <v>5</v>
      </c>
      <c r="L8">
        <v>1</v>
      </c>
    </row>
    <row r="9" spans="1:14" x14ac:dyDescent="0.45">
      <c r="A9" t="s">
        <v>17</v>
      </c>
      <c r="B9">
        <v>3</v>
      </c>
      <c r="C9">
        <v>5</v>
      </c>
      <c r="D9">
        <v>1</v>
      </c>
      <c r="E9">
        <v>5</v>
      </c>
      <c r="F9">
        <v>1</v>
      </c>
      <c r="G9">
        <v>4</v>
      </c>
      <c r="H9">
        <v>1</v>
      </c>
      <c r="I9">
        <v>4</v>
      </c>
      <c r="J9">
        <v>2</v>
      </c>
      <c r="K9">
        <v>4</v>
      </c>
      <c r="L9">
        <v>2</v>
      </c>
    </row>
    <row r="10" spans="1:14" x14ac:dyDescent="0.45">
      <c r="A10" t="s">
        <v>10</v>
      </c>
      <c r="B10">
        <v>1</v>
      </c>
      <c r="C10">
        <v>3</v>
      </c>
      <c r="D10">
        <v>2</v>
      </c>
      <c r="E10">
        <v>5</v>
      </c>
      <c r="F10">
        <v>1</v>
      </c>
      <c r="G10">
        <v>5</v>
      </c>
      <c r="H10">
        <v>2</v>
      </c>
      <c r="I10">
        <v>4</v>
      </c>
      <c r="J10">
        <v>1</v>
      </c>
      <c r="K10">
        <v>4</v>
      </c>
      <c r="L10">
        <v>1</v>
      </c>
      <c r="N10" t="s">
        <v>255</v>
      </c>
    </row>
    <row r="11" spans="1:14" x14ac:dyDescent="0.45">
      <c r="A11" t="s">
        <v>11</v>
      </c>
      <c r="B11">
        <v>1</v>
      </c>
      <c r="C11">
        <v>3</v>
      </c>
      <c r="D11">
        <v>4</v>
      </c>
      <c r="E11">
        <v>2</v>
      </c>
      <c r="F11">
        <v>1</v>
      </c>
      <c r="G11">
        <v>4</v>
      </c>
      <c r="H11">
        <v>4</v>
      </c>
      <c r="I11">
        <v>2</v>
      </c>
      <c r="J11">
        <v>3</v>
      </c>
      <c r="K11">
        <v>4</v>
      </c>
      <c r="L11">
        <v>1</v>
      </c>
      <c r="N11" t="s">
        <v>256</v>
      </c>
    </row>
    <row r="12" spans="1:14" x14ac:dyDescent="0.45">
      <c r="A12" t="s">
        <v>12</v>
      </c>
      <c r="B12">
        <v>1</v>
      </c>
      <c r="C12">
        <v>3</v>
      </c>
      <c r="D12">
        <v>3</v>
      </c>
      <c r="E12">
        <v>5</v>
      </c>
      <c r="F12">
        <v>1</v>
      </c>
      <c r="G12">
        <v>4</v>
      </c>
      <c r="H12">
        <v>1</v>
      </c>
      <c r="I12">
        <v>3</v>
      </c>
      <c r="J12">
        <v>2</v>
      </c>
      <c r="K12">
        <v>3</v>
      </c>
      <c r="L12">
        <v>1</v>
      </c>
      <c r="N12" t="s">
        <v>257</v>
      </c>
    </row>
    <row r="13" spans="1:14" x14ac:dyDescent="0.45">
      <c r="A13" t="s">
        <v>13</v>
      </c>
      <c r="B13">
        <v>1</v>
      </c>
      <c r="C13">
        <v>3</v>
      </c>
      <c r="D13">
        <v>1</v>
      </c>
      <c r="E13">
        <v>4</v>
      </c>
      <c r="F13">
        <v>2</v>
      </c>
      <c r="G13">
        <v>5</v>
      </c>
      <c r="H13">
        <v>1</v>
      </c>
      <c r="I13">
        <v>3</v>
      </c>
      <c r="J13">
        <v>2</v>
      </c>
      <c r="K13">
        <v>5</v>
      </c>
      <c r="L13">
        <v>1</v>
      </c>
    </row>
    <row r="14" spans="1:14" x14ac:dyDescent="0.45">
      <c r="A14" t="s">
        <v>14</v>
      </c>
      <c r="B14">
        <v>1</v>
      </c>
      <c r="C14">
        <v>1</v>
      </c>
      <c r="D14">
        <v>1</v>
      </c>
      <c r="E14">
        <v>5</v>
      </c>
      <c r="F14">
        <v>1</v>
      </c>
      <c r="G14">
        <v>2</v>
      </c>
      <c r="H14">
        <v>2</v>
      </c>
      <c r="I14">
        <v>4</v>
      </c>
      <c r="J14">
        <v>1</v>
      </c>
      <c r="K14">
        <v>5</v>
      </c>
      <c r="L14">
        <v>1</v>
      </c>
      <c r="N14" t="s">
        <v>258</v>
      </c>
    </row>
    <row r="15" spans="1:14" x14ac:dyDescent="0.45">
      <c r="A15" t="s">
        <v>15</v>
      </c>
      <c r="B15">
        <v>1</v>
      </c>
      <c r="C15">
        <v>2</v>
      </c>
      <c r="D15">
        <v>2</v>
      </c>
      <c r="E15">
        <v>5</v>
      </c>
      <c r="F15">
        <v>2</v>
      </c>
      <c r="G15">
        <v>2</v>
      </c>
      <c r="H15">
        <v>3</v>
      </c>
      <c r="I15">
        <v>5</v>
      </c>
      <c r="J15">
        <v>1</v>
      </c>
      <c r="K15">
        <v>4</v>
      </c>
      <c r="L15">
        <v>1</v>
      </c>
      <c r="N15" t="s">
        <v>259</v>
      </c>
    </row>
    <row r="16" spans="1:14" x14ac:dyDescent="0.45">
      <c r="A16" t="s">
        <v>10</v>
      </c>
      <c r="B16">
        <v>2</v>
      </c>
      <c r="C16">
        <v>2</v>
      </c>
      <c r="D16">
        <v>1</v>
      </c>
      <c r="E16">
        <v>3</v>
      </c>
      <c r="F16">
        <v>3</v>
      </c>
      <c r="G16">
        <v>5</v>
      </c>
      <c r="H16">
        <v>1</v>
      </c>
      <c r="I16">
        <v>1</v>
      </c>
      <c r="J16">
        <v>1</v>
      </c>
      <c r="K16">
        <v>3</v>
      </c>
      <c r="L16">
        <v>1</v>
      </c>
      <c r="N16" t="s">
        <v>260</v>
      </c>
    </row>
    <row r="17" spans="1:14" x14ac:dyDescent="0.45">
      <c r="A17" t="s">
        <v>11</v>
      </c>
      <c r="B17">
        <v>2</v>
      </c>
      <c r="C17">
        <v>1</v>
      </c>
      <c r="D17">
        <v>5</v>
      </c>
      <c r="E17">
        <v>1</v>
      </c>
      <c r="F17">
        <v>3</v>
      </c>
      <c r="G17">
        <v>3</v>
      </c>
      <c r="H17">
        <v>4</v>
      </c>
      <c r="I17">
        <v>1</v>
      </c>
      <c r="J17">
        <v>4</v>
      </c>
      <c r="K17">
        <v>2</v>
      </c>
      <c r="L17">
        <v>3</v>
      </c>
    </row>
    <row r="18" spans="1:14" x14ac:dyDescent="0.45">
      <c r="A18" t="s">
        <v>12</v>
      </c>
      <c r="B18">
        <v>2</v>
      </c>
      <c r="C18">
        <v>1</v>
      </c>
      <c r="D18">
        <v>5</v>
      </c>
      <c r="E18">
        <v>1</v>
      </c>
      <c r="F18">
        <v>5</v>
      </c>
      <c r="G18">
        <v>2</v>
      </c>
      <c r="H18">
        <v>1</v>
      </c>
      <c r="I18">
        <v>1</v>
      </c>
      <c r="J18">
        <v>2</v>
      </c>
      <c r="K18">
        <v>1</v>
      </c>
      <c r="L18">
        <v>2</v>
      </c>
      <c r="N18" t="s">
        <v>261</v>
      </c>
    </row>
    <row r="19" spans="1:14" x14ac:dyDescent="0.45">
      <c r="A19" t="s">
        <v>13</v>
      </c>
      <c r="B19">
        <v>2</v>
      </c>
      <c r="C19">
        <v>3</v>
      </c>
      <c r="D19">
        <v>2</v>
      </c>
      <c r="E19">
        <v>5</v>
      </c>
      <c r="F19">
        <v>1</v>
      </c>
      <c r="G19">
        <v>5</v>
      </c>
      <c r="H19">
        <v>1</v>
      </c>
      <c r="I19">
        <v>5</v>
      </c>
      <c r="J19">
        <v>1</v>
      </c>
      <c r="K19">
        <v>4</v>
      </c>
      <c r="L19">
        <v>1</v>
      </c>
      <c r="N19" t="s">
        <v>262</v>
      </c>
    </row>
    <row r="20" spans="1:14" x14ac:dyDescent="0.45">
      <c r="A20" t="s">
        <v>14</v>
      </c>
      <c r="B20">
        <v>2</v>
      </c>
      <c r="C20">
        <v>1</v>
      </c>
      <c r="D20">
        <v>1</v>
      </c>
      <c r="E20">
        <v>4</v>
      </c>
      <c r="F20">
        <v>1</v>
      </c>
      <c r="G20">
        <v>1</v>
      </c>
      <c r="H20">
        <v>1</v>
      </c>
      <c r="I20">
        <v>3</v>
      </c>
      <c r="J20">
        <v>1</v>
      </c>
      <c r="K20">
        <v>5</v>
      </c>
      <c r="L20">
        <v>1</v>
      </c>
    </row>
    <row r="21" spans="1:14" x14ac:dyDescent="0.45">
      <c r="A21" t="s">
        <v>15</v>
      </c>
      <c r="B21">
        <v>2</v>
      </c>
      <c r="C21">
        <v>1</v>
      </c>
      <c r="D21">
        <v>1</v>
      </c>
      <c r="E21">
        <v>5</v>
      </c>
      <c r="F21">
        <v>3</v>
      </c>
      <c r="G21">
        <v>1</v>
      </c>
      <c r="H21">
        <v>5</v>
      </c>
      <c r="I21">
        <v>5</v>
      </c>
      <c r="J21">
        <v>1</v>
      </c>
      <c r="K21">
        <v>4</v>
      </c>
      <c r="L21">
        <v>1</v>
      </c>
      <c r="N21" t="s">
        <v>263</v>
      </c>
    </row>
    <row r="22" spans="1:14" x14ac:dyDescent="0.45">
      <c r="A22" t="s">
        <v>10</v>
      </c>
      <c r="B22">
        <v>4</v>
      </c>
      <c r="C22">
        <v>3</v>
      </c>
      <c r="D22">
        <v>2</v>
      </c>
      <c r="E22">
        <v>4</v>
      </c>
      <c r="F22">
        <v>2</v>
      </c>
      <c r="G22">
        <v>4</v>
      </c>
      <c r="H22">
        <v>1</v>
      </c>
      <c r="I22">
        <v>4</v>
      </c>
      <c r="J22">
        <v>1</v>
      </c>
      <c r="K22">
        <v>4</v>
      </c>
      <c r="L22">
        <v>2</v>
      </c>
    </row>
    <row r="23" spans="1:14" x14ac:dyDescent="0.45">
      <c r="A23" t="s">
        <v>11</v>
      </c>
      <c r="B23">
        <v>4</v>
      </c>
      <c r="C23">
        <v>1</v>
      </c>
      <c r="D23">
        <v>5</v>
      </c>
      <c r="E23">
        <v>1</v>
      </c>
      <c r="F23">
        <v>5</v>
      </c>
      <c r="G23">
        <v>2</v>
      </c>
      <c r="H23">
        <v>2</v>
      </c>
      <c r="I23">
        <v>1</v>
      </c>
      <c r="J23">
        <v>5</v>
      </c>
      <c r="K23">
        <v>1</v>
      </c>
      <c r="L23">
        <v>5</v>
      </c>
    </row>
    <row r="24" spans="1:14" x14ac:dyDescent="0.45">
      <c r="A24" t="s">
        <v>12</v>
      </c>
      <c r="B24">
        <v>4</v>
      </c>
      <c r="C24">
        <v>4</v>
      </c>
      <c r="D24">
        <v>5</v>
      </c>
      <c r="E24">
        <v>3</v>
      </c>
      <c r="F24">
        <v>2</v>
      </c>
      <c r="G24">
        <v>3</v>
      </c>
      <c r="H24">
        <v>1</v>
      </c>
      <c r="I24">
        <v>3</v>
      </c>
      <c r="J24">
        <v>3</v>
      </c>
      <c r="K24">
        <v>4</v>
      </c>
      <c r="L24">
        <v>3</v>
      </c>
    </row>
    <row r="25" spans="1:14" x14ac:dyDescent="0.45">
      <c r="A25" t="s">
        <v>13</v>
      </c>
      <c r="B25">
        <v>4</v>
      </c>
      <c r="C25">
        <v>3</v>
      </c>
      <c r="D25">
        <v>1</v>
      </c>
      <c r="E25">
        <v>4</v>
      </c>
      <c r="F25">
        <v>1</v>
      </c>
      <c r="G25">
        <v>4</v>
      </c>
      <c r="H25">
        <v>1</v>
      </c>
      <c r="I25">
        <v>4</v>
      </c>
      <c r="J25">
        <v>2</v>
      </c>
      <c r="K25">
        <v>5</v>
      </c>
      <c r="L25">
        <v>2</v>
      </c>
    </row>
    <row r="26" spans="1:14" x14ac:dyDescent="0.45">
      <c r="A26" t="s">
        <v>14</v>
      </c>
      <c r="B26">
        <v>4</v>
      </c>
      <c r="C26">
        <v>4</v>
      </c>
      <c r="D26">
        <v>1</v>
      </c>
      <c r="E26">
        <v>4</v>
      </c>
      <c r="F26">
        <v>1</v>
      </c>
      <c r="G26">
        <v>4</v>
      </c>
      <c r="H26">
        <v>4</v>
      </c>
      <c r="I26">
        <v>4</v>
      </c>
      <c r="J26">
        <v>2</v>
      </c>
      <c r="K26">
        <v>5</v>
      </c>
      <c r="L26">
        <v>2</v>
      </c>
      <c r="N26" t="s">
        <v>264</v>
      </c>
    </row>
    <row r="27" spans="1:14" x14ac:dyDescent="0.45">
      <c r="A27" t="s">
        <v>15</v>
      </c>
      <c r="B27">
        <v>4</v>
      </c>
      <c r="C27">
        <v>4</v>
      </c>
      <c r="D27">
        <v>1</v>
      </c>
      <c r="E27">
        <v>4</v>
      </c>
      <c r="F27">
        <v>1</v>
      </c>
      <c r="G27">
        <v>4</v>
      </c>
      <c r="H27">
        <v>1</v>
      </c>
      <c r="I27">
        <v>4</v>
      </c>
      <c r="J27">
        <v>2</v>
      </c>
      <c r="K27">
        <v>5</v>
      </c>
      <c r="L27">
        <v>2</v>
      </c>
      <c r="N27" t="s">
        <v>264</v>
      </c>
    </row>
    <row r="28" spans="1:14" x14ac:dyDescent="0.45">
      <c r="A28" t="s">
        <v>16</v>
      </c>
      <c r="B28">
        <v>4</v>
      </c>
      <c r="C28">
        <v>4</v>
      </c>
      <c r="D28">
        <v>1</v>
      </c>
      <c r="E28">
        <v>4</v>
      </c>
      <c r="F28">
        <v>1</v>
      </c>
      <c r="G28">
        <v>5</v>
      </c>
      <c r="H28">
        <v>1</v>
      </c>
      <c r="I28">
        <v>5</v>
      </c>
      <c r="J28">
        <v>1</v>
      </c>
      <c r="K28">
        <v>5</v>
      </c>
      <c r="L28">
        <v>2</v>
      </c>
      <c r="N28" t="s">
        <v>265</v>
      </c>
    </row>
    <row r="29" spans="1:14" x14ac:dyDescent="0.45">
      <c r="A29" t="s">
        <v>17</v>
      </c>
      <c r="B29">
        <v>4</v>
      </c>
      <c r="C29">
        <v>5</v>
      </c>
      <c r="D29">
        <v>2</v>
      </c>
      <c r="E29">
        <v>3</v>
      </c>
      <c r="F29">
        <v>1</v>
      </c>
      <c r="G29">
        <v>4</v>
      </c>
      <c r="H29">
        <v>1</v>
      </c>
      <c r="I29">
        <v>4</v>
      </c>
      <c r="J29">
        <v>2</v>
      </c>
      <c r="K29">
        <v>4</v>
      </c>
      <c r="L29">
        <v>4</v>
      </c>
    </row>
    <row r="30" spans="1:14" x14ac:dyDescent="0.45">
      <c r="A30" t="s">
        <v>10</v>
      </c>
      <c r="B30">
        <v>5</v>
      </c>
      <c r="C30">
        <v>5</v>
      </c>
      <c r="D30">
        <v>1</v>
      </c>
      <c r="E30">
        <v>5</v>
      </c>
      <c r="F30">
        <v>1</v>
      </c>
      <c r="G30">
        <v>5</v>
      </c>
      <c r="H30">
        <v>1</v>
      </c>
      <c r="I30">
        <v>5</v>
      </c>
      <c r="J30">
        <v>1</v>
      </c>
      <c r="K30">
        <v>5</v>
      </c>
      <c r="L30">
        <v>1</v>
      </c>
    </row>
    <row r="31" spans="1:14" x14ac:dyDescent="0.45">
      <c r="A31" t="s">
        <v>11</v>
      </c>
      <c r="B31">
        <v>5</v>
      </c>
      <c r="C31">
        <v>4</v>
      </c>
      <c r="D31">
        <v>3</v>
      </c>
      <c r="E31">
        <v>4</v>
      </c>
      <c r="F31">
        <v>2</v>
      </c>
      <c r="G31">
        <v>4</v>
      </c>
      <c r="H31">
        <v>3</v>
      </c>
      <c r="I31">
        <v>2</v>
      </c>
      <c r="J31">
        <v>2</v>
      </c>
      <c r="K31">
        <v>3</v>
      </c>
      <c r="L31">
        <v>4</v>
      </c>
      <c r="N31" t="s">
        <v>266</v>
      </c>
    </row>
    <row r="32" spans="1:14" x14ac:dyDescent="0.45">
      <c r="A32" t="s">
        <v>12</v>
      </c>
      <c r="B32">
        <v>5</v>
      </c>
      <c r="C32">
        <v>5</v>
      </c>
      <c r="D32">
        <v>3</v>
      </c>
      <c r="E32">
        <v>3</v>
      </c>
      <c r="F32">
        <v>2</v>
      </c>
      <c r="G32">
        <v>4</v>
      </c>
      <c r="H32">
        <v>3</v>
      </c>
      <c r="I32">
        <v>5</v>
      </c>
      <c r="J32">
        <v>2</v>
      </c>
      <c r="K32">
        <v>4</v>
      </c>
      <c r="L32">
        <v>3</v>
      </c>
      <c r="N32" t="s">
        <v>267</v>
      </c>
    </row>
    <row r="33" spans="1:14" x14ac:dyDescent="0.45">
      <c r="A33" t="s">
        <v>13</v>
      </c>
      <c r="B33">
        <v>5</v>
      </c>
      <c r="C33">
        <v>4</v>
      </c>
      <c r="D33">
        <v>1</v>
      </c>
      <c r="E33">
        <v>5</v>
      </c>
      <c r="F33">
        <v>1</v>
      </c>
      <c r="G33">
        <v>4</v>
      </c>
      <c r="H33">
        <v>1</v>
      </c>
      <c r="I33">
        <v>5</v>
      </c>
      <c r="J33">
        <v>1</v>
      </c>
      <c r="K33">
        <v>5</v>
      </c>
      <c r="L33">
        <v>1</v>
      </c>
      <c r="N33" t="s">
        <v>268</v>
      </c>
    </row>
    <row r="34" spans="1:14" x14ac:dyDescent="0.45">
      <c r="A34" t="s">
        <v>14</v>
      </c>
      <c r="B34">
        <v>5</v>
      </c>
      <c r="C34">
        <v>4</v>
      </c>
      <c r="D34">
        <v>1</v>
      </c>
      <c r="E34">
        <v>5</v>
      </c>
      <c r="F34">
        <v>1</v>
      </c>
      <c r="G34">
        <v>5</v>
      </c>
      <c r="H34">
        <v>1</v>
      </c>
      <c r="I34">
        <v>5</v>
      </c>
      <c r="J34">
        <v>1</v>
      </c>
      <c r="K34">
        <v>5</v>
      </c>
      <c r="L34">
        <v>1</v>
      </c>
    </row>
    <row r="35" spans="1:14" x14ac:dyDescent="0.45">
      <c r="A35" t="s">
        <v>15</v>
      </c>
      <c r="B35">
        <v>5</v>
      </c>
      <c r="C35">
        <v>4</v>
      </c>
      <c r="D35">
        <v>1</v>
      </c>
      <c r="E35">
        <v>5</v>
      </c>
      <c r="F35">
        <v>1</v>
      </c>
      <c r="G35">
        <v>5</v>
      </c>
      <c r="H35">
        <v>1</v>
      </c>
      <c r="I35">
        <v>5</v>
      </c>
      <c r="J35">
        <v>1</v>
      </c>
      <c r="K35">
        <v>5</v>
      </c>
      <c r="L35">
        <v>1</v>
      </c>
    </row>
    <row r="36" spans="1:14" x14ac:dyDescent="0.45">
      <c r="A36" t="s">
        <v>16</v>
      </c>
      <c r="B36">
        <v>5</v>
      </c>
      <c r="C36">
        <v>5</v>
      </c>
      <c r="D36">
        <v>1</v>
      </c>
      <c r="E36">
        <v>5</v>
      </c>
      <c r="F36">
        <v>1</v>
      </c>
      <c r="G36">
        <v>5</v>
      </c>
      <c r="H36">
        <v>1</v>
      </c>
      <c r="I36">
        <v>5</v>
      </c>
      <c r="J36">
        <v>1</v>
      </c>
      <c r="K36">
        <v>5</v>
      </c>
      <c r="L36">
        <v>1</v>
      </c>
    </row>
    <row r="37" spans="1:14" x14ac:dyDescent="0.45">
      <c r="A37" t="s">
        <v>17</v>
      </c>
      <c r="B37">
        <v>5</v>
      </c>
      <c r="C37">
        <v>5</v>
      </c>
      <c r="D37">
        <v>1</v>
      </c>
      <c r="E37">
        <v>4</v>
      </c>
      <c r="F37">
        <v>2</v>
      </c>
      <c r="G37">
        <v>5</v>
      </c>
      <c r="H37">
        <v>1</v>
      </c>
      <c r="I37">
        <v>5</v>
      </c>
      <c r="J37">
        <v>2</v>
      </c>
      <c r="K37">
        <v>4</v>
      </c>
      <c r="L37">
        <v>3</v>
      </c>
      <c r="N37" t="s">
        <v>269</v>
      </c>
    </row>
    <row r="38" spans="1:14" x14ac:dyDescent="0.45">
      <c r="A38" t="s">
        <v>10</v>
      </c>
      <c r="B38">
        <v>6</v>
      </c>
      <c r="C38">
        <v>1</v>
      </c>
      <c r="D38">
        <v>4</v>
      </c>
      <c r="E38">
        <v>2</v>
      </c>
      <c r="F38">
        <v>3</v>
      </c>
      <c r="G38">
        <v>3</v>
      </c>
      <c r="H38">
        <v>3</v>
      </c>
      <c r="I38">
        <v>2</v>
      </c>
      <c r="J38">
        <v>4</v>
      </c>
      <c r="K38">
        <v>1</v>
      </c>
      <c r="L38">
        <v>4</v>
      </c>
    </row>
    <row r="39" spans="1:14" x14ac:dyDescent="0.45">
      <c r="A39" t="s">
        <v>11</v>
      </c>
      <c r="B39">
        <v>6</v>
      </c>
      <c r="C39">
        <v>1</v>
      </c>
      <c r="D39">
        <v>5</v>
      </c>
      <c r="E39">
        <v>1</v>
      </c>
      <c r="F39">
        <v>5</v>
      </c>
      <c r="G39">
        <v>3</v>
      </c>
      <c r="H39">
        <v>5</v>
      </c>
      <c r="I39">
        <v>1</v>
      </c>
      <c r="J39">
        <v>5</v>
      </c>
      <c r="K39">
        <v>1</v>
      </c>
      <c r="L39">
        <v>5</v>
      </c>
      <c r="N39" t="s">
        <v>270</v>
      </c>
    </row>
    <row r="40" spans="1:14" x14ac:dyDescent="0.45">
      <c r="A40" t="s">
        <v>12</v>
      </c>
      <c r="B40">
        <v>6</v>
      </c>
      <c r="C40">
        <v>3</v>
      </c>
      <c r="D40">
        <v>4</v>
      </c>
      <c r="E40">
        <v>3</v>
      </c>
      <c r="F40">
        <v>4</v>
      </c>
      <c r="G40">
        <v>4</v>
      </c>
      <c r="H40">
        <v>2</v>
      </c>
      <c r="I40">
        <v>2</v>
      </c>
      <c r="J40">
        <v>3</v>
      </c>
      <c r="K40">
        <v>3</v>
      </c>
      <c r="L40">
        <v>4</v>
      </c>
    </row>
    <row r="41" spans="1:14" x14ac:dyDescent="0.45">
      <c r="A41" t="s">
        <v>13</v>
      </c>
      <c r="B41">
        <v>6</v>
      </c>
      <c r="C41">
        <v>1</v>
      </c>
      <c r="D41">
        <v>2</v>
      </c>
      <c r="E41">
        <v>4</v>
      </c>
      <c r="F41">
        <v>1</v>
      </c>
      <c r="G41">
        <v>4</v>
      </c>
      <c r="H41">
        <v>1</v>
      </c>
      <c r="I41">
        <v>4</v>
      </c>
      <c r="J41">
        <v>2</v>
      </c>
      <c r="K41">
        <v>4</v>
      </c>
      <c r="L41">
        <v>2</v>
      </c>
      <c r="N41" t="s">
        <v>271</v>
      </c>
    </row>
    <row r="42" spans="1:14" x14ac:dyDescent="0.45">
      <c r="A42" t="s">
        <v>14</v>
      </c>
      <c r="B42">
        <v>6</v>
      </c>
      <c r="C42">
        <v>3</v>
      </c>
      <c r="D42">
        <v>2</v>
      </c>
      <c r="E42">
        <v>4</v>
      </c>
      <c r="F42">
        <v>3</v>
      </c>
      <c r="G42">
        <v>4</v>
      </c>
      <c r="H42">
        <v>4</v>
      </c>
      <c r="I42">
        <v>4</v>
      </c>
      <c r="J42">
        <v>2</v>
      </c>
      <c r="K42">
        <v>4</v>
      </c>
      <c r="L42">
        <v>2</v>
      </c>
      <c r="N42" t="s">
        <v>272</v>
      </c>
    </row>
    <row r="43" spans="1:14" x14ac:dyDescent="0.45">
      <c r="A43" t="s">
        <v>15</v>
      </c>
      <c r="B43">
        <v>6</v>
      </c>
      <c r="C43">
        <v>3</v>
      </c>
      <c r="D43">
        <v>2</v>
      </c>
      <c r="E43">
        <v>4</v>
      </c>
      <c r="F43">
        <v>3</v>
      </c>
      <c r="G43">
        <v>4</v>
      </c>
      <c r="H43">
        <v>3</v>
      </c>
      <c r="I43">
        <v>4</v>
      </c>
      <c r="J43">
        <v>2</v>
      </c>
      <c r="K43">
        <v>4</v>
      </c>
      <c r="L43">
        <v>2</v>
      </c>
      <c r="N43" t="s">
        <v>272</v>
      </c>
    </row>
    <row r="44" spans="1:14" x14ac:dyDescent="0.45">
      <c r="A44" t="s">
        <v>16</v>
      </c>
      <c r="B44">
        <v>6</v>
      </c>
      <c r="C44">
        <v>3</v>
      </c>
      <c r="D44">
        <v>1</v>
      </c>
      <c r="E44">
        <v>5</v>
      </c>
      <c r="F44">
        <v>1</v>
      </c>
      <c r="G44">
        <v>4</v>
      </c>
      <c r="H44">
        <v>1</v>
      </c>
      <c r="I44">
        <v>4</v>
      </c>
      <c r="J44">
        <v>2</v>
      </c>
      <c r="K44">
        <v>4</v>
      </c>
      <c r="L44">
        <v>2</v>
      </c>
      <c r="N44" t="s">
        <v>273</v>
      </c>
    </row>
    <row r="45" spans="1:14" x14ac:dyDescent="0.45">
      <c r="A45" t="s">
        <v>17</v>
      </c>
      <c r="B45">
        <v>6</v>
      </c>
      <c r="C45">
        <v>2</v>
      </c>
      <c r="D45">
        <v>3</v>
      </c>
      <c r="E45">
        <v>3</v>
      </c>
      <c r="F45">
        <v>4</v>
      </c>
      <c r="G45">
        <v>4</v>
      </c>
      <c r="H45">
        <v>1</v>
      </c>
      <c r="I45">
        <v>2</v>
      </c>
      <c r="J45">
        <v>4</v>
      </c>
      <c r="K45">
        <v>3</v>
      </c>
      <c r="L45">
        <v>5</v>
      </c>
      <c r="N45" t="s">
        <v>274</v>
      </c>
    </row>
    <row r="46" spans="1:14" x14ac:dyDescent="0.45">
      <c r="A46" t="s">
        <v>10</v>
      </c>
      <c r="B46">
        <v>7</v>
      </c>
      <c r="C46">
        <v>5</v>
      </c>
      <c r="D46">
        <v>1</v>
      </c>
      <c r="E46">
        <v>5</v>
      </c>
      <c r="F46">
        <v>1</v>
      </c>
      <c r="G46">
        <v>4</v>
      </c>
      <c r="H46">
        <v>3</v>
      </c>
      <c r="I46">
        <v>4</v>
      </c>
      <c r="J46">
        <v>1</v>
      </c>
      <c r="K46">
        <v>5</v>
      </c>
      <c r="L46">
        <v>1</v>
      </c>
    </row>
    <row r="47" spans="1:14" x14ac:dyDescent="0.45">
      <c r="A47" t="s">
        <v>11</v>
      </c>
      <c r="B47">
        <v>7</v>
      </c>
      <c r="C47">
        <v>5</v>
      </c>
      <c r="D47">
        <v>3</v>
      </c>
      <c r="E47">
        <v>3</v>
      </c>
      <c r="F47">
        <v>2</v>
      </c>
      <c r="G47">
        <v>3</v>
      </c>
      <c r="H47">
        <v>4</v>
      </c>
      <c r="I47">
        <v>2</v>
      </c>
      <c r="J47">
        <v>2</v>
      </c>
      <c r="K47">
        <v>4</v>
      </c>
      <c r="L47">
        <v>4</v>
      </c>
      <c r="N47" t="s">
        <v>275</v>
      </c>
    </row>
    <row r="48" spans="1:14" x14ac:dyDescent="0.45">
      <c r="A48" t="s">
        <v>12</v>
      </c>
      <c r="B48">
        <v>7</v>
      </c>
      <c r="C48">
        <v>5</v>
      </c>
      <c r="D48">
        <v>2</v>
      </c>
      <c r="E48">
        <v>4</v>
      </c>
      <c r="F48">
        <v>1</v>
      </c>
      <c r="G48">
        <v>4</v>
      </c>
      <c r="H48">
        <v>1</v>
      </c>
      <c r="I48">
        <v>4</v>
      </c>
      <c r="J48">
        <v>2</v>
      </c>
      <c r="K48">
        <v>5</v>
      </c>
      <c r="L48">
        <v>2</v>
      </c>
      <c r="N48" t="s">
        <v>276</v>
      </c>
    </row>
    <row r="49" spans="1:14" x14ac:dyDescent="0.45">
      <c r="A49" t="s">
        <v>13</v>
      </c>
      <c r="B49">
        <v>7</v>
      </c>
      <c r="C49">
        <v>5</v>
      </c>
      <c r="D49">
        <v>1</v>
      </c>
      <c r="E49">
        <v>5</v>
      </c>
      <c r="F49">
        <v>1</v>
      </c>
      <c r="G49">
        <v>4</v>
      </c>
      <c r="H49">
        <v>1</v>
      </c>
      <c r="I49">
        <v>5</v>
      </c>
      <c r="J49">
        <v>1</v>
      </c>
      <c r="K49">
        <v>5</v>
      </c>
      <c r="L49">
        <v>1</v>
      </c>
    </row>
    <row r="50" spans="1:14" x14ac:dyDescent="0.45">
      <c r="A50" t="s">
        <v>14</v>
      </c>
      <c r="B50">
        <v>7</v>
      </c>
      <c r="C50">
        <v>4</v>
      </c>
      <c r="D50">
        <v>1</v>
      </c>
      <c r="E50">
        <v>5</v>
      </c>
      <c r="F50">
        <v>1</v>
      </c>
      <c r="G50">
        <v>5</v>
      </c>
      <c r="H50">
        <v>1</v>
      </c>
      <c r="I50">
        <v>5</v>
      </c>
      <c r="J50">
        <v>1</v>
      </c>
      <c r="K50">
        <v>5</v>
      </c>
      <c r="L50">
        <v>1</v>
      </c>
    </row>
    <row r="51" spans="1:14" x14ac:dyDescent="0.45">
      <c r="A51" t="s">
        <v>15</v>
      </c>
      <c r="B51">
        <v>7</v>
      </c>
      <c r="C51">
        <v>4</v>
      </c>
      <c r="D51">
        <v>1</v>
      </c>
      <c r="E51">
        <v>5</v>
      </c>
      <c r="F51">
        <v>1</v>
      </c>
      <c r="G51">
        <v>5</v>
      </c>
      <c r="H51">
        <v>1</v>
      </c>
      <c r="I51">
        <v>5</v>
      </c>
      <c r="J51">
        <v>1</v>
      </c>
      <c r="K51">
        <v>5</v>
      </c>
      <c r="L51">
        <v>1</v>
      </c>
    </row>
    <row r="52" spans="1:14" x14ac:dyDescent="0.45">
      <c r="A52" t="s">
        <v>16</v>
      </c>
      <c r="B52">
        <v>7</v>
      </c>
      <c r="C52">
        <v>5</v>
      </c>
      <c r="D52">
        <v>1</v>
      </c>
      <c r="E52">
        <v>5</v>
      </c>
      <c r="F52">
        <v>1</v>
      </c>
      <c r="G52">
        <v>4</v>
      </c>
      <c r="H52">
        <v>1</v>
      </c>
      <c r="I52">
        <v>5</v>
      </c>
      <c r="J52">
        <v>2</v>
      </c>
      <c r="K52">
        <v>5</v>
      </c>
      <c r="L52">
        <v>1</v>
      </c>
      <c r="N52" t="s">
        <v>277</v>
      </c>
    </row>
    <row r="53" spans="1:14" x14ac:dyDescent="0.45">
      <c r="A53" t="s">
        <v>17</v>
      </c>
      <c r="B53">
        <v>7</v>
      </c>
      <c r="C53">
        <v>5</v>
      </c>
      <c r="D53">
        <v>2</v>
      </c>
      <c r="E53">
        <v>4</v>
      </c>
      <c r="F53">
        <v>1</v>
      </c>
      <c r="G53">
        <v>5</v>
      </c>
      <c r="H53">
        <v>3</v>
      </c>
      <c r="I53">
        <v>4</v>
      </c>
      <c r="J53">
        <v>2</v>
      </c>
      <c r="K53">
        <v>5</v>
      </c>
      <c r="L53">
        <v>2</v>
      </c>
      <c r="N53" t="s">
        <v>278</v>
      </c>
    </row>
    <row r="54" spans="1:14" x14ac:dyDescent="0.45">
      <c r="A54" t="s">
        <v>10</v>
      </c>
      <c r="B54">
        <v>8</v>
      </c>
      <c r="C54">
        <v>5</v>
      </c>
      <c r="D54">
        <v>1</v>
      </c>
      <c r="E54">
        <v>5</v>
      </c>
      <c r="F54">
        <v>1</v>
      </c>
      <c r="G54">
        <v>5</v>
      </c>
      <c r="H54">
        <v>2</v>
      </c>
      <c r="I54">
        <v>5</v>
      </c>
      <c r="J54">
        <v>1</v>
      </c>
      <c r="K54">
        <v>5</v>
      </c>
      <c r="L54">
        <v>1</v>
      </c>
    </row>
    <row r="55" spans="1:14" x14ac:dyDescent="0.45">
      <c r="A55" t="s">
        <v>11</v>
      </c>
      <c r="B55">
        <v>8</v>
      </c>
      <c r="C55">
        <v>3</v>
      </c>
      <c r="D55">
        <v>3</v>
      </c>
      <c r="E55">
        <v>4</v>
      </c>
      <c r="F55">
        <v>1</v>
      </c>
      <c r="G55">
        <v>4</v>
      </c>
      <c r="H55">
        <v>3</v>
      </c>
      <c r="I55">
        <v>2</v>
      </c>
      <c r="J55">
        <v>3</v>
      </c>
      <c r="K55">
        <v>4</v>
      </c>
      <c r="L55">
        <v>4</v>
      </c>
    </row>
    <row r="56" spans="1:14" x14ac:dyDescent="0.45">
      <c r="A56" t="s">
        <v>12</v>
      </c>
      <c r="B56">
        <v>8</v>
      </c>
      <c r="C56">
        <v>4</v>
      </c>
      <c r="D56">
        <v>1</v>
      </c>
      <c r="E56">
        <v>5</v>
      </c>
      <c r="F56">
        <v>1</v>
      </c>
      <c r="G56">
        <v>5</v>
      </c>
      <c r="H56">
        <v>1</v>
      </c>
      <c r="I56">
        <v>4</v>
      </c>
      <c r="J56">
        <v>1</v>
      </c>
      <c r="K56">
        <v>5</v>
      </c>
      <c r="L56">
        <v>1</v>
      </c>
      <c r="N56" t="s">
        <v>279</v>
      </c>
    </row>
    <row r="57" spans="1:14" x14ac:dyDescent="0.45">
      <c r="A57" t="s">
        <v>13</v>
      </c>
      <c r="B57">
        <v>8</v>
      </c>
      <c r="C57">
        <v>5</v>
      </c>
      <c r="D57">
        <v>1</v>
      </c>
      <c r="E57">
        <v>5</v>
      </c>
      <c r="F57">
        <v>1</v>
      </c>
      <c r="G57">
        <v>5</v>
      </c>
      <c r="H57">
        <v>1</v>
      </c>
      <c r="I57">
        <v>5</v>
      </c>
      <c r="J57">
        <v>1</v>
      </c>
      <c r="K57">
        <v>5</v>
      </c>
      <c r="L57">
        <v>1</v>
      </c>
    </row>
    <row r="58" spans="1:14" x14ac:dyDescent="0.45">
      <c r="A58" t="s">
        <v>14</v>
      </c>
      <c r="B58">
        <v>8</v>
      </c>
      <c r="C58">
        <v>2</v>
      </c>
      <c r="D58">
        <v>1</v>
      </c>
      <c r="E58">
        <v>5</v>
      </c>
      <c r="F58">
        <v>1</v>
      </c>
      <c r="G58">
        <v>5</v>
      </c>
      <c r="H58">
        <v>4</v>
      </c>
      <c r="I58">
        <v>5</v>
      </c>
      <c r="J58">
        <v>1</v>
      </c>
      <c r="K58">
        <v>5</v>
      </c>
      <c r="L58">
        <v>1</v>
      </c>
      <c r="N58" t="s">
        <v>280</v>
      </c>
    </row>
    <row r="59" spans="1:14" x14ac:dyDescent="0.45">
      <c r="A59" t="s">
        <v>15</v>
      </c>
      <c r="B59">
        <v>8</v>
      </c>
      <c r="C59">
        <v>2</v>
      </c>
      <c r="D59">
        <v>1</v>
      </c>
      <c r="E59">
        <v>5</v>
      </c>
      <c r="F59">
        <v>1</v>
      </c>
      <c r="G59">
        <v>5</v>
      </c>
      <c r="H59">
        <v>2</v>
      </c>
      <c r="I59">
        <v>5</v>
      </c>
      <c r="J59">
        <v>1</v>
      </c>
      <c r="K59">
        <v>5</v>
      </c>
      <c r="L59">
        <v>1</v>
      </c>
      <c r="N59" t="s">
        <v>281</v>
      </c>
    </row>
    <row r="60" spans="1:14" x14ac:dyDescent="0.45">
      <c r="A60" t="s">
        <v>16</v>
      </c>
      <c r="B60">
        <v>8</v>
      </c>
      <c r="C60">
        <v>3</v>
      </c>
      <c r="D60">
        <v>1</v>
      </c>
      <c r="E60">
        <v>5</v>
      </c>
      <c r="F60">
        <v>1</v>
      </c>
      <c r="G60">
        <v>5</v>
      </c>
      <c r="H60">
        <v>1</v>
      </c>
      <c r="I60">
        <v>5</v>
      </c>
      <c r="J60">
        <v>1</v>
      </c>
      <c r="K60">
        <v>5</v>
      </c>
      <c r="L60">
        <v>1</v>
      </c>
    </row>
    <row r="61" spans="1:14" x14ac:dyDescent="0.45">
      <c r="A61" t="s">
        <v>17</v>
      </c>
      <c r="B61">
        <v>8</v>
      </c>
      <c r="C61">
        <v>4</v>
      </c>
      <c r="D61">
        <v>1</v>
      </c>
      <c r="E61">
        <v>5</v>
      </c>
      <c r="F61">
        <v>1</v>
      </c>
      <c r="G61">
        <v>5</v>
      </c>
      <c r="H61">
        <v>1</v>
      </c>
      <c r="I61">
        <v>4</v>
      </c>
      <c r="J61">
        <v>2</v>
      </c>
      <c r="K61">
        <v>5</v>
      </c>
      <c r="L61">
        <v>1</v>
      </c>
    </row>
    <row r="62" spans="1:14" x14ac:dyDescent="0.45">
      <c r="A62" t="s">
        <v>19</v>
      </c>
      <c r="B62">
        <v>9</v>
      </c>
      <c r="C62">
        <v>2</v>
      </c>
      <c r="D62">
        <v>5</v>
      </c>
      <c r="E62">
        <v>1</v>
      </c>
      <c r="F62">
        <v>5</v>
      </c>
      <c r="G62">
        <v>2</v>
      </c>
      <c r="H62">
        <v>5</v>
      </c>
      <c r="I62">
        <v>1</v>
      </c>
      <c r="J62">
        <v>5</v>
      </c>
      <c r="K62">
        <v>2</v>
      </c>
      <c r="L62">
        <v>5</v>
      </c>
    </row>
    <row r="63" spans="1:14" x14ac:dyDescent="0.45">
      <c r="A63" t="s">
        <v>20</v>
      </c>
      <c r="B63">
        <v>9</v>
      </c>
      <c r="C63">
        <v>5</v>
      </c>
      <c r="D63">
        <v>1</v>
      </c>
      <c r="E63">
        <v>5</v>
      </c>
      <c r="F63">
        <v>1</v>
      </c>
      <c r="G63">
        <v>5</v>
      </c>
      <c r="H63">
        <v>1</v>
      </c>
      <c r="I63">
        <v>5</v>
      </c>
      <c r="J63">
        <v>1</v>
      </c>
      <c r="K63">
        <v>5</v>
      </c>
      <c r="L63">
        <v>1</v>
      </c>
    </row>
    <row r="64" spans="1:14" x14ac:dyDescent="0.45">
      <c r="A64" t="s">
        <v>10</v>
      </c>
      <c r="B64">
        <v>10</v>
      </c>
      <c r="C64">
        <v>5</v>
      </c>
      <c r="D64">
        <v>1</v>
      </c>
      <c r="E64">
        <v>5</v>
      </c>
      <c r="F64">
        <v>1</v>
      </c>
      <c r="G64">
        <v>5</v>
      </c>
      <c r="H64">
        <v>1</v>
      </c>
      <c r="I64">
        <v>3</v>
      </c>
      <c r="J64">
        <v>1</v>
      </c>
      <c r="K64">
        <v>5</v>
      </c>
      <c r="L64">
        <v>1</v>
      </c>
      <c r="N64" t="s">
        <v>282</v>
      </c>
    </row>
    <row r="65" spans="1:14" x14ac:dyDescent="0.45">
      <c r="A65" t="s">
        <v>11</v>
      </c>
      <c r="B65">
        <v>10</v>
      </c>
      <c r="C65">
        <v>5</v>
      </c>
      <c r="D65">
        <v>3</v>
      </c>
      <c r="E65">
        <v>3</v>
      </c>
      <c r="F65">
        <v>1</v>
      </c>
      <c r="G65">
        <v>4</v>
      </c>
      <c r="H65">
        <v>3</v>
      </c>
      <c r="I65">
        <v>3</v>
      </c>
      <c r="J65">
        <v>3</v>
      </c>
      <c r="K65">
        <v>4</v>
      </c>
      <c r="L65">
        <v>3</v>
      </c>
    </row>
    <row r="66" spans="1:14" x14ac:dyDescent="0.45">
      <c r="A66" t="s">
        <v>12</v>
      </c>
      <c r="B66">
        <v>10</v>
      </c>
      <c r="C66">
        <v>5</v>
      </c>
      <c r="D66">
        <v>2</v>
      </c>
      <c r="E66">
        <v>4</v>
      </c>
      <c r="F66">
        <v>1</v>
      </c>
      <c r="G66">
        <v>5</v>
      </c>
      <c r="H66">
        <v>1</v>
      </c>
      <c r="I66">
        <v>5</v>
      </c>
      <c r="J66">
        <v>1</v>
      </c>
      <c r="K66">
        <v>5</v>
      </c>
      <c r="L66">
        <v>1</v>
      </c>
    </row>
    <row r="67" spans="1:14" x14ac:dyDescent="0.45">
      <c r="A67" t="s">
        <v>13</v>
      </c>
      <c r="B67">
        <v>10</v>
      </c>
      <c r="C67">
        <v>5</v>
      </c>
      <c r="D67">
        <v>1</v>
      </c>
      <c r="E67">
        <v>5</v>
      </c>
      <c r="F67">
        <v>1</v>
      </c>
      <c r="G67">
        <v>5</v>
      </c>
      <c r="H67">
        <v>1</v>
      </c>
      <c r="I67">
        <v>5</v>
      </c>
      <c r="J67">
        <v>1</v>
      </c>
      <c r="K67">
        <v>5</v>
      </c>
      <c r="L67">
        <v>1</v>
      </c>
    </row>
    <row r="68" spans="1:14" x14ac:dyDescent="0.45">
      <c r="A68" t="s">
        <v>14</v>
      </c>
      <c r="B68">
        <v>10</v>
      </c>
      <c r="C68">
        <v>2</v>
      </c>
      <c r="D68">
        <v>1</v>
      </c>
      <c r="E68">
        <v>5</v>
      </c>
      <c r="F68">
        <v>1</v>
      </c>
      <c r="G68">
        <v>5</v>
      </c>
      <c r="H68">
        <v>3</v>
      </c>
      <c r="I68">
        <v>5</v>
      </c>
      <c r="J68">
        <v>1</v>
      </c>
      <c r="K68">
        <v>5</v>
      </c>
      <c r="L68">
        <v>1</v>
      </c>
      <c r="N68" t="s">
        <v>283</v>
      </c>
    </row>
    <row r="69" spans="1:14" x14ac:dyDescent="0.45">
      <c r="A69" t="s">
        <v>15</v>
      </c>
      <c r="B69">
        <v>10</v>
      </c>
      <c r="C69">
        <v>3</v>
      </c>
      <c r="D69">
        <v>1</v>
      </c>
      <c r="E69">
        <v>5</v>
      </c>
      <c r="F69">
        <v>1</v>
      </c>
      <c r="G69">
        <v>5</v>
      </c>
      <c r="H69">
        <v>1</v>
      </c>
      <c r="I69">
        <v>5</v>
      </c>
      <c r="J69">
        <v>1</v>
      </c>
      <c r="K69">
        <v>5</v>
      </c>
      <c r="L69">
        <v>1</v>
      </c>
      <c r="N69" t="s">
        <v>284</v>
      </c>
    </row>
    <row r="70" spans="1:14" x14ac:dyDescent="0.45">
      <c r="A70" t="s">
        <v>16</v>
      </c>
      <c r="B70">
        <v>10</v>
      </c>
      <c r="C70">
        <v>4</v>
      </c>
      <c r="D70">
        <v>1</v>
      </c>
      <c r="E70">
        <v>5</v>
      </c>
      <c r="F70">
        <v>1</v>
      </c>
      <c r="G70">
        <v>5</v>
      </c>
      <c r="H70">
        <v>1</v>
      </c>
      <c r="I70">
        <v>5</v>
      </c>
      <c r="J70">
        <v>1</v>
      </c>
      <c r="K70">
        <v>5</v>
      </c>
      <c r="L70">
        <v>1</v>
      </c>
    </row>
    <row r="71" spans="1:14" x14ac:dyDescent="0.45">
      <c r="A71" t="s">
        <v>17</v>
      </c>
      <c r="B71">
        <v>10</v>
      </c>
      <c r="C71">
        <v>5</v>
      </c>
      <c r="D71">
        <v>2</v>
      </c>
      <c r="E71">
        <v>4</v>
      </c>
      <c r="F71">
        <v>1</v>
      </c>
      <c r="G71">
        <v>5</v>
      </c>
      <c r="H71">
        <v>1</v>
      </c>
      <c r="I71">
        <v>5</v>
      </c>
      <c r="J71">
        <v>1</v>
      </c>
      <c r="K71">
        <v>5</v>
      </c>
      <c r="L71">
        <v>1</v>
      </c>
    </row>
    <row r="72" spans="1:14" x14ac:dyDescent="0.45">
      <c r="A72" t="s">
        <v>19</v>
      </c>
      <c r="B72">
        <v>10</v>
      </c>
      <c r="C72">
        <v>1</v>
      </c>
      <c r="D72">
        <v>5</v>
      </c>
      <c r="E72">
        <v>1</v>
      </c>
      <c r="F72">
        <v>4</v>
      </c>
      <c r="G72">
        <v>1</v>
      </c>
      <c r="H72">
        <v>5</v>
      </c>
      <c r="I72">
        <v>1</v>
      </c>
      <c r="J72">
        <v>5</v>
      </c>
      <c r="K72">
        <v>1</v>
      </c>
      <c r="L72">
        <v>5</v>
      </c>
      <c r="N72" t="s">
        <v>285</v>
      </c>
    </row>
    <row r="73" spans="1:14" x14ac:dyDescent="0.45">
      <c r="A73" t="s">
        <v>20</v>
      </c>
      <c r="B73">
        <v>10</v>
      </c>
      <c r="C73">
        <v>5</v>
      </c>
      <c r="D73">
        <v>1</v>
      </c>
      <c r="E73">
        <v>5</v>
      </c>
      <c r="F73">
        <v>1</v>
      </c>
      <c r="G73">
        <v>5</v>
      </c>
      <c r="H73">
        <v>1</v>
      </c>
      <c r="I73">
        <v>5</v>
      </c>
      <c r="J73">
        <v>1</v>
      </c>
      <c r="K73">
        <v>4</v>
      </c>
      <c r="L73">
        <v>1</v>
      </c>
      <c r="N73" t="s">
        <v>286</v>
      </c>
    </row>
    <row r="74" spans="1:14" x14ac:dyDescent="0.45">
      <c r="A74" t="s">
        <v>19</v>
      </c>
      <c r="B74">
        <v>11</v>
      </c>
      <c r="C74">
        <v>2</v>
      </c>
      <c r="D74">
        <v>4</v>
      </c>
      <c r="E74">
        <v>3</v>
      </c>
      <c r="F74">
        <v>3</v>
      </c>
      <c r="G74">
        <v>2</v>
      </c>
      <c r="H74">
        <v>4</v>
      </c>
      <c r="I74">
        <v>2</v>
      </c>
      <c r="J74">
        <v>4</v>
      </c>
      <c r="K74">
        <v>2</v>
      </c>
      <c r="L74">
        <v>4</v>
      </c>
      <c r="N74" t="s">
        <v>287</v>
      </c>
    </row>
    <row r="75" spans="1:14" x14ac:dyDescent="0.45">
      <c r="A75" t="s">
        <v>20</v>
      </c>
      <c r="B75">
        <v>11</v>
      </c>
      <c r="C75">
        <v>4</v>
      </c>
      <c r="D75">
        <v>1</v>
      </c>
      <c r="E75">
        <v>5</v>
      </c>
      <c r="F75">
        <v>1</v>
      </c>
      <c r="G75">
        <v>5</v>
      </c>
      <c r="H75">
        <v>1</v>
      </c>
      <c r="I75">
        <v>5</v>
      </c>
      <c r="J75">
        <v>1</v>
      </c>
      <c r="K75">
        <v>5</v>
      </c>
      <c r="L75">
        <v>1</v>
      </c>
      <c r="N75" t="s">
        <v>288</v>
      </c>
    </row>
    <row r="76" spans="1:14" x14ac:dyDescent="0.45">
      <c r="A76" t="s">
        <v>10</v>
      </c>
      <c r="B76">
        <v>12</v>
      </c>
      <c r="C76">
        <v>4</v>
      </c>
      <c r="D76">
        <v>2</v>
      </c>
      <c r="E76">
        <v>5</v>
      </c>
      <c r="F76">
        <v>1</v>
      </c>
      <c r="G76">
        <v>5</v>
      </c>
      <c r="H76">
        <v>2</v>
      </c>
      <c r="I76">
        <v>4</v>
      </c>
      <c r="J76">
        <v>1</v>
      </c>
      <c r="K76">
        <v>4</v>
      </c>
      <c r="L76">
        <v>3</v>
      </c>
    </row>
    <row r="77" spans="1:14" x14ac:dyDescent="0.45">
      <c r="A77" t="s">
        <v>11</v>
      </c>
      <c r="B77">
        <v>12</v>
      </c>
      <c r="C77">
        <v>4</v>
      </c>
      <c r="D77">
        <v>3</v>
      </c>
      <c r="E77">
        <v>4</v>
      </c>
      <c r="F77">
        <v>3</v>
      </c>
      <c r="G77">
        <v>4</v>
      </c>
      <c r="H77">
        <v>3</v>
      </c>
      <c r="I77">
        <v>3</v>
      </c>
      <c r="J77">
        <v>2</v>
      </c>
      <c r="K77">
        <v>4</v>
      </c>
      <c r="L77">
        <v>3</v>
      </c>
    </row>
    <row r="78" spans="1:14" x14ac:dyDescent="0.45">
      <c r="A78" t="s">
        <v>12</v>
      </c>
      <c r="B78">
        <v>12</v>
      </c>
      <c r="C78">
        <v>5</v>
      </c>
      <c r="D78">
        <v>1</v>
      </c>
      <c r="E78">
        <v>5</v>
      </c>
      <c r="F78">
        <v>1</v>
      </c>
      <c r="G78">
        <v>5</v>
      </c>
      <c r="H78">
        <v>1</v>
      </c>
      <c r="I78">
        <v>5</v>
      </c>
      <c r="J78">
        <v>1</v>
      </c>
      <c r="K78">
        <v>5</v>
      </c>
      <c r="L78">
        <v>1</v>
      </c>
    </row>
    <row r="79" spans="1:14" x14ac:dyDescent="0.45">
      <c r="A79" t="s">
        <v>13</v>
      </c>
      <c r="B79">
        <v>12</v>
      </c>
      <c r="C79">
        <v>4</v>
      </c>
      <c r="D79">
        <v>1</v>
      </c>
      <c r="E79">
        <v>5</v>
      </c>
      <c r="F79">
        <v>1</v>
      </c>
      <c r="G79">
        <v>5</v>
      </c>
      <c r="H79">
        <v>1</v>
      </c>
      <c r="I79">
        <v>5</v>
      </c>
      <c r="J79">
        <v>1</v>
      </c>
      <c r="K79">
        <v>5</v>
      </c>
      <c r="L79">
        <v>1</v>
      </c>
    </row>
    <row r="80" spans="1:14" x14ac:dyDescent="0.45">
      <c r="A80" t="s">
        <v>14</v>
      </c>
      <c r="B80">
        <v>12</v>
      </c>
      <c r="C80">
        <v>1</v>
      </c>
      <c r="D80">
        <v>1</v>
      </c>
      <c r="E80">
        <v>5</v>
      </c>
      <c r="F80">
        <v>1</v>
      </c>
      <c r="G80">
        <v>5</v>
      </c>
      <c r="H80">
        <v>2</v>
      </c>
      <c r="I80">
        <v>5</v>
      </c>
      <c r="J80">
        <v>1</v>
      </c>
      <c r="K80">
        <v>5</v>
      </c>
      <c r="L80">
        <v>1</v>
      </c>
      <c r="N80" t="s">
        <v>289</v>
      </c>
    </row>
    <row r="81" spans="1:14" x14ac:dyDescent="0.45">
      <c r="A81" t="s">
        <v>15</v>
      </c>
      <c r="B81">
        <v>12</v>
      </c>
      <c r="C81">
        <v>1</v>
      </c>
      <c r="D81">
        <v>1</v>
      </c>
      <c r="E81">
        <v>5</v>
      </c>
      <c r="F81">
        <v>1</v>
      </c>
      <c r="G81">
        <v>5</v>
      </c>
      <c r="H81">
        <v>1</v>
      </c>
      <c r="I81">
        <v>5</v>
      </c>
      <c r="J81">
        <v>1</v>
      </c>
      <c r="K81">
        <v>5</v>
      </c>
      <c r="L81">
        <v>1</v>
      </c>
      <c r="N81" t="s">
        <v>289</v>
      </c>
    </row>
    <row r="82" spans="1:14" x14ac:dyDescent="0.45">
      <c r="A82" t="s">
        <v>16</v>
      </c>
      <c r="B82">
        <v>12</v>
      </c>
      <c r="C82">
        <v>2</v>
      </c>
      <c r="D82">
        <v>1</v>
      </c>
      <c r="E82">
        <v>5</v>
      </c>
      <c r="F82">
        <v>1</v>
      </c>
      <c r="G82">
        <v>5</v>
      </c>
      <c r="H82">
        <v>1</v>
      </c>
      <c r="I82">
        <v>5</v>
      </c>
      <c r="J82">
        <v>1</v>
      </c>
      <c r="K82">
        <v>5</v>
      </c>
      <c r="L82">
        <v>1</v>
      </c>
    </row>
    <row r="83" spans="1:14" x14ac:dyDescent="0.45">
      <c r="A83" t="s">
        <v>17</v>
      </c>
      <c r="B83">
        <v>12</v>
      </c>
      <c r="C83">
        <v>5</v>
      </c>
      <c r="D83">
        <v>1</v>
      </c>
      <c r="E83">
        <v>5</v>
      </c>
      <c r="F83">
        <v>1</v>
      </c>
      <c r="G83">
        <v>5</v>
      </c>
      <c r="H83">
        <v>1</v>
      </c>
      <c r="I83">
        <v>5</v>
      </c>
      <c r="J83">
        <v>1</v>
      </c>
      <c r="K83">
        <v>5</v>
      </c>
      <c r="L83">
        <v>1</v>
      </c>
    </row>
    <row r="84" spans="1:14" x14ac:dyDescent="0.45">
      <c r="A84" t="s">
        <v>10</v>
      </c>
      <c r="B84">
        <v>13</v>
      </c>
      <c r="C84">
        <v>3</v>
      </c>
      <c r="D84">
        <v>4</v>
      </c>
      <c r="E84">
        <v>3</v>
      </c>
      <c r="F84">
        <v>3</v>
      </c>
      <c r="G84">
        <v>3</v>
      </c>
      <c r="H84">
        <v>2</v>
      </c>
      <c r="I84">
        <v>2</v>
      </c>
      <c r="J84">
        <v>4</v>
      </c>
      <c r="K84">
        <v>2</v>
      </c>
      <c r="L84">
        <v>4</v>
      </c>
    </row>
    <row r="85" spans="1:14" x14ac:dyDescent="0.45">
      <c r="A85" t="s">
        <v>11</v>
      </c>
      <c r="B85">
        <v>13</v>
      </c>
      <c r="C85">
        <v>1</v>
      </c>
      <c r="D85">
        <v>5</v>
      </c>
      <c r="E85">
        <v>1</v>
      </c>
      <c r="F85">
        <v>5</v>
      </c>
      <c r="G85">
        <v>2</v>
      </c>
      <c r="H85">
        <v>4</v>
      </c>
      <c r="I85">
        <v>1</v>
      </c>
      <c r="J85">
        <v>5</v>
      </c>
      <c r="K85">
        <v>1</v>
      </c>
      <c r="L85">
        <v>5</v>
      </c>
    </row>
    <row r="86" spans="1:14" x14ac:dyDescent="0.45">
      <c r="A86" t="s">
        <v>12</v>
      </c>
      <c r="B86">
        <v>13</v>
      </c>
      <c r="C86">
        <v>3</v>
      </c>
      <c r="D86">
        <v>4</v>
      </c>
      <c r="E86">
        <v>2</v>
      </c>
      <c r="F86">
        <v>3</v>
      </c>
      <c r="G86">
        <v>4</v>
      </c>
      <c r="H86">
        <v>1</v>
      </c>
      <c r="I86">
        <v>2</v>
      </c>
      <c r="J86">
        <v>4</v>
      </c>
      <c r="K86">
        <v>2</v>
      </c>
      <c r="L86">
        <v>3</v>
      </c>
    </row>
    <row r="87" spans="1:14" x14ac:dyDescent="0.45">
      <c r="A87" t="s">
        <v>13</v>
      </c>
      <c r="B87">
        <v>13</v>
      </c>
      <c r="C87">
        <v>3</v>
      </c>
      <c r="D87">
        <v>2</v>
      </c>
      <c r="E87">
        <v>4</v>
      </c>
      <c r="F87">
        <v>1</v>
      </c>
      <c r="G87">
        <v>5</v>
      </c>
      <c r="H87">
        <v>1</v>
      </c>
      <c r="I87">
        <v>4</v>
      </c>
      <c r="J87">
        <v>2</v>
      </c>
      <c r="K87">
        <v>4</v>
      </c>
      <c r="L87">
        <v>1</v>
      </c>
    </row>
    <row r="88" spans="1:14" x14ac:dyDescent="0.45">
      <c r="A88" t="s">
        <v>14</v>
      </c>
      <c r="B88">
        <v>13</v>
      </c>
      <c r="C88">
        <v>1</v>
      </c>
      <c r="D88">
        <v>2</v>
      </c>
      <c r="E88">
        <v>4</v>
      </c>
      <c r="F88">
        <v>2</v>
      </c>
      <c r="G88">
        <v>4</v>
      </c>
      <c r="H88">
        <v>4</v>
      </c>
      <c r="I88">
        <v>3</v>
      </c>
      <c r="J88">
        <v>3</v>
      </c>
      <c r="K88">
        <v>3</v>
      </c>
      <c r="L88">
        <v>3</v>
      </c>
    </row>
    <row r="89" spans="1:14" x14ac:dyDescent="0.45">
      <c r="A89" t="s">
        <v>15</v>
      </c>
      <c r="B89">
        <v>13</v>
      </c>
      <c r="C89">
        <v>1</v>
      </c>
      <c r="D89">
        <v>2</v>
      </c>
      <c r="E89">
        <v>4</v>
      </c>
      <c r="F89">
        <v>2</v>
      </c>
      <c r="G89">
        <v>4</v>
      </c>
      <c r="H89">
        <v>1</v>
      </c>
      <c r="I89">
        <v>3</v>
      </c>
      <c r="J89">
        <v>3</v>
      </c>
      <c r="K89">
        <v>3</v>
      </c>
      <c r="L89">
        <v>3</v>
      </c>
    </row>
    <row r="90" spans="1:14" x14ac:dyDescent="0.45">
      <c r="A90" t="s">
        <v>16</v>
      </c>
      <c r="B90">
        <v>13</v>
      </c>
      <c r="C90">
        <v>1</v>
      </c>
      <c r="D90">
        <v>2</v>
      </c>
      <c r="E90">
        <v>4</v>
      </c>
      <c r="F90">
        <v>1</v>
      </c>
      <c r="G90">
        <v>5</v>
      </c>
      <c r="H90">
        <v>1</v>
      </c>
      <c r="I90">
        <v>4</v>
      </c>
      <c r="J90">
        <v>2</v>
      </c>
      <c r="K90">
        <v>4</v>
      </c>
      <c r="L90">
        <v>1</v>
      </c>
    </row>
    <row r="91" spans="1:14" x14ac:dyDescent="0.45">
      <c r="A91" t="s">
        <v>17</v>
      </c>
      <c r="B91">
        <v>13</v>
      </c>
      <c r="C91">
        <v>3</v>
      </c>
      <c r="D91">
        <v>4</v>
      </c>
      <c r="E91">
        <v>2</v>
      </c>
      <c r="F91">
        <v>3</v>
      </c>
      <c r="G91">
        <v>4</v>
      </c>
      <c r="H91">
        <v>1</v>
      </c>
      <c r="I91">
        <v>2</v>
      </c>
      <c r="J91">
        <v>4</v>
      </c>
      <c r="K91">
        <v>2</v>
      </c>
      <c r="L91">
        <v>3</v>
      </c>
    </row>
  </sheetData>
  <sheetProtection algorithmName="SHA-512" hashValue="5WdTLhY6hH2TSJ2Yq2RLq44a83ojbywzwl8secwP1Ytjh1Dv7cpLw0GdATEk02GdAXVVXOw7MmVXlHt+ZcXIeg==" saltValue="IVpC6EBILeCRNTlJOkz2sA==" spinCount="100000" sheet="1" objects="1" scenarios="1"/>
  <autoFilter ref="A1:N91" xr:uid="{2F6EA4EC-EB37-4D92-828B-F996C6C3E5C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69E-D87B-4468-A4DB-313F2E921CF8}">
  <sheetPr>
    <tabColor rgb="FFFF0000"/>
  </sheetPr>
  <dimension ref="A1:O72"/>
  <sheetViews>
    <sheetView tabSelected="1" workbookViewId="0">
      <pane ySplit="2" topLeftCell="A3" activePane="bottomLeft" state="frozen"/>
      <selection pane="bottomLeft" activeCell="J6" sqref="J6"/>
    </sheetView>
  </sheetViews>
  <sheetFormatPr baseColWidth="10" defaultRowHeight="14.25" x14ac:dyDescent="0.45"/>
  <cols>
    <col min="1" max="1" width="18.86328125" customWidth="1"/>
    <col min="2" max="2" width="18.06640625" customWidth="1"/>
    <col min="9" max="9" width="13.265625" bestFit="1" customWidth="1"/>
    <col min="10" max="10" width="16.86328125" bestFit="1" customWidth="1"/>
  </cols>
  <sheetData>
    <row r="1" spans="1:15" x14ac:dyDescent="0.45">
      <c r="A1" s="86" t="s">
        <v>106</v>
      </c>
      <c r="B1" s="87"/>
      <c r="C1" s="88" t="s">
        <v>97</v>
      </c>
      <c r="D1" s="88"/>
      <c r="E1" s="88"/>
      <c r="F1" s="88"/>
      <c r="G1" s="88"/>
      <c r="I1" s="86" t="s">
        <v>107</v>
      </c>
      <c r="J1" s="87"/>
      <c r="K1" s="88" t="s">
        <v>97</v>
      </c>
      <c r="L1" s="88"/>
      <c r="M1" s="88"/>
      <c r="N1" s="88"/>
      <c r="O1" s="88"/>
    </row>
    <row r="2" spans="1:15" x14ac:dyDescent="0.45">
      <c r="A2" s="1" t="s">
        <v>18</v>
      </c>
      <c r="B2" s="45" t="s">
        <v>21</v>
      </c>
      <c r="C2" s="1" t="s">
        <v>92</v>
      </c>
      <c r="D2" s="1" t="s">
        <v>93</v>
      </c>
      <c r="E2" s="1" t="s">
        <v>94</v>
      </c>
      <c r="F2" s="1" t="s">
        <v>95</v>
      </c>
      <c r="G2" s="1" t="s">
        <v>96</v>
      </c>
      <c r="I2" s="1" t="s">
        <v>18</v>
      </c>
      <c r="J2" s="45" t="s">
        <v>21</v>
      </c>
      <c r="K2" s="1" t="s">
        <v>92</v>
      </c>
      <c r="L2" s="1" t="s">
        <v>93</v>
      </c>
      <c r="M2" s="1" t="s">
        <v>94</v>
      </c>
      <c r="N2" s="1" t="s">
        <v>95</v>
      </c>
      <c r="O2" s="1" t="s">
        <v>96</v>
      </c>
    </row>
    <row r="3" spans="1:15" x14ac:dyDescent="0.45">
      <c r="A3" s="81" t="s">
        <v>10</v>
      </c>
      <c r="B3" s="46" t="s">
        <v>28</v>
      </c>
      <c r="C3" s="84" t="s">
        <v>221</v>
      </c>
      <c r="D3" s="81"/>
      <c r="E3" s="81"/>
      <c r="F3" s="81"/>
      <c r="G3" s="81"/>
      <c r="I3" s="81" t="s">
        <v>110</v>
      </c>
      <c r="J3" s="47" t="s">
        <v>108</v>
      </c>
      <c r="K3" s="81" t="s">
        <v>101</v>
      </c>
      <c r="L3" s="81"/>
      <c r="M3" s="81"/>
      <c r="N3" s="81"/>
      <c r="O3" s="81"/>
    </row>
    <row r="4" spans="1:15" x14ac:dyDescent="0.45">
      <c r="A4" s="82"/>
      <c r="B4" s="47" t="s">
        <v>22</v>
      </c>
      <c r="C4" s="85" t="s">
        <v>98</v>
      </c>
      <c r="D4" s="85"/>
      <c r="E4" s="85"/>
      <c r="F4" s="85"/>
      <c r="G4" s="85"/>
      <c r="I4" s="82"/>
      <c r="J4" s="47" t="s">
        <v>109</v>
      </c>
      <c r="K4" s="20">
        <v>0.46</v>
      </c>
      <c r="L4" s="20">
        <v>0.03</v>
      </c>
      <c r="M4" s="20">
        <v>0.89</v>
      </c>
      <c r="N4" s="20">
        <v>1.7</v>
      </c>
      <c r="O4" s="20">
        <v>0.42</v>
      </c>
    </row>
    <row r="5" spans="1:15" x14ac:dyDescent="0.45">
      <c r="A5" s="82"/>
      <c r="B5" s="47" t="s">
        <v>23</v>
      </c>
      <c r="C5" s="85" t="s">
        <v>99</v>
      </c>
      <c r="D5" s="85"/>
      <c r="E5" s="85"/>
      <c r="F5" s="85"/>
      <c r="G5" s="85"/>
      <c r="I5" s="82"/>
      <c r="J5" t="s">
        <v>25</v>
      </c>
      <c r="K5" s="5" t="s">
        <v>178</v>
      </c>
      <c r="L5" s="5" t="s">
        <v>99</v>
      </c>
      <c r="M5" s="5" t="s">
        <v>101</v>
      </c>
      <c r="N5" s="5" t="s">
        <v>102</v>
      </c>
      <c r="O5" s="5" t="s">
        <v>101</v>
      </c>
    </row>
    <row r="6" spans="1:15" x14ac:dyDescent="0.45">
      <c r="A6" s="82"/>
      <c r="B6" s="47" t="s">
        <v>25</v>
      </c>
      <c r="C6" s="44" t="s">
        <v>100</v>
      </c>
      <c r="D6" s="44" t="s">
        <v>101</v>
      </c>
      <c r="E6" s="44" t="s">
        <v>99</v>
      </c>
      <c r="F6" s="44" t="s">
        <v>102</v>
      </c>
      <c r="G6" s="44" t="s">
        <v>100</v>
      </c>
      <c r="I6" s="83"/>
      <c r="J6" s="48" t="s">
        <v>29</v>
      </c>
      <c r="K6" s="80">
        <v>0.71</v>
      </c>
      <c r="L6" s="80"/>
      <c r="M6" s="80"/>
      <c r="N6" s="80"/>
      <c r="O6" s="80"/>
    </row>
    <row r="7" spans="1:15" x14ac:dyDescent="0.45">
      <c r="A7" s="82"/>
      <c r="B7" s="47" t="s">
        <v>24</v>
      </c>
      <c r="C7" s="85" t="s">
        <v>103</v>
      </c>
      <c r="D7" s="85"/>
      <c r="E7" s="85"/>
      <c r="F7" s="85"/>
      <c r="G7" s="85"/>
    </row>
    <row r="8" spans="1:15" x14ac:dyDescent="0.45">
      <c r="A8" s="82"/>
      <c r="B8" s="47" t="s">
        <v>26</v>
      </c>
      <c r="C8" s="44" t="s">
        <v>100</v>
      </c>
      <c r="D8" s="44" t="s">
        <v>104</v>
      </c>
      <c r="E8" s="44" t="s">
        <v>105</v>
      </c>
      <c r="F8" s="44" t="s">
        <v>103</v>
      </c>
      <c r="G8" s="44" t="s">
        <v>100</v>
      </c>
    </row>
    <row r="9" spans="1:15" x14ac:dyDescent="0.45">
      <c r="A9" s="83"/>
      <c r="B9" s="48" t="s">
        <v>29</v>
      </c>
      <c r="C9" s="80">
        <f>Wheelmap!D33</f>
        <v>0.7618881118881119</v>
      </c>
      <c r="D9" s="80"/>
      <c r="E9" s="80"/>
      <c r="F9" s="80"/>
      <c r="G9" s="80"/>
    </row>
    <row r="10" spans="1:15" x14ac:dyDescent="0.45">
      <c r="A10" s="81" t="s">
        <v>12</v>
      </c>
      <c r="B10" s="46" t="s">
        <v>28</v>
      </c>
      <c r="C10" s="84" t="s">
        <v>222</v>
      </c>
      <c r="D10" s="81"/>
      <c r="E10" s="81"/>
      <c r="F10" s="81"/>
      <c r="G10" s="81"/>
    </row>
    <row r="11" spans="1:15" x14ac:dyDescent="0.45">
      <c r="A11" s="82"/>
      <c r="B11" s="47" t="s">
        <v>22</v>
      </c>
      <c r="C11" s="85" t="s">
        <v>98</v>
      </c>
      <c r="D11" s="85"/>
      <c r="E11" s="85"/>
      <c r="F11" s="85"/>
      <c r="G11" s="85"/>
    </row>
    <row r="12" spans="1:15" x14ac:dyDescent="0.45">
      <c r="A12" s="82"/>
      <c r="B12" s="47" t="s">
        <v>23</v>
      </c>
      <c r="C12" s="85" t="s">
        <v>217</v>
      </c>
      <c r="D12" s="85"/>
      <c r="E12" s="85"/>
      <c r="F12" s="85"/>
      <c r="G12" s="85"/>
    </row>
    <row r="13" spans="1:15" x14ac:dyDescent="0.45">
      <c r="A13" s="82"/>
      <c r="B13" s="47" t="s">
        <v>25</v>
      </c>
      <c r="C13" s="44" t="s">
        <v>100</v>
      </c>
      <c r="D13" s="44" t="s">
        <v>100</v>
      </c>
      <c r="E13" s="44" t="s">
        <v>100</v>
      </c>
      <c r="F13" s="44" t="s">
        <v>100</v>
      </c>
      <c r="G13" s="44" t="s">
        <v>101</v>
      </c>
    </row>
    <row r="14" spans="1:15" x14ac:dyDescent="0.45">
      <c r="A14" s="82"/>
      <c r="B14" s="47" t="s">
        <v>24</v>
      </c>
      <c r="C14" s="85" t="s">
        <v>103</v>
      </c>
      <c r="D14" s="85"/>
      <c r="E14" s="85"/>
      <c r="F14" s="85"/>
      <c r="G14" s="85"/>
    </row>
    <row r="15" spans="1:15" x14ac:dyDescent="0.45">
      <c r="A15" s="82"/>
      <c r="B15" s="47" t="s">
        <v>26</v>
      </c>
      <c r="C15" s="44" t="s">
        <v>100</v>
      </c>
      <c r="D15" s="44" t="s">
        <v>100</v>
      </c>
      <c r="E15" s="44" t="s">
        <v>100</v>
      </c>
      <c r="F15" s="44" t="s">
        <v>100</v>
      </c>
      <c r="G15" s="44" t="s">
        <v>103</v>
      </c>
    </row>
    <row r="16" spans="1:15" x14ac:dyDescent="0.45">
      <c r="A16" s="83"/>
      <c r="B16" s="48" t="s">
        <v>29</v>
      </c>
      <c r="C16" s="80">
        <f>'DB Bahnhof live'!D26</f>
        <v>0.68259518259518248</v>
      </c>
      <c r="D16" s="80"/>
      <c r="E16" s="80"/>
      <c r="F16" s="80"/>
      <c r="G16" s="80"/>
    </row>
    <row r="17" spans="1:7" x14ac:dyDescent="0.45">
      <c r="A17" s="81" t="s">
        <v>17</v>
      </c>
      <c r="B17" s="46" t="s">
        <v>28</v>
      </c>
      <c r="C17" s="84" t="s">
        <v>223</v>
      </c>
      <c r="D17" s="81"/>
      <c r="E17" s="81"/>
      <c r="F17" s="81"/>
      <c r="G17" s="81"/>
    </row>
    <row r="18" spans="1:7" x14ac:dyDescent="0.45">
      <c r="A18" s="82"/>
      <c r="B18" s="47" t="s">
        <v>22</v>
      </c>
      <c r="C18" s="85" t="s">
        <v>98</v>
      </c>
      <c r="D18" s="85"/>
      <c r="E18" s="85"/>
      <c r="F18" s="85"/>
      <c r="G18" s="85"/>
    </row>
    <row r="19" spans="1:7" x14ac:dyDescent="0.45">
      <c r="A19" s="82"/>
      <c r="B19" s="47" t="s">
        <v>23</v>
      </c>
      <c r="C19" s="85" t="s">
        <v>217</v>
      </c>
      <c r="D19" s="85"/>
      <c r="E19" s="85"/>
      <c r="F19" s="85"/>
      <c r="G19" s="85"/>
    </row>
    <row r="20" spans="1:7" x14ac:dyDescent="0.45">
      <c r="A20" s="82"/>
      <c r="B20" s="47" t="s">
        <v>25</v>
      </c>
      <c r="C20" s="44" t="s">
        <v>100</v>
      </c>
      <c r="D20" s="44" t="s">
        <v>100</v>
      </c>
      <c r="E20" s="44" t="s">
        <v>100</v>
      </c>
      <c r="F20" s="44" t="s">
        <v>100</v>
      </c>
      <c r="G20" s="44" t="s">
        <v>101</v>
      </c>
    </row>
    <row r="21" spans="1:7" x14ac:dyDescent="0.45">
      <c r="A21" s="82"/>
      <c r="B21" s="47" t="s">
        <v>24</v>
      </c>
      <c r="C21" s="85" t="s">
        <v>103</v>
      </c>
      <c r="D21" s="85"/>
      <c r="E21" s="85"/>
      <c r="F21" s="85"/>
      <c r="G21" s="85"/>
    </row>
    <row r="22" spans="1:7" x14ac:dyDescent="0.45">
      <c r="A22" s="82"/>
      <c r="B22" s="47" t="s">
        <v>26</v>
      </c>
      <c r="C22" s="44" t="s">
        <v>100</v>
      </c>
      <c r="D22" s="44" t="s">
        <v>100</v>
      </c>
      <c r="E22" s="44" t="s">
        <v>100</v>
      </c>
      <c r="F22" s="44" t="s">
        <v>100</v>
      </c>
      <c r="G22" s="44" t="s">
        <v>103</v>
      </c>
    </row>
    <row r="23" spans="1:7" x14ac:dyDescent="0.45">
      <c r="A23" s="83"/>
      <c r="B23" s="48" t="s">
        <v>29</v>
      </c>
      <c r="C23" s="80">
        <f>'DB Navigator'!D26</f>
        <v>0.76353276353276356</v>
      </c>
      <c r="D23" s="80"/>
      <c r="E23" s="80"/>
      <c r="F23" s="80"/>
      <c r="G23" s="80"/>
    </row>
    <row r="24" spans="1:7" x14ac:dyDescent="0.45">
      <c r="A24" s="81" t="s">
        <v>13</v>
      </c>
      <c r="B24" s="46" t="s">
        <v>28</v>
      </c>
      <c r="C24" s="84" t="s">
        <v>224</v>
      </c>
      <c r="D24" s="81"/>
      <c r="E24" s="81"/>
      <c r="F24" s="81"/>
      <c r="G24" s="81"/>
    </row>
    <row r="25" spans="1:7" x14ac:dyDescent="0.45">
      <c r="A25" s="82"/>
      <c r="B25" s="47" t="s">
        <v>22</v>
      </c>
      <c r="C25" s="85" t="s">
        <v>98</v>
      </c>
      <c r="D25" s="85"/>
      <c r="E25" s="85"/>
      <c r="F25" s="85"/>
      <c r="G25" s="85"/>
    </row>
    <row r="26" spans="1:7" x14ac:dyDescent="0.45">
      <c r="A26" s="82"/>
      <c r="B26" s="47" t="s">
        <v>23</v>
      </c>
      <c r="C26" s="85" t="s">
        <v>99</v>
      </c>
      <c r="D26" s="85"/>
      <c r="E26" s="85"/>
      <c r="F26" s="85"/>
      <c r="G26" s="85"/>
    </row>
    <row r="27" spans="1:7" x14ac:dyDescent="0.45">
      <c r="A27" s="82"/>
      <c r="B27" s="47" t="s">
        <v>25</v>
      </c>
      <c r="C27" s="44" t="s">
        <v>100</v>
      </c>
      <c r="D27" s="44" t="s">
        <v>100</v>
      </c>
      <c r="E27" s="44" t="s">
        <v>217</v>
      </c>
      <c r="F27" s="44" t="s">
        <v>100</v>
      </c>
      <c r="G27" s="44" t="s">
        <v>100</v>
      </c>
    </row>
    <row r="28" spans="1:7" x14ac:dyDescent="0.45">
      <c r="A28" s="82"/>
      <c r="B28" s="47" t="s">
        <v>24</v>
      </c>
      <c r="C28" s="85" t="s">
        <v>105</v>
      </c>
      <c r="D28" s="85"/>
      <c r="E28" s="85"/>
      <c r="F28" s="85"/>
      <c r="G28" s="85"/>
    </row>
    <row r="29" spans="1:7" x14ac:dyDescent="0.45">
      <c r="A29" s="82"/>
      <c r="B29" s="47" t="s">
        <v>26</v>
      </c>
      <c r="C29" s="44" t="s">
        <v>100</v>
      </c>
      <c r="D29" s="44" t="s">
        <v>100</v>
      </c>
      <c r="E29" s="44" t="s">
        <v>103</v>
      </c>
      <c r="F29" s="44" t="s">
        <v>100</v>
      </c>
      <c r="G29" s="44" t="s">
        <v>100</v>
      </c>
    </row>
    <row r="30" spans="1:7" x14ac:dyDescent="0.45">
      <c r="A30" s="83"/>
      <c r="B30" s="48" t="s">
        <v>29</v>
      </c>
      <c r="C30" s="80">
        <f>'Toiletten für Alle'!D26</f>
        <v>0.85936285936285928</v>
      </c>
      <c r="D30" s="80"/>
      <c r="E30" s="80"/>
      <c r="F30" s="80"/>
      <c r="G30" s="80"/>
    </row>
    <row r="31" spans="1:7" x14ac:dyDescent="0.45">
      <c r="A31" s="81" t="s">
        <v>14</v>
      </c>
      <c r="B31" s="46" t="s">
        <v>28</v>
      </c>
      <c r="C31" s="84" t="s">
        <v>225</v>
      </c>
      <c r="D31" s="81"/>
      <c r="E31" s="81"/>
      <c r="F31" s="81"/>
      <c r="G31" s="81"/>
    </row>
    <row r="32" spans="1:7" x14ac:dyDescent="0.45">
      <c r="A32" s="82"/>
      <c r="B32" s="47" t="s">
        <v>22</v>
      </c>
      <c r="C32" s="85" t="s">
        <v>98</v>
      </c>
      <c r="D32" s="85"/>
      <c r="E32" s="85"/>
      <c r="F32" s="85"/>
      <c r="G32" s="85"/>
    </row>
    <row r="33" spans="1:7" x14ac:dyDescent="0.45">
      <c r="A33" s="82"/>
      <c r="B33" s="47" t="s">
        <v>23</v>
      </c>
      <c r="C33" s="85" t="s">
        <v>99</v>
      </c>
      <c r="D33" s="85"/>
      <c r="E33" s="85"/>
      <c r="F33" s="85"/>
      <c r="G33" s="85"/>
    </row>
    <row r="34" spans="1:7" x14ac:dyDescent="0.45">
      <c r="A34" s="82"/>
      <c r="B34" s="47" t="s">
        <v>25</v>
      </c>
      <c r="C34" s="44" t="s">
        <v>100</v>
      </c>
      <c r="D34" s="44" t="s">
        <v>100</v>
      </c>
      <c r="E34" s="44" t="s">
        <v>101</v>
      </c>
      <c r="F34" s="44" t="s">
        <v>100</v>
      </c>
      <c r="G34" s="44" t="s">
        <v>100</v>
      </c>
    </row>
    <row r="35" spans="1:7" x14ac:dyDescent="0.45">
      <c r="A35" s="82"/>
      <c r="B35" s="47" t="s">
        <v>24</v>
      </c>
      <c r="C35" s="85" t="s">
        <v>105</v>
      </c>
      <c r="D35" s="85"/>
      <c r="E35" s="85"/>
      <c r="F35" s="85"/>
      <c r="G35" s="85"/>
    </row>
    <row r="36" spans="1:7" x14ac:dyDescent="0.45">
      <c r="A36" s="82"/>
      <c r="B36" s="47" t="s">
        <v>26</v>
      </c>
      <c r="C36" s="44" t="s">
        <v>100</v>
      </c>
      <c r="D36" s="44" t="s">
        <v>100</v>
      </c>
      <c r="E36" s="44" t="s">
        <v>103</v>
      </c>
      <c r="F36" s="44" t="s">
        <v>100</v>
      </c>
      <c r="G36" s="44" t="s">
        <v>100</v>
      </c>
    </row>
    <row r="37" spans="1:7" x14ac:dyDescent="0.45">
      <c r="A37" s="83"/>
      <c r="B37" s="48" t="s">
        <v>29</v>
      </c>
      <c r="C37" s="80">
        <f>HandicapX!D26</f>
        <v>0.78166278166278169</v>
      </c>
      <c r="D37" s="80"/>
      <c r="E37" s="80"/>
      <c r="F37" s="80"/>
      <c r="G37" s="80"/>
    </row>
    <row r="38" spans="1:7" x14ac:dyDescent="0.45">
      <c r="A38" s="81" t="s">
        <v>15</v>
      </c>
      <c r="B38" s="46" t="s">
        <v>28</v>
      </c>
      <c r="C38" s="84" t="s">
        <v>226</v>
      </c>
      <c r="D38" s="81"/>
      <c r="E38" s="81"/>
      <c r="F38" s="81"/>
      <c r="G38" s="81"/>
    </row>
    <row r="39" spans="1:7" x14ac:dyDescent="0.45">
      <c r="A39" s="82"/>
      <c r="B39" s="47" t="s">
        <v>22</v>
      </c>
      <c r="C39" s="85" t="s">
        <v>98</v>
      </c>
      <c r="D39" s="85"/>
      <c r="E39" s="85"/>
      <c r="F39" s="85"/>
      <c r="G39" s="85"/>
    </row>
    <row r="40" spans="1:7" x14ac:dyDescent="0.45">
      <c r="A40" s="82"/>
      <c r="B40" s="47" t="s">
        <v>23</v>
      </c>
      <c r="C40" s="85" t="s">
        <v>101</v>
      </c>
      <c r="D40" s="85"/>
      <c r="E40" s="85"/>
      <c r="F40" s="85"/>
      <c r="G40" s="85"/>
    </row>
    <row r="41" spans="1:7" x14ac:dyDescent="0.45">
      <c r="A41" s="82"/>
      <c r="B41" s="47" t="s">
        <v>25</v>
      </c>
      <c r="C41" s="44" t="s">
        <v>100</v>
      </c>
      <c r="D41" s="44" t="s">
        <v>100</v>
      </c>
      <c r="E41" s="44" t="s">
        <v>99</v>
      </c>
      <c r="F41" s="44" t="s">
        <v>100</v>
      </c>
      <c r="G41" s="44" t="s">
        <v>100</v>
      </c>
    </row>
    <row r="42" spans="1:7" x14ac:dyDescent="0.45">
      <c r="A42" s="82"/>
      <c r="B42" s="47" t="s">
        <v>24</v>
      </c>
      <c r="C42" s="85" t="s">
        <v>105</v>
      </c>
      <c r="D42" s="85"/>
      <c r="E42" s="85"/>
      <c r="F42" s="85"/>
      <c r="G42" s="85"/>
    </row>
    <row r="43" spans="1:7" x14ac:dyDescent="0.45">
      <c r="A43" s="82"/>
      <c r="B43" s="47" t="s">
        <v>26</v>
      </c>
      <c r="C43" s="44" t="s">
        <v>100</v>
      </c>
      <c r="D43" s="44" t="s">
        <v>100</v>
      </c>
      <c r="E43" s="44" t="s">
        <v>103</v>
      </c>
      <c r="F43" s="44" t="s">
        <v>100</v>
      </c>
      <c r="G43" s="44" t="s">
        <v>100</v>
      </c>
    </row>
    <row r="44" spans="1:7" x14ac:dyDescent="0.45">
      <c r="A44" s="83"/>
      <c r="B44" s="48" t="s">
        <v>29</v>
      </c>
      <c r="C44" s="80">
        <f>'Toiletten &amp; WC Finder'!D26</f>
        <v>0.79059829059829057</v>
      </c>
      <c r="D44" s="80"/>
      <c r="E44" s="80"/>
      <c r="F44" s="80"/>
      <c r="G44" s="80"/>
    </row>
    <row r="45" spans="1:7" x14ac:dyDescent="0.45">
      <c r="A45" s="89" t="s">
        <v>16</v>
      </c>
      <c r="B45" s="46" t="s">
        <v>28</v>
      </c>
      <c r="C45" s="84" t="s">
        <v>226</v>
      </c>
      <c r="D45" s="81"/>
      <c r="E45" s="81"/>
      <c r="F45" s="81"/>
      <c r="G45" s="81"/>
    </row>
    <row r="46" spans="1:7" x14ac:dyDescent="0.45">
      <c r="A46" s="90"/>
      <c r="B46" s="47" t="s">
        <v>22</v>
      </c>
      <c r="C46" s="85" t="s">
        <v>98</v>
      </c>
      <c r="D46" s="85"/>
      <c r="E46" s="85"/>
      <c r="F46" s="85"/>
      <c r="G46" s="85"/>
    </row>
    <row r="47" spans="1:7" x14ac:dyDescent="0.45">
      <c r="A47" s="90"/>
      <c r="B47" s="47" t="s">
        <v>23</v>
      </c>
      <c r="C47" s="85" t="s">
        <v>99</v>
      </c>
      <c r="D47" s="85"/>
      <c r="E47" s="85"/>
      <c r="F47" s="85"/>
      <c r="G47" s="85"/>
    </row>
    <row r="48" spans="1:7" x14ac:dyDescent="0.45">
      <c r="A48" s="90"/>
      <c r="B48" s="47" t="s">
        <v>25</v>
      </c>
      <c r="C48" s="44" t="s">
        <v>100</v>
      </c>
      <c r="D48" s="44" t="s">
        <v>100</v>
      </c>
      <c r="E48" s="44" t="s">
        <v>99</v>
      </c>
      <c r="F48" s="44" t="s">
        <v>102</v>
      </c>
      <c r="G48" s="44" t="s">
        <v>100</v>
      </c>
    </row>
    <row r="49" spans="1:7" x14ac:dyDescent="0.45">
      <c r="A49" s="90"/>
      <c r="B49" s="47" t="s">
        <v>24</v>
      </c>
      <c r="C49" s="85" t="s">
        <v>105</v>
      </c>
      <c r="D49" s="85"/>
      <c r="E49" s="85"/>
      <c r="F49" s="85"/>
      <c r="G49" s="85"/>
    </row>
    <row r="50" spans="1:7" x14ac:dyDescent="0.45">
      <c r="A50" s="90"/>
      <c r="B50" s="47" t="s">
        <v>26</v>
      </c>
      <c r="C50" s="44" t="s">
        <v>100</v>
      </c>
      <c r="D50" s="44" t="s">
        <v>100</v>
      </c>
      <c r="E50" s="44" t="s">
        <v>103</v>
      </c>
      <c r="F50" s="44" t="s">
        <v>103</v>
      </c>
      <c r="G50" s="44" t="s">
        <v>100</v>
      </c>
    </row>
    <row r="51" spans="1:7" x14ac:dyDescent="0.45">
      <c r="A51" s="91"/>
      <c r="B51" s="48" t="s">
        <v>29</v>
      </c>
      <c r="C51" s="80">
        <f>'Webportal Bamberg'!D29</f>
        <v>0.81263858093126395</v>
      </c>
      <c r="D51" s="80"/>
      <c r="E51" s="80"/>
      <c r="F51" s="80"/>
      <c r="G51" s="80"/>
    </row>
    <row r="52" spans="1:7" x14ac:dyDescent="0.45">
      <c r="A52" s="81" t="s">
        <v>11</v>
      </c>
      <c r="B52" s="46" t="s">
        <v>28</v>
      </c>
      <c r="C52" s="84" t="s">
        <v>227</v>
      </c>
      <c r="D52" s="81"/>
      <c r="E52" s="81"/>
      <c r="F52" s="81"/>
      <c r="G52" s="81"/>
    </row>
    <row r="53" spans="1:7" x14ac:dyDescent="0.45">
      <c r="A53" s="82"/>
      <c r="B53" s="47" t="s">
        <v>22</v>
      </c>
      <c r="C53" s="85" t="s">
        <v>99</v>
      </c>
      <c r="D53" s="85"/>
      <c r="E53" s="85"/>
      <c r="F53" s="85"/>
      <c r="G53" s="85"/>
    </row>
    <row r="54" spans="1:7" x14ac:dyDescent="0.45">
      <c r="A54" s="82"/>
      <c r="B54" s="47" t="s">
        <v>23</v>
      </c>
      <c r="C54" s="85" t="s">
        <v>98</v>
      </c>
      <c r="D54" s="85"/>
      <c r="E54" s="85"/>
      <c r="F54" s="85"/>
      <c r="G54" s="85"/>
    </row>
    <row r="55" spans="1:7" x14ac:dyDescent="0.45">
      <c r="A55" s="82"/>
      <c r="B55" s="47" t="s">
        <v>25</v>
      </c>
      <c r="C55" s="44" t="s">
        <v>220</v>
      </c>
      <c r="D55" s="44" t="s">
        <v>100</v>
      </c>
      <c r="E55" s="44" t="s">
        <v>100</v>
      </c>
      <c r="F55" s="44" t="s">
        <v>100</v>
      </c>
      <c r="G55" s="44" t="s">
        <v>100</v>
      </c>
    </row>
    <row r="56" spans="1:7" x14ac:dyDescent="0.45">
      <c r="A56" s="82"/>
      <c r="B56" s="47" t="s">
        <v>24</v>
      </c>
      <c r="C56" s="85" t="s">
        <v>105</v>
      </c>
      <c r="D56" s="85"/>
      <c r="E56" s="85"/>
      <c r="F56" s="85"/>
      <c r="G56" s="85"/>
    </row>
    <row r="57" spans="1:7" x14ac:dyDescent="0.45">
      <c r="A57" s="82"/>
      <c r="B57" s="47" t="s">
        <v>26</v>
      </c>
      <c r="C57" s="44" t="s">
        <v>105</v>
      </c>
      <c r="D57" s="44" t="s">
        <v>100</v>
      </c>
      <c r="E57" s="44" t="s">
        <v>100</v>
      </c>
      <c r="F57" s="44" t="s">
        <v>100</v>
      </c>
      <c r="G57" s="44" t="s">
        <v>100</v>
      </c>
    </row>
    <row r="58" spans="1:7" x14ac:dyDescent="0.45">
      <c r="A58" s="83"/>
      <c r="B58" s="48" t="s">
        <v>29</v>
      </c>
      <c r="C58" s="80">
        <f>OpenRouteService!D31</f>
        <v>0.41616989567809243</v>
      </c>
      <c r="D58" s="80"/>
      <c r="E58" s="80"/>
      <c r="F58" s="80"/>
      <c r="G58" s="80"/>
    </row>
    <row r="59" spans="1:7" x14ac:dyDescent="0.45">
      <c r="A59" s="81" t="s">
        <v>19</v>
      </c>
      <c r="B59" s="46" t="s">
        <v>28</v>
      </c>
      <c r="C59" s="84" t="s">
        <v>228</v>
      </c>
      <c r="D59" s="81"/>
      <c r="E59" s="81"/>
      <c r="F59" s="81"/>
      <c r="G59" s="81"/>
    </row>
    <row r="60" spans="1:7" x14ac:dyDescent="0.45">
      <c r="A60" s="82"/>
      <c r="B60" s="47" t="s">
        <v>22</v>
      </c>
      <c r="C60" s="85" t="s">
        <v>99</v>
      </c>
      <c r="D60" s="85"/>
      <c r="E60" s="85"/>
      <c r="F60" s="85"/>
      <c r="G60" s="85"/>
    </row>
    <row r="61" spans="1:7" x14ac:dyDescent="0.45">
      <c r="A61" s="82"/>
      <c r="B61" s="47" t="s">
        <v>23</v>
      </c>
      <c r="C61" s="85" t="s">
        <v>101</v>
      </c>
      <c r="D61" s="85"/>
      <c r="E61" s="85"/>
      <c r="F61" s="85"/>
      <c r="G61" s="85"/>
    </row>
    <row r="62" spans="1:7" x14ac:dyDescent="0.45">
      <c r="A62" s="82"/>
      <c r="B62" s="47" t="s">
        <v>25</v>
      </c>
      <c r="C62" s="44" t="s">
        <v>219</v>
      </c>
      <c r="D62" s="44" t="s">
        <v>100</v>
      </c>
      <c r="E62" s="44" t="s">
        <v>100</v>
      </c>
      <c r="F62" s="44" t="s">
        <v>100</v>
      </c>
      <c r="G62" s="44" t="s">
        <v>100</v>
      </c>
    </row>
    <row r="63" spans="1:7" x14ac:dyDescent="0.45">
      <c r="A63" s="82"/>
      <c r="B63" s="47" t="s">
        <v>24</v>
      </c>
      <c r="C63" s="85" t="s">
        <v>104</v>
      </c>
      <c r="D63" s="85"/>
      <c r="E63" s="85"/>
      <c r="F63" s="85"/>
      <c r="G63" s="85"/>
    </row>
    <row r="64" spans="1:7" x14ac:dyDescent="0.45">
      <c r="A64" s="82"/>
      <c r="B64" s="47" t="s">
        <v>26</v>
      </c>
      <c r="C64" s="44" t="s">
        <v>103</v>
      </c>
      <c r="D64" s="44" t="s">
        <v>100</v>
      </c>
      <c r="E64" s="44" t="s">
        <v>100</v>
      </c>
      <c r="F64" s="44" t="s">
        <v>100</v>
      </c>
      <c r="G64" s="44" t="s">
        <v>100</v>
      </c>
    </row>
    <row r="65" spans="1:7" x14ac:dyDescent="0.45">
      <c r="A65" s="83"/>
      <c r="B65" s="48" t="s">
        <v>29</v>
      </c>
      <c r="C65" s="80">
        <f>'Seeing Assistant Move'!D31</f>
        <v>0.2076502732240437</v>
      </c>
      <c r="D65" s="80"/>
      <c r="E65" s="80"/>
      <c r="F65" s="80"/>
      <c r="G65" s="80"/>
    </row>
    <row r="66" spans="1:7" x14ac:dyDescent="0.45">
      <c r="A66" s="82" t="s">
        <v>20</v>
      </c>
      <c r="B66" s="47" t="s">
        <v>28</v>
      </c>
      <c r="C66" s="84" t="s">
        <v>229</v>
      </c>
      <c r="D66" s="81"/>
      <c r="E66" s="81"/>
      <c r="F66" s="81"/>
      <c r="G66" s="81"/>
    </row>
    <row r="67" spans="1:7" x14ac:dyDescent="0.45">
      <c r="A67" s="82"/>
      <c r="B67" s="47" t="s">
        <v>22</v>
      </c>
      <c r="C67" s="85" t="s">
        <v>98</v>
      </c>
      <c r="D67" s="85"/>
      <c r="E67" s="85"/>
      <c r="F67" s="85"/>
      <c r="G67" s="85"/>
    </row>
    <row r="68" spans="1:7" x14ac:dyDescent="0.45">
      <c r="A68" s="82"/>
      <c r="B68" s="47" t="s">
        <v>23</v>
      </c>
      <c r="C68" s="85" t="s">
        <v>217</v>
      </c>
      <c r="D68" s="85"/>
      <c r="E68" s="85"/>
      <c r="F68" s="85"/>
      <c r="G68" s="85"/>
    </row>
    <row r="69" spans="1:7" x14ac:dyDescent="0.45">
      <c r="A69" s="82"/>
      <c r="B69" s="47" t="s">
        <v>25</v>
      </c>
      <c r="C69" s="44" t="s">
        <v>218</v>
      </c>
      <c r="D69" s="44" t="s">
        <v>100</v>
      </c>
      <c r="E69" s="44" t="s">
        <v>100</v>
      </c>
      <c r="F69" s="44" t="s">
        <v>100</v>
      </c>
      <c r="G69" s="44" t="s">
        <v>100</v>
      </c>
    </row>
    <row r="70" spans="1:7" x14ac:dyDescent="0.45">
      <c r="A70" s="82"/>
      <c r="B70" s="47" t="s">
        <v>24</v>
      </c>
      <c r="C70" s="85" t="s">
        <v>104</v>
      </c>
      <c r="D70" s="85"/>
      <c r="E70" s="85"/>
      <c r="F70" s="85"/>
      <c r="G70" s="85"/>
    </row>
    <row r="71" spans="1:7" x14ac:dyDescent="0.45">
      <c r="A71" s="82"/>
      <c r="B71" s="47" t="s">
        <v>26</v>
      </c>
      <c r="C71" s="44" t="s">
        <v>103</v>
      </c>
      <c r="D71" s="44" t="s">
        <v>100</v>
      </c>
      <c r="E71" s="44" t="s">
        <v>100</v>
      </c>
      <c r="F71" s="44" t="s">
        <v>100</v>
      </c>
      <c r="G71" s="44" t="s">
        <v>100</v>
      </c>
    </row>
    <row r="72" spans="1:7" x14ac:dyDescent="0.45">
      <c r="A72" s="82"/>
      <c r="B72" s="49" t="s">
        <v>29</v>
      </c>
      <c r="C72" s="80">
        <f>waveOut!D31</f>
        <v>0.87978142076502719</v>
      </c>
      <c r="D72" s="80"/>
      <c r="E72" s="80"/>
      <c r="F72" s="80"/>
      <c r="G72" s="80"/>
    </row>
  </sheetData>
  <mergeCells count="67">
    <mergeCell ref="C4:G4"/>
    <mergeCell ref="C5:G5"/>
    <mergeCell ref="C7:G7"/>
    <mergeCell ref="C9:G9"/>
    <mergeCell ref="A52:A58"/>
    <mergeCell ref="C11:G11"/>
    <mergeCell ref="C12:G12"/>
    <mergeCell ref="C16:G16"/>
    <mergeCell ref="C14:G14"/>
    <mergeCell ref="C17:G17"/>
    <mergeCell ref="C18:G18"/>
    <mergeCell ref="C19:G19"/>
    <mergeCell ref="C21:G21"/>
    <mergeCell ref="C23:G23"/>
    <mergeCell ref="C24:G24"/>
    <mergeCell ref="C25:G25"/>
    <mergeCell ref="A59:A65"/>
    <mergeCell ref="A66:A72"/>
    <mergeCell ref="I1:J1"/>
    <mergeCell ref="K1:O1"/>
    <mergeCell ref="K3:O3"/>
    <mergeCell ref="A10:A16"/>
    <mergeCell ref="A17:A23"/>
    <mergeCell ref="A24:A30"/>
    <mergeCell ref="A31:A37"/>
    <mergeCell ref="A38:A44"/>
    <mergeCell ref="A45:A51"/>
    <mergeCell ref="C1:G1"/>
    <mergeCell ref="A1:B1"/>
    <mergeCell ref="A3:A9"/>
    <mergeCell ref="C3:G3"/>
    <mergeCell ref="C10:G10"/>
    <mergeCell ref="C26:G26"/>
    <mergeCell ref="C28:G28"/>
    <mergeCell ref="C30:G30"/>
    <mergeCell ref="C39:G39"/>
    <mergeCell ref="C40:G40"/>
    <mergeCell ref="C42:G42"/>
    <mergeCell ref="C44:G44"/>
    <mergeCell ref="C31:G31"/>
    <mergeCell ref="C32:G32"/>
    <mergeCell ref="C33:G33"/>
    <mergeCell ref="C35:G35"/>
    <mergeCell ref="C37:G37"/>
    <mergeCell ref="C70:G70"/>
    <mergeCell ref="C72:G72"/>
    <mergeCell ref="C59:G59"/>
    <mergeCell ref="C60:G60"/>
    <mergeCell ref="C61:G61"/>
    <mergeCell ref="C63:G63"/>
    <mergeCell ref="C65:G65"/>
    <mergeCell ref="K6:O6"/>
    <mergeCell ref="I3:I6"/>
    <mergeCell ref="C66:G66"/>
    <mergeCell ref="C67:G67"/>
    <mergeCell ref="C68:G68"/>
    <mergeCell ref="C52:G52"/>
    <mergeCell ref="C53:G53"/>
    <mergeCell ref="C54:G54"/>
    <mergeCell ref="C56:G56"/>
    <mergeCell ref="C58:G58"/>
    <mergeCell ref="C45:G45"/>
    <mergeCell ref="C46:G46"/>
    <mergeCell ref="C47:G47"/>
    <mergeCell ref="C49:G49"/>
    <mergeCell ref="C51:G51"/>
    <mergeCell ref="C38:G38"/>
  </mergeCells>
  <conditionalFormatting sqref="B9">
    <cfRule type="colorScale" priority="32">
      <colorScale>
        <cfvo type="min"/>
        <cfvo type="percentile" val="50"/>
        <cfvo type="max"/>
        <color rgb="FFF8696B"/>
        <color rgb="FFFFEB84"/>
        <color rgb="FF63BE7B"/>
      </colorScale>
    </cfRule>
  </conditionalFormatting>
  <conditionalFormatting sqref="C9:G9">
    <cfRule type="cellIs" dxfId="21" priority="33" operator="greaterThan">
      <formula>0.8</formula>
    </cfRule>
    <cfRule type="cellIs" dxfId="20" priority="35" operator="greaterThan">
      <formula>0.8</formula>
    </cfRule>
  </conditionalFormatting>
  <conditionalFormatting sqref="C16:G16">
    <cfRule type="cellIs" dxfId="19" priority="29" operator="greaterThan">
      <formula>0.8</formula>
    </cfRule>
    <cfRule type="cellIs" dxfId="18" priority="31" operator="greaterThan">
      <formula>0.8</formula>
    </cfRule>
  </conditionalFormatting>
  <conditionalFormatting sqref="C23:G23">
    <cfRule type="cellIs" dxfId="17" priority="26" operator="greaterThan">
      <formula>0.8</formula>
    </cfRule>
    <cfRule type="cellIs" dxfId="16" priority="28" operator="greaterThan">
      <formula>0.8</formula>
    </cfRule>
  </conditionalFormatting>
  <conditionalFormatting sqref="C30:G30">
    <cfRule type="cellIs" dxfId="15" priority="23" operator="greaterThan">
      <formula>0.8</formula>
    </cfRule>
    <cfRule type="cellIs" dxfId="14" priority="25" operator="greaterThan">
      <formula>0.8</formula>
    </cfRule>
  </conditionalFormatting>
  <conditionalFormatting sqref="C37:G37">
    <cfRule type="cellIs" dxfId="13" priority="20" operator="greaterThan">
      <formula>0.8</formula>
    </cfRule>
    <cfRule type="cellIs" dxfId="12" priority="22" operator="greaterThan">
      <formula>0.8</formula>
    </cfRule>
  </conditionalFormatting>
  <conditionalFormatting sqref="C44:G44">
    <cfRule type="cellIs" dxfId="11" priority="17" operator="greaterThan">
      <formula>0.8</formula>
    </cfRule>
    <cfRule type="cellIs" dxfId="10" priority="19" operator="greaterThan">
      <formula>0.8</formula>
    </cfRule>
  </conditionalFormatting>
  <conditionalFormatting sqref="C51:G51">
    <cfRule type="cellIs" dxfId="9" priority="14" operator="greaterThan">
      <formula>0.8</formula>
    </cfRule>
    <cfRule type="cellIs" dxfId="8" priority="16" operator="greaterThan">
      <formula>0.8</formula>
    </cfRule>
  </conditionalFormatting>
  <conditionalFormatting sqref="C58:G58">
    <cfRule type="cellIs" dxfId="7" priority="11" operator="greaterThan">
      <formula>0.8</formula>
    </cfRule>
    <cfRule type="cellIs" dxfId="6" priority="13" operator="greaterThan">
      <formula>0.8</formula>
    </cfRule>
  </conditionalFormatting>
  <conditionalFormatting sqref="C65:G65">
    <cfRule type="cellIs" dxfId="5" priority="8" operator="greaterThan">
      <formula>0.8</formula>
    </cfRule>
    <cfRule type="cellIs" dxfId="4" priority="10" operator="greaterThan">
      <formula>0.8</formula>
    </cfRule>
  </conditionalFormatting>
  <conditionalFormatting sqref="C72:G72">
    <cfRule type="cellIs" dxfId="3" priority="5" operator="greaterThan">
      <formula>0.8</formula>
    </cfRule>
    <cfRule type="cellIs" dxfId="2" priority="7" operator="greaterThan">
      <formula>0.8</formula>
    </cfRule>
  </conditionalFormatting>
  <conditionalFormatting sqref="J6">
    <cfRule type="colorScale" priority="1">
      <colorScale>
        <cfvo type="min"/>
        <cfvo type="percentile" val="50"/>
        <cfvo type="max"/>
        <color rgb="FFF8696B"/>
        <color rgb="FFFFEB84"/>
        <color rgb="FF63BE7B"/>
      </colorScale>
    </cfRule>
  </conditionalFormatting>
  <conditionalFormatting sqref="K6:O6">
    <cfRule type="cellIs" dxfId="1" priority="2" operator="greaterThan">
      <formula>0.8</formula>
    </cfRule>
    <cfRule type="cellIs" dxfId="0" priority="4" operator="greaterThan">
      <formula>0.8</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0A0BC-0E3B-4866-9502-EB6C68A1C03F}">
  <dimension ref="A1:F37"/>
  <sheetViews>
    <sheetView topLeftCell="A9" zoomScale="90" zoomScaleNormal="90" workbookViewId="0">
      <selection activeCell="H34" sqref="H34"/>
    </sheetView>
  </sheetViews>
  <sheetFormatPr baseColWidth="10" defaultRowHeight="14.25" x14ac:dyDescent="0.45"/>
  <cols>
    <col min="1" max="1" width="24.53125" bestFit="1" customWidth="1"/>
    <col min="3" max="3" width="69" bestFit="1" customWidth="1"/>
  </cols>
  <sheetData>
    <row r="1" spans="1:6" x14ac:dyDescent="0.45">
      <c r="A1" s="6" t="s">
        <v>21</v>
      </c>
      <c r="B1" s="6" t="s">
        <v>31</v>
      </c>
      <c r="C1" s="6" t="s">
        <v>30</v>
      </c>
      <c r="D1" s="6" t="s">
        <v>27</v>
      </c>
      <c r="E1" s="6" t="s">
        <v>29</v>
      </c>
      <c r="F1" s="6" t="s">
        <v>91</v>
      </c>
    </row>
    <row r="2" spans="1:6" x14ac:dyDescent="0.45">
      <c r="A2" s="81" t="s">
        <v>108</v>
      </c>
      <c r="B2" s="7" t="s">
        <v>32</v>
      </c>
      <c r="C2" s="21" t="s">
        <v>111</v>
      </c>
      <c r="D2" s="7">
        <v>1</v>
      </c>
      <c r="E2" s="81">
        <v>2</v>
      </c>
      <c r="F2" s="108">
        <v>3</v>
      </c>
    </row>
    <row r="3" spans="1:6" x14ac:dyDescent="0.45">
      <c r="A3" s="82"/>
      <c r="B3" t="s">
        <v>33</v>
      </c>
      <c r="C3" s="4" t="s">
        <v>112</v>
      </c>
      <c r="D3">
        <v>1</v>
      </c>
      <c r="E3" s="82"/>
      <c r="F3" s="109"/>
    </row>
    <row r="4" spans="1:6" ht="14.65" thickBot="1" x14ac:dyDescent="0.5">
      <c r="A4" s="101"/>
      <c r="B4" s="13" t="s">
        <v>34</v>
      </c>
      <c r="C4" s="15" t="s">
        <v>113</v>
      </c>
      <c r="D4" s="13">
        <v>0</v>
      </c>
      <c r="E4" s="101"/>
      <c r="F4" s="110"/>
    </row>
    <row r="5" spans="1:6" ht="14.65" thickTop="1" x14ac:dyDescent="0.45">
      <c r="A5" s="92" t="s">
        <v>114</v>
      </c>
      <c r="B5" s="12" t="s">
        <v>44</v>
      </c>
      <c r="C5" s="22" t="s">
        <v>119</v>
      </c>
      <c r="D5" s="12">
        <v>1</v>
      </c>
      <c r="E5" s="111">
        <v>7</v>
      </c>
      <c r="F5" s="92">
        <v>8</v>
      </c>
    </row>
    <row r="6" spans="1:6" x14ac:dyDescent="0.45">
      <c r="A6" s="82"/>
      <c r="B6" t="s">
        <v>45</v>
      </c>
      <c r="C6" s="4" t="s">
        <v>120</v>
      </c>
      <c r="D6">
        <v>1</v>
      </c>
      <c r="E6" s="99"/>
      <c r="F6" s="82"/>
    </row>
    <row r="7" spans="1:6" x14ac:dyDescent="0.45">
      <c r="A7" s="82"/>
      <c r="B7" t="s">
        <v>46</v>
      </c>
      <c r="C7" s="4" t="s">
        <v>121</v>
      </c>
      <c r="D7">
        <v>1</v>
      </c>
      <c r="E7" s="99"/>
      <c r="F7" s="82"/>
    </row>
    <row r="8" spans="1:6" x14ac:dyDescent="0.45">
      <c r="A8" s="82"/>
      <c r="B8" t="s">
        <v>146</v>
      </c>
      <c r="C8" s="4" t="s">
        <v>122</v>
      </c>
      <c r="D8">
        <v>1</v>
      </c>
      <c r="E8" s="99"/>
      <c r="F8" s="82"/>
    </row>
    <row r="9" spans="1:6" x14ac:dyDescent="0.45">
      <c r="A9" s="82"/>
      <c r="B9" t="s">
        <v>147</v>
      </c>
      <c r="C9" s="4" t="s">
        <v>123</v>
      </c>
      <c r="D9">
        <v>1</v>
      </c>
      <c r="E9" s="99"/>
      <c r="F9" s="82"/>
    </row>
    <row r="10" spans="1:6" x14ac:dyDescent="0.45">
      <c r="A10" s="82"/>
      <c r="B10" t="s">
        <v>148</v>
      </c>
      <c r="C10" s="4" t="s">
        <v>124</v>
      </c>
      <c r="D10">
        <v>1</v>
      </c>
      <c r="E10" s="99"/>
      <c r="F10" s="82"/>
    </row>
    <row r="11" spans="1:6" x14ac:dyDescent="0.45">
      <c r="A11" s="82"/>
      <c r="B11" t="s">
        <v>149</v>
      </c>
      <c r="C11" s="4" t="s">
        <v>125</v>
      </c>
      <c r="D11">
        <v>1</v>
      </c>
      <c r="E11" s="99"/>
      <c r="F11" s="82"/>
    </row>
    <row r="12" spans="1:6" x14ac:dyDescent="0.45">
      <c r="A12" s="83"/>
      <c r="B12" s="10" t="s">
        <v>150</v>
      </c>
      <c r="C12" s="24" t="s">
        <v>126</v>
      </c>
      <c r="D12" s="10">
        <v>0</v>
      </c>
      <c r="E12" s="107"/>
      <c r="F12" s="83"/>
    </row>
    <row r="13" spans="1:6" x14ac:dyDescent="0.45">
      <c r="A13" s="81" t="s">
        <v>74</v>
      </c>
      <c r="B13" s="7" t="s">
        <v>151</v>
      </c>
      <c r="C13" s="21" t="s">
        <v>127</v>
      </c>
      <c r="D13" s="7">
        <v>1</v>
      </c>
      <c r="E13" s="106">
        <v>3</v>
      </c>
      <c r="F13" s="81">
        <v>3</v>
      </c>
    </row>
    <row r="14" spans="1:6" x14ac:dyDescent="0.45">
      <c r="A14" s="82"/>
      <c r="B14" t="s">
        <v>152</v>
      </c>
      <c r="C14" s="4" t="s">
        <v>128</v>
      </c>
      <c r="D14">
        <v>1</v>
      </c>
      <c r="E14" s="99"/>
      <c r="F14" s="82"/>
    </row>
    <row r="15" spans="1:6" x14ac:dyDescent="0.45">
      <c r="A15" s="83"/>
      <c r="B15" s="10" t="s">
        <v>153</v>
      </c>
      <c r="C15" s="24" t="s">
        <v>129</v>
      </c>
      <c r="D15" s="10">
        <v>1</v>
      </c>
      <c r="E15" s="107"/>
      <c r="F15" s="83"/>
    </row>
    <row r="16" spans="1:6" x14ac:dyDescent="0.45">
      <c r="A16" s="81" t="s">
        <v>75</v>
      </c>
      <c r="B16" s="7" t="s">
        <v>154</v>
      </c>
      <c r="C16" s="21" t="s">
        <v>130</v>
      </c>
      <c r="D16" s="7">
        <v>1</v>
      </c>
      <c r="E16" s="106">
        <v>2</v>
      </c>
      <c r="F16" s="81">
        <v>3</v>
      </c>
    </row>
    <row r="17" spans="1:6" x14ac:dyDescent="0.45">
      <c r="A17" s="82"/>
      <c r="B17" t="s">
        <v>155</v>
      </c>
      <c r="C17" s="4" t="s">
        <v>131</v>
      </c>
      <c r="D17">
        <v>0</v>
      </c>
      <c r="E17" s="99"/>
      <c r="F17" s="82"/>
    </row>
    <row r="18" spans="1:6" x14ac:dyDescent="0.45">
      <c r="A18" s="83"/>
      <c r="B18" s="10" t="s">
        <v>156</v>
      </c>
      <c r="C18" s="24" t="s">
        <v>132</v>
      </c>
      <c r="D18" s="10">
        <v>1</v>
      </c>
      <c r="E18" s="107"/>
      <c r="F18" s="83"/>
    </row>
    <row r="19" spans="1:6" x14ac:dyDescent="0.45">
      <c r="A19" s="81" t="s">
        <v>81</v>
      </c>
      <c r="B19" s="7" t="s">
        <v>163</v>
      </c>
      <c r="C19" s="21" t="s">
        <v>133</v>
      </c>
      <c r="D19" s="7">
        <v>1</v>
      </c>
      <c r="E19" s="106">
        <v>1</v>
      </c>
      <c r="F19" s="81">
        <v>2</v>
      </c>
    </row>
    <row r="20" spans="1:6" x14ac:dyDescent="0.45">
      <c r="A20" s="83"/>
      <c r="B20" s="10" t="s">
        <v>164</v>
      </c>
      <c r="C20" s="24" t="s">
        <v>134</v>
      </c>
      <c r="D20" s="10">
        <v>0</v>
      </c>
      <c r="E20" s="107"/>
      <c r="F20" s="83"/>
    </row>
    <row r="21" spans="1:6" x14ac:dyDescent="0.45">
      <c r="A21" s="82" t="s">
        <v>115</v>
      </c>
      <c r="B21" t="s">
        <v>165</v>
      </c>
      <c r="C21" s="4" t="s">
        <v>116</v>
      </c>
      <c r="D21">
        <v>1</v>
      </c>
      <c r="E21" s="99">
        <v>2</v>
      </c>
      <c r="F21" s="82">
        <v>3</v>
      </c>
    </row>
    <row r="22" spans="1:6" x14ac:dyDescent="0.45">
      <c r="A22" s="82"/>
      <c r="B22" t="s">
        <v>166</v>
      </c>
      <c r="C22" s="4" t="s">
        <v>117</v>
      </c>
      <c r="D22">
        <v>1</v>
      </c>
      <c r="E22" s="99"/>
      <c r="F22" s="82"/>
    </row>
    <row r="23" spans="1:6" ht="14.65" thickBot="1" x14ac:dyDescent="0.5">
      <c r="A23" s="101"/>
      <c r="B23" s="13" t="s">
        <v>167</v>
      </c>
      <c r="C23" s="15" t="s">
        <v>118</v>
      </c>
      <c r="D23" s="13">
        <v>0</v>
      </c>
      <c r="E23" s="100"/>
      <c r="F23" s="101"/>
    </row>
    <row r="24" spans="1:6" ht="14.65" thickTop="1" x14ac:dyDescent="0.45">
      <c r="A24" s="92" t="s">
        <v>141</v>
      </c>
      <c r="B24" s="12" t="s">
        <v>47</v>
      </c>
      <c r="C24" s="22" t="s">
        <v>135</v>
      </c>
      <c r="D24" s="50">
        <v>1E-3</v>
      </c>
      <c r="E24" s="104">
        <f>AVERAGE(D24:D29)</f>
        <v>0.46366666666666667</v>
      </c>
      <c r="F24" s="105">
        <v>1</v>
      </c>
    </row>
    <row r="25" spans="1:6" x14ac:dyDescent="0.45">
      <c r="A25" s="82"/>
      <c r="B25" t="s">
        <v>48</v>
      </c>
      <c r="C25" s="4" t="s">
        <v>136</v>
      </c>
      <c r="D25" s="51">
        <v>1.0999999999999999E-2</v>
      </c>
      <c r="E25" s="97"/>
      <c r="F25" s="98"/>
    </row>
    <row r="26" spans="1:6" x14ac:dyDescent="0.45">
      <c r="A26" s="82"/>
      <c r="B26" t="s">
        <v>49</v>
      </c>
      <c r="C26" s="4" t="s">
        <v>137</v>
      </c>
      <c r="D26" s="51">
        <v>0.49299999999999999</v>
      </c>
      <c r="E26" s="97"/>
      <c r="F26" s="98"/>
    </row>
    <row r="27" spans="1:6" x14ac:dyDescent="0.45">
      <c r="A27" s="82"/>
      <c r="B27" t="s">
        <v>168</v>
      </c>
      <c r="C27" s="4" t="s">
        <v>138</v>
      </c>
      <c r="D27" s="51">
        <v>0.28499999999999998</v>
      </c>
      <c r="E27" s="97"/>
      <c r="F27" s="98"/>
    </row>
    <row r="28" spans="1:6" x14ac:dyDescent="0.45">
      <c r="A28" s="82"/>
      <c r="B28" t="s">
        <v>169</v>
      </c>
      <c r="C28" s="4" t="s">
        <v>139</v>
      </c>
      <c r="D28" s="51">
        <v>0.999</v>
      </c>
      <c r="E28" s="97"/>
      <c r="F28" s="98"/>
    </row>
    <row r="29" spans="1:6" x14ac:dyDescent="0.45">
      <c r="A29" s="83"/>
      <c r="B29" s="10" t="s">
        <v>170</v>
      </c>
      <c r="C29" s="24" t="s">
        <v>140</v>
      </c>
      <c r="D29" s="52">
        <v>0.99299999999999999</v>
      </c>
      <c r="E29" s="94"/>
      <c r="F29" s="96"/>
    </row>
    <row r="30" spans="1:6" x14ac:dyDescent="0.45">
      <c r="A30" s="81" t="s">
        <v>142</v>
      </c>
      <c r="B30" s="7" t="s">
        <v>171</v>
      </c>
      <c r="C30" s="21" t="s">
        <v>157</v>
      </c>
      <c r="D30" s="53">
        <v>5.8000000000000003E-2</v>
      </c>
      <c r="E30" s="93">
        <f>AVERAGE(D30:D31)</f>
        <v>2.9000000000000001E-2</v>
      </c>
      <c r="F30" s="95">
        <v>1</v>
      </c>
    </row>
    <row r="31" spans="1:6" x14ac:dyDescent="0.45">
      <c r="A31" s="83"/>
      <c r="B31" s="10" t="s">
        <v>172</v>
      </c>
      <c r="C31" s="24" t="s">
        <v>158</v>
      </c>
      <c r="D31" s="52">
        <v>0</v>
      </c>
      <c r="E31" s="94"/>
      <c r="F31" s="96"/>
    </row>
    <row r="32" spans="1:6" x14ac:dyDescent="0.45">
      <c r="A32" s="81" t="s">
        <v>143</v>
      </c>
      <c r="B32" s="7" t="s">
        <v>173</v>
      </c>
      <c r="C32" s="21" t="s">
        <v>157</v>
      </c>
      <c r="D32" s="53">
        <v>0.88600000000000001</v>
      </c>
      <c r="E32" s="93">
        <f>D32</f>
        <v>0.88600000000000001</v>
      </c>
      <c r="F32" s="95">
        <v>1</v>
      </c>
    </row>
    <row r="33" spans="1:6" x14ac:dyDescent="0.45">
      <c r="A33" s="82"/>
      <c r="B33" t="s">
        <v>174</v>
      </c>
      <c r="C33" s="4" t="s">
        <v>159</v>
      </c>
      <c r="D33" s="51" t="s">
        <v>100</v>
      </c>
      <c r="E33" s="97"/>
      <c r="F33" s="98"/>
    </row>
    <row r="34" spans="1:6" x14ac:dyDescent="0.45">
      <c r="A34" s="83"/>
      <c r="B34" s="10" t="s">
        <v>175</v>
      </c>
      <c r="C34" s="24" t="s">
        <v>160</v>
      </c>
      <c r="D34" s="52" t="s">
        <v>100</v>
      </c>
      <c r="E34" s="94"/>
      <c r="F34" s="96"/>
    </row>
    <row r="35" spans="1:6" x14ac:dyDescent="0.45">
      <c r="A35" s="25" t="s">
        <v>144</v>
      </c>
      <c r="B35" s="26" t="s">
        <v>176</v>
      </c>
      <c r="C35" s="27" t="s">
        <v>161</v>
      </c>
      <c r="D35" s="35">
        <f>(158/93)</f>
        <v>1.6989247311827957</v>
      </c>
      <c r="E35" s="34">
        <f>D35</f>
        <v>1.6989247311827957</v>
      </c>
      <c r="F35" s="28">
        <v>1</v>
      </c>
    </row>
    <row r="36" spans="1:6" ht="14.65" thickBot="1" x14ac:dyDescent="0.5">
      <c r="A36" s="16" t="s">
        <v>145</v>
      </c>
      <c r="B36" s="13" t="s">
        <v>177</v>
      </c>
      <c r="C36" s="15" t="s">
        <v>162</v>
      </c>
      <c r="D36" s="54">
        <v>0.41499999999999998</v>
      </c>
      <c r="E36" s="55">
        <f>D36</f>
        <v>0.41499999999999998</v>
      </c>
      <c r="F36" s="23">
        <v>1</v>
      </c>
    </row>
    <row r="37" spans="1:6" ht="14.65" thickTop="1" x14ac:dyDescent="0.45">
      <c r="A37" s="11" t="s">
        <v>29</v>
      </c>
      <c r="B37" s="2" t="s">
        <v>50</v>
      </c>
      <c r="C37" s="19" t="s">
        <v>85</v>
      </c>
      <c r="D37" s="102">
        <f>AVERAGE((SUM(D2:D23)/SUM(F2:F23)),E24,E30,E32,E35,E36)</f>
        <v>0.71088644509612253</v>
      </c>
      <c r="E37" s="103"/>
      <c r="F37" s="20">
        <v>1</v>
      </c>
    </row>
  </sheetData>
  <sheetProtection algorithmName="SHA-512" hashValue="ejLG0RIfLBF0zKFM0khqvemj7jVEiYf0uvsQadd4pOl0NAStx/HRUnObmAkG2fNZRYl4N0juPA75oFdIc7GK3Q==" saltValue="V6ZsYoEAx9dAIWkYI0BkGw==" spinCount="100000" sheet="1" objects="1" scenarios="1"/>
  <mergeCells count="28">
    <mergeCell ref="A21:A23"/>
    <mergeCell ref="A13:A15"/>
    <mergeCell ref="A16:A18"/>
    <mergeCell ref="A19:A20"/>
    <mergeCell ref="A5:A12"/>
    <mergeCell ref="A2:A4"/>
    <mergeCell ref="E2:E4"/>
    <mergeCell ref="F2:F4"/>
    <mergeCell ref="E5:E12"/>
    <mergeCell ref="F5:F12"/>
    <mergeCell ref="E13:E15"/>
    <mergeCell ref="F13:F15"/>
    <mergeCell ref="E16:E18"/>
    <mergeCell ref="F16:F18"/>
    <mergeCell ref="E19:E20"/>
    <mergeCell ref="F19:F20"/>
    <mergeCell ref="E21:E23"/>
    <mergeCell ref="F21:F23"/>
    <mergeCell ref="D37:E37"/>
    <mergeCell ref="E24:E29"/>
    <mergeCell ref="F24:F29"/>
    <mergeCell ref="A24:A29"/>
    <mergeCell ref="A30:A31"/>
    <mergeCell ref="A32:A34"/>
    <mergeCell ref="E30:E31"/>
    <mergeCell ref="F30:F31"/>
    <mergeCell ref="E32:E34"/>
    <mergeCell ref="F32:F34"/>
  </mergeCells>
  <phoneticPr fontId="3"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E342-140F-4565-A12E-1954379064A2}">
  <dimension ref="A1:F33"/>
  <sheetViews>
    <sheetView zoomScale="80" zoomScaleNormal="80" workbookViewId="0">
      <selection activeCell="C31" sqref="C31"/>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s>
  <sheetData>
    <row r="1" spans="1:6" x14ac:dyDescent="0.45">
      <c r="A1" s="6" t="s">
        <v>21</v>
      </c>
      <c r="B1" s="6" t="s">
        <v>31</v>
      </c>
      <c r="C1" s="6" t="s">
        <v>30</v>
      </c>
      <c r="D1" s="6" t="s">
        <v>27</v>
      </c>
      <c r="E1" s="6" t="s">
        <v>29</v>
      </c>
      <c r="F1" s="11" t="s">
        <v>91</v>
      </c>
    </row>
    <row r="2" spans="1:6" x14ac:dyDescent="0.45">
      <c r="A2" s="81" t="s">
        <v>28</v>
      </c>
      <c r="B2" s="7" t="s">
        <v>32</v>
      </c>
      <c r="C2" s="8" t="s">
        <v>0</v>
      </c>
      <c r="D2" s="59">
        <v>2.7272727272727271</v>
      </c>
      <c r="E2" s="115">
        <f>SUM(D2:D11)*2.5</f>
        <v>77.045454545454547</v>
      </c>
      <c r="F2" s="108">
        <v>100</v>
      </c>
    </row>
    <row r="3" spans="1:6" x14ac:dyDescent="0.45">
      <c r="A3" s="82"/>
      <c r="B3" t="s">
        <v>33</v>
      </c>
      <c r="C3" s="3" t="s">
        <v>1</v>
      </c>
      <c r="D3" s="59">
        <v>3.1818181818181817</v>
      </c>
      <c r="E3" s="116"/>
      <c r="F3" s="109"/>
    </row>
    <row r="4" spans="1:6" x14ac:dyDescent="0.45">
      <c r="A4" s="82"/>
      <c r="B4" t="s">
        <v>34</v>
      </c>
      <c r="C4" s="3" t="s">
        <v>2</v>
      </c>
      <c r="D4" s="59">
        <v>3.2727272727272729</v>
      </c>
      <c r="E4" s="116"/>
      <c r="F4" s="109"/>
    </row>
    <row r="5" spans="1:6" x14ac:dyDescent="0.45">
      <c r="A5" s="82"/>
      <c r="B5" t="s">
        <v>35</v>
      </c>
      <c r="C5" s="3" t="s">
        <v>3</v>
      </c>
      <c r="D5" s="59">
        <v>3.3636363636363638</v>
      </c>
      <c r="E5" s="116"/>
      <c r="F5" s="109"/>
    </row>
    <row r="6" spans="1:6" x14ac:dyDescent="0.45">
      <c r="A6" s="82"/>
      <c r="B6" t="s">
        <v>36</v>
      </c>
      <c r="C6" s="3" t="s">
        <v>4</v>
      </c>
      <c r="D6" s="59">
        <v>3.4545454545454546</v>
      </c>
      <c r="E6" s="116"/>
      <c r="F6" s="109"/>
    </row>
    <row r="7" spans="1:6" x14ac:dyDescent="0.45">
      <c r="A7" s="82"/>
      <c r="B7" t="s">
        <v>37</v>
      </c>
      <c r="C7" s="3" t="s">
        <v>5</v>
      </c>
      <c r="D7" s="59">
        <v>3.0909090909090908</v>
      </c>
      <c r="E7" s="116"/>
      <c r="F7" s="109"/>
    </row>
    <row r="8" spans="1:6" x14ac:dyDescent="0.45">
      <c r="A8" s="82"/>
      <c r="B8" t="s">
        <v>38</v>
      </c>
      <c r="C8" s="3" t="s">
        <v>6</v>
      </c>
      <c r="D8" s="59">
        <v>2.4545454545454546</v>
      </c>
      <c r="E8" s="116"/>
      <c r="F8" s="109"/>
    </row>
    <row r="9" spans="1:6" x14ac:dyDescent="0.45">
      <c r="A9" s="82"/>
      <c r="B9" t="s">
        <v>39</v>
      </c>
      <c r="C9" s="3" t="s">
        <v>7</v>
      </c>
      <c r="D9" s="59">
        <v>3.3636363636363638</v>
      </c>
      <c r="E9" s="116"/>
      <c r="F9" s="109"/>
    </row>
    <row r="10" spans="1:6" x14ac:dyDescent="0.45">
      <c r="A10" s="82"/>
      <c r="B10" t="s">
        <v>40</v>
      </c>
      <c r="C10" s="3" t="s">
        <v>8</v>
      </c>
      <c r="D10" s="59">
        <v>2.8181818181818183</v>
      </c>
      <c r="E10" s="116"/>
      <c r="F10" s="109"/>
    </row>
    <row r="11" spans="1:6" ht="14.65" thickBot="1" x14ac:dyDescent="0.5">
      <c r="A11" s="82"/>
      <c r="B11" s="13" t="s">
        <v>41</v>
      </c>
      <c r="C11" s="14" t="s">
        <v>9</v>
      </c>
      <c r="D11" s="59">
        <v>3.0909090909090908</v>
      </c>
      <c r="E11" s="117"/>
      <c r="F11" s="110"/>
    </row>
    <row r="12" spans="1:6" ht="14.65" thickTop="1" x14ac:dyDescent="0.45">
      <c r="A12" s="92" t="s">
        <v>22</v>
      </c>
      <c r="B12" t="s">
        <v>44</v>
      </c>
      <c r="C12" s="4" t="s">
        <v>42</v>
      </c>
      <c r="D12" s="12">
        <v>0</v>
      </c>
      <c r="E12" s="111">
        <f>SUM(D12:D14)</f>
        <v>0</v>
      </c>
      <c r="F12" s="112">
        <v>3</v>
      </c>
    </row>
    <row r="13" spans="1:6" x14ac:dyDescent="0.45">
      <c r="A13" s="82"/>
      <c r="B13" t="s">
        <v>45</v>
      </c>
      <c r="C13" s="4" t="s">
        <v>43</v>
      </c>
      <c r="D13">
        <v>0</v>
      </c>
      <c r="E13" s="99"/>
      <c r="F13" s="109"/>
    </row>
    <row r="14" spans="1:6" ht="14.65" thickBot="1" x14ac:dyDescent="0.5">
      <c r="A14" s="101"/>
      <c r="B14" s="13" t="s">
        <v>46</v>
      </c>
      <c r="C14" s="15" t="s">
        <v>86</v>
      </c>
      <c r="D14" s="13">
        <v>0</v>
      </c>
      <c r="E14" s="100"/>
      <c r="F14" s="110"/>
    </row>
    <row r="15" spans="1:6" ht="14.65" thickTop="1" x14ac:dyDescent="0.45">
      <c r="A15" s="82" t="s">
        <v>23</v>
      </c>
      <c r="B15" t="s">
        <v>47</v>
      </c>
      <c r="C15" s="3" t="s">
        <v>51</v>
      </c>
      <c r="D15">
        <v>1</v>
      </c>
      <c r="E15" s="111">
        <f>SUM(D15:D17)</f>
        <v>3</v>
      </c>
      <c r="F15" s="112">
        <v>3</v>
      </c>
    </row>
    <row r="16" spans="1:6" x14ac:dyDescent="0.45">
      <c r="A16" s="82"/>
      <c r="B16" t="s">
        <v>48</v>
      </c>
      <c r="C16" s="3" t="s">
        <v>52</v>
      </c>
      <c r="D16">
        <v>1</v>
      </c>
      <c r="E16" s="99"/>
      <c r="F16" s="109"/>
    </row>
    <row r="17" spans="1:6" ht="14.65" thickBot="1" x14ac:dyDescent="0.5">
      <c r="A17" s="101"/>
      <c r="B17" s="13" t="s">
        <v>49</v>
      </c>
      <c r="C17" s="14" t="s">
        <v>87</v>
      </c>
      <c r="D17" s="13">
        <v>1</v>
      </c>
      <c r="E17" s="100"/>
      <c r="F17" s="110"/>
    </row>
    <row r="18" spans="1:6" ht="14.65" thickTop="1" x14ac:dyDescent="0.45">
      <c r="A18" s="82" t="s">
        <v>74</v>
      </c>
      <c r="B18" t="s">
        <v>50</v>
      </c>
      <c r="C18" s="4" t="s">
        <v>67</v>
      </c>
      <c r="D18">
        <v>1</v>
      </c>
      <c r="E18" s="111">
        <f>SUM(D18:D20)</f>
        <v>2</v>
      </c>
      <c r="F18" s="82">
        <v>3</v>
      </c>
    </row>
    <row r="19" spans="1:6" x14ac:dyDescent="0.45">
      <c r="A19" s="82"/>
      <c r="B19" t="s">
        <v>61</v>
      </c>
      <c r="C19" s="4" t="s">
        <v>68</v>
      </c>
      <c r="D19">
        <v>1</v>
      </c>
      <c r="E19" s="99"/>
      <c r="F19" s="82"/>
    </row>
    <row r="20" spans="1:6" x14ac:dyDescent="0.45">
      <c r="A20" s="83"/>
      <c r="B20" s="10" t="s">
        <v>62</v>
      </c>
      <c r="C20" s="24" t="s">
        <v>69</v>
      </c>
      <c r="D20" s="10">
        <v>0</v>
      </c>
      <c r="E20" s="107"/>
      <c r="F20" s="83"/>
    </row>
    <row r="21" spans="1:6" x14ac:dyDescent="0.45">
      <c r="A21" s="81" t="s">
        <v>75</v>
      </c>
      <c r="B21" s="7" t="s">
        <v>63</v>
      </c>
      <c r="C21" s="21" t="s">
        <v>76</v>
      </c>
      <c r="D21" s="7">
        <v>1</v>
      </c>
      <c r="E21" s="106">
        <f>SUM(D21:D23)</f>
        <v>3</v>
      </c>
      <c r="F21" s="81">
        <v>3</v>
      </c>
    </row>
    <row r="22" spans="1:6" x14ac:dyDescent="0.45">
      <c r="A22" s="82"/>
      <c r="B22" t="s">
        <v>70</v>
      </c>
      <c r="C22" s="4" t="s">
        <v>77</v>
      </c>
      <c r="D22">
        <v>1</v>
      </c>
      <c r="E22" s="99"/>
      <c r="F22" s="82"/>
    </row>
    <row r="23" spans="1:6" x14ac:dyDescent="0.45">
      <c r="A23" s="83"/>
      <c r="B23" s="10" t="s">
        <v>71</v>
      </c>
      <c r="C23" s="24" t="s">
        <v>78</v>
      </c>
      <c r="D23" s="10">
        <v>1</v>
      </c>
      <c r="E23" s="107"/>
      <c r="F23" s="83"/>
    </row>
    <row r="24" spans="1:6" x14ac:dyDescent="0.45">
      <c r="A24" s="82" t="s">
        <v>81</v>
      </c>
      <c r="B24" t="s">
        <v>72</v>
      </c>
      <c r="C24" s="4" t="s">
        <v>79</v>
      </c>
      <c r="D24">
        <v>1</v>
      </c>
      <c r="E24" s="99">
        <f>SUM(D24:D25)</f>
        <v>1</v>
      </c>
      <c r="F24" s="82">
        <v>2</v>
      </c>
    </row>
    <row r="25" spans="1:6" ht="14.65" thickBot="1" x14ac:dyDescent="0.5">
      <c r="A25" s="101"/>
      <c r="B25" s="13" t="s">
        <v>73</v>
      </c>
      <c r="C25" s="15" t="s">
        <v>80</v>
      </c>
      <c r="D25" s="13">
        <v>0</v>
      </c>
      <c r="E25" s="100"/>
      <c r="F25" s="82"/>
    </row>
    <row r="26" spans="1:6" ht="14.65" thickTop="1" x14ac:dyDescent="0.45">
      <c r="A26" s="82" t="s">
        <v>24</v>
      </c>
      <c r="B26" t="s">
        <v>57</v>
      </c>
      <c r="C26" s="3" t="s">
        <v>53</v>
      </c>
      <c r="D26">
        <v>1</v>
      </c>
      <c r="E26" s="111">
        <v>4</v>
      </c>
      <c r="F26" s="112">
        <v>4</v>
      </c>
    </row>
    <row r="27" spans="1:6" x14ac:dyDescent="0.45">
      <c r="A27" s="82"/>
      <c r="B27" t="s">
        <v>58</v>
      </c>
      <c r="C27" s="3" t="s">
        <v>54</v>
      </c>
      <c r="D27">
        <v>1</v>
      </c>
      <c r="E27" s="99"/>
      <c r="F27" s="109"/>
    </row>
    <row r="28" spans="1:6" x14ac:dyDescent="0.45">
      <c r="A28" s="82"/>
      <c r="B28" t="s">
        <v>59</v>
      </c>
      <c r="C28" s="3" t="s">
        <v>55</v>
      </c>
      <c r="D28">
        <v>1</v>
      </c>
      <c r="E28" s="99"/>
      <c r="F28" s="109"/>
    </row>
    <row r="29" spans="1:6" ht="14.65" thickBot="1" x14ac:dyDescent="0.5">
      <c r="A29" s="101"/>
      <c r="B29" s="13" t="s">
        <v>60</v>
      </c>
      <c r="C29" s="14" t="s">
        <v>56</v>
      </c>
      <c r="D29" s="13">
        <v>1</v>
      </c>
      <c r="E29" s="100"/>
      <c r="F29" s="110"/>
    </row>
    <row r="30" spans="1:6" ht="43.15" thickTop="1" x14ac:dyDescent="0.45">
      <c r="A30" s="9" t="s">
        <v>88</v>
      </c>
      <c r="B30" s="10" t="s">
        <v>64</v>
      </c>
      <c r="C30" s="29" t="s">
        <v>291</v>
      </c>
      <c r="D30" s="10">
        <v>3</v>
      </c>
      <c r="E30" s="30">
        <v>3</v>
      </c>
      <c r="F30" s="10">
        <v>4</v>
      </c>
    </row>
    <row r="31" spans="1:6" ht="42.75" x14ac:dyDescent="0.45">
      <c r="A31" s="25" t="s">
        <v>89</v>
      </c>
      <c r="B31" s="26" t="s">
        <v>65</v>
      </c>
      <c r="C31" s="31" t="s">
        <v>83</v>
      </c>
      <c r="D31" s="26">
        <v>2</v>
      </c>
      <c r="E31" s="32">
        <v>2</v>
      </c>
      <c r="F31" s="26">
        <v>4</v>
      </c>
    </row>
    <row r="32" spans="1:6" ht="28.9" thickBot="1" x14ac:dyDescent="0.5">
      <c r="A32" s="16" t="s">
        <v>90</v>
      </c>
      <c r="B32" s="13" t="s">
        <v>66</v>
      </c>
      <c r="C32" s="17" t="s">
        <v>82</v>
      </c>
      <c r="D32" s="13">
        <v>4</v>
      </c>
      <c r="E32" s="18">
        <v>4</v>
      </c>
      <c r="F32">
        <v>4</v>
      </c>
    </row>
    <row r="33" spans="1:6" ht="14.65" thickTop="1" x14ac:dyDescent="0.45">
      <c r="A33" s="2" t="s">
        <v>29</v>
      </c>
      <c r="B33" s="2" t="s">
        <v>84</v>
      </c>
      <c r="C33" s="19" t="s">
        <v>85</v>
      </c>
      <c r="D33" s="113">
        <f>SUM(E2:E32)/SUM(F2:F32)</f>
        <v>0.7618881118881119</v>
      </c>
      <c r="E33" s="114"/>
      <c r="F33" s="33">
        <v>1</v>
      </c>
    </row>
  </sheetData>
  <mergeCells count="22">
    <mergeCell ref="A26:A29"/>
    <mergeCell ref="E2:E11"/>
    <mergeCell ref="A2:A11"/>
    <mergeCell ref="E12:E14"/>
    <mergeCell ref="E15:E17"/>
    <mergeCell ref="E18:E20"/>
    <mergeCell ref="E21:E23"/>
    <mergeCell ref="E24:E25"/>
    <mergeCell ref="E26:E29"/>
    <mergeCell ref="A12:A14"/>
    <mergeCell ref="A15:A17"/>
    <mergeCell ref="A18:A20"/>
    <mergeCell ref="A21:A23"/>
    <mergeCell ref="A24:A25"/>
    <mergeCell ref="F26:F29"/>
    <mergeCell ref="D33:E33"/>
    <mergeCell ref="F2:F11"/>
    <mergeCell ref="F12:F14"/>
    <mergeCell ref="F15:F17"/>
    <mergeCell ref="F18:F20"/>
    <mergeCell ref="F21:F23"/>
    <mergeCell ref="F24:F25"/>
  </mergeCells>
  <phoneticPr fontId="3"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348B-E0E1-49FE-A696-144CB5BDD6C2}">
  <dimension ref="A1:G26"/>
  <sheetViews>
    <sheetView zoomScale="80" zoomScaleNormal="80" workbookViewId="0">
      <selection activeCell="D11" sqref="D11"/>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0">
        <v>2.7272727272727271</v>
      </c>
      <c r="E2" s="115">
        <f>SUM(D2:D11)*2.5</f>
        <v>68.863636363636346</v>
      </c>
      <c r="F2" s="108">
        <v>100</v>
      </c>
    </row>
    <row r="3" spans="1:7" x14ac:dyDescent="0.45">
      <c r="A3" s="82"/>
      <c r="B3" t="s">
        <v>33</v>
      </c>
      <c r="C3" s="3" t="s">
        <v>1</v>
      </c>
      <c r="D3" s="60">
        <v>2</v>
      </c>
      <c r="E3" s="116"/>
      <c r="F3" s="109"/>
    </row>
    <row r="4" spans="1:7" x14ac:dyDescent="0.45">
      <c r="A4" s="82"/>
      <c r="B4" t="s">
        <v>34</v>
      </c>
      <c r="C4" s="3" t="s">
        <v>2</v>
      </c>
      <c r="D4" s="60">
        <v>2.4545454545454546</v>
      </c>
      <c r="E4" s="116"/>
      <c r="F4" s="109"/>
    </row>
    <row r="5" spans="1:7" x14ac:dyDescent="0.45">
      <c r="A5" s="82"/>
      <c r="B5" t="s">
        <v>35</v>
      </c>
      <c r="C5" s="3" t="s">
        <v>3</v>
      </c>
      <c r="D5" s="60">
        <v>3</v>
      </c>
      <c r="E5" s="116"/>
      <c r="F5" s="109"/>
    </row>
    <row r="6" spans="1:7" x14ac:dyDescent="0.45">
      <c r="A6" s="82"/>
      <c r="B6" t="s">
        <v>36</v>
      </c>
      <c r="C6" s="3" t="s">
        <v>4</v>
      </c>
      <c r="D6" s="60">
        <v>2.9090909090909092</v>
      </c>
      <c r="E6" s="116"/>
      <c r="F6" s="109"/>
    </row>
    <row r="7" spans="1:7" x14ac:dyDescent="0.45">
      <c r="A7" s="82"/>
      <c r="B7" t="s">
        <v>37</v>
      </c>
      <c r="C7" s="3" t="s">
        <v>5</v>
      </c>
      <c r="D7" s="60">
        <v>3.7272727272727271</v>
      </c>
      <c r="E7" s="116"/>
      <c r="F7" s="109"/>
    </row>
    <row r="8" spans="1:7" x14ac:dyDescent="0.45">
      <c r="A8" s="82"/>
      <c r="B8" t="s">
        <v>38</v>
      </c>
      <c r="C8" s="3" t="s">
        <v>6</v>
      </c>
      <c r="D8" s="60">
        <v>2.4545454545454546</v>
      </c>
      <c r="E8" s="116"/>
      <c r="F8" s="109"/>
    </row>
    <row r="9" spans="1:7" x14ac:dyDescent="0.45">
      <c r="A9" s="82"/>
      <c r="B9" t="s">
        <v>39</v>
      </c>
      <c r="C9" s="3" t="s">
        <v>7</v>
      </c>
      <c r="D9" s="60">
        <v>2.7272727272727271</v>
      </c>
      <c r="E9" s="116"/>
      <c r="F9" s="109"/>
    </row>
    <row r="10" spans="1:7" x14ac:dyDescent="0.45">
      <c r="A10" s="82"/>
      <c r="B10" t="s">
        <v>40</v>
      </c>
      <c r="C10" s="3" t="s">
        <v>8</v>
      </c>
      <c r="D10" s="60">
        <v>2.7272727272727271</v>
      </c>
      <c r="E10" s="116"/>
      <c r="F10" s="109"/>
    </row>
    <row r="11" spans="1:7" ht="14.65" thickBot="1" x14ac:dyDescent="0.5">
      <c r="A11" s="82"/>
      <c r="B11" s="13" t="s">
        <v>41</v>
      </c>
      <c r="C11" s="14" t="s">
        <v>9</v>
      </c>
      <c r="D11" s="61">
        <v>2.8181818181818183</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0</v>
      </c>
      <c r="E15" s="111">
        <f>SUM(D15:D17)</f>
        <v>1</v>
      </c>
      <c r="F15" s="112">
        <v>3</v>
      </c>
    </row>
    <row r="16" spans="1:7" x14ac:dyDescent="0.45">
      <c r="A16" s="82"/>
      <c r="B16" t="s">
        <v>48</v>
      </c>
      <c r="C16" s="3" t="s">
        <v>52</v>
      </c>
      <c r="D16">
        <v>0</v>
      </c>
      <c r="E16" s="99"/>
      <c r="F16" s="109"/>
    </row>
    <row r="17" spans="1:7" ht="14.65" thickBot="1" x14ac:dyDescent="0.5">
      <c r="A17" s="101"/>
      <c r="B17" s="13" t="s">
        <v>49</v>
      </c>
      <c r="C17" s="14" t="s">
        <v>87</v>
      </c>
      <c r="D17" s="13">
        <v>1</v>
      </c>
      <c r="E17" s="100"/>
      <c r="F17" s="110"/>
    </row>
    <row r="18" spans="1:7" ht="14.65" thickTop="1" x14ac:dyDescent="0.45">
      <c r="A18" s="82" t="s">
        <v>115</v>
      </c>
      <c r="B18" t="s">
        <v>198</v>
      </c>
      <c r="C18" s="4" t="s">
        <v>190</v>
      </c>
      <c r="D18">
        <v>1</v>
      </c>
      <c r="E18" s="99">
        <f>SUM(D18:D20)</f>
        <v>2</v>
      </c>
      <c r="F18" s="109">
        <v>3</v>
      </c>
    </row>
    <row r="19" spans="1:7" x14ac:dyDescent="0.45">
      <c r="A19" s="82"/>
      <c r="B19" t="s">
        <v>199</v>
      </c>
      <c r="C19" s="4" t="s">
        <v>191</v>
      </c>
      <c r="D19">
        <v>1</v>
      </c>
      <c r="E19" s="99"/>
      <c r="F19" s="109"/>
    </row>
    <row r="20" spans="1:7" ht="14.65" thickBot="1" x14ac:dyDescent="0.5">
      <c r="A20" s="101"/>
      <c r="B20" s="13" t="s">
        <v>200</v>
      </c>
      <c r="C20" s="15" t="s">
        <v>192</v>
      </c>
      <c r="D20" s="13">
        <v>0</v>
      </c>
      <c r="E20" s="100"/>
      <c r="F20" s="110"/>
    </row>
    <row r="21" spans="1:7" ht="14.65" thickTop="1" x14ac:dyDescent="0.45">
      <c r="A21" s="82" t="s">
        <v>24</v>
      </c>
      <c r="B21" t="s">
        <v>57</v>
      </c>
      <c r="C21" s="3" t="s">
        <v>53</v>
      </c>
      <c r="D21">
        <v>1</v>
      </c>
      <c r="E21" s="99">
        <f>SUM(D21:D24)</f>
        <v>4</v>
      </c>
      <c r="F21" s="109">
        <v>4</v>
      </c>
    </row>
    <row r="22" spans="1:7" x14ac:dyDescent="0.45">
      <c r="A22" s="82"/>
      <c r="B22" t="s">
        <v>58</v>
      </c>
      <c r="C22" s="3" t="s">
        <v>54</v>
      </c>
      <c r="D22">
        <v>1</v>
      </c>
      <c r="E22" s="99"/>
      <c r="F22" s="109"/>
    </row>
    <row r="23" spans="1:7" x14ac:dyDescent="0.45">
      <c r="A23" s="82"/>
      <c r="B23" t="s">
        <v>59</v>
      </c>
      <c r="C23" s="3" t="s">
        <v>55</v>
      </c>
      <c r="D23">
        <v>1</v>
      </c>
      <c r="E23" s="99"/>
      <c r="F23" s="109"/>
    </row>
    <row r="24" spans="1:7" ht="14.65" thickBot="1" x14ac:dyDescent="0.5">
      <c r="A24" s="101"/>
      <c r="B24" s="13" t="s">
        <v>60</v>
      </c>
      <c r="C24" s="14" t="s">
        <v>56</v>
      </c>
      <c r="D24" s="13">
        <v>1</v>
      </c>
      <c r="E24" s="100"/>
      <c r="F24" s="110"/>
    </row>
    <row r="25" spans="1:7" ht="15" thickTop="1" thickBot="1" x14ac:dyDescent="0.5">
      <c r="A25" s="16" t="s">
        <v>181</v>
      </c>
      <c r="B25" s="13" t="s">
        <v>202</v>
      </c>
      <c r="C25" s="17" t="s">
        <v>207</v>
      </c>
      <c r="D25" s="13">
        <v>4</v>
      </c>
      <c r="E25" s="13">
        <f>D25</f>
        <v>4</v>
      </c>
      <c r="F25" s="43">
        <v>4</v>
      </c>
      <c r="G25" t="s">
        <v>206</v>
      </c>
    </row>
    <row r="26" spans="1:7" ht="14.65" thickTop="1" x14ac:dyDescent="0.45">
      <c r="A26" s="2" t="s">
        <v>29</v>
      </c>
      <c r="B26" s="2" t="s">
        <v>84</v>
      </c>
      <c r="C26" s="19" t="s">
        <v>85</v>
      </c>
      <c r="D26" s="118">
        <f>SUM(E2:E25)/SUM(F2:F25)</f>
        <v>0.68259518259518248</v>
      </c>
      <c r="E26" s="103"/>
      <c r="F26" s="38">
        <v>1</v>
      </c>
    </row>
  </sheetData>
  <sheetProtection algorithmName="SHA-512" hashValue="N+LeJ1BAWeCRlHEJ39cgww/1zUYJ4DhZloVdRGDj3IDu2KXt7zTFtibA0RzlLGGc8t+RU4UoybNjNAKSLgqbRg==" saltValue="Tx6Bn5N80qBxRsdwZm/KeQ==" spinCount="100000" sheet="1" objects="1" scenarios="1"/>
  <mergeCells count="16">
    <mergeCell ref="A2:A11"/>
    <mergeCell ref="E2:E11"/>
    <mergeCell ref="F2:F11"/>
    <mergeCell ref="A12:A14"/>
    <mergeCell ref="E12:E14"/>
    <mergeCell ref="F12:F14"/>
    <mergeCell ref="A21:A24"/>
    <mergeCell ref="E21:E24"/>
    <mergeCell ref="F21:F24"/>
    <mergeCell ref="D26:E26"/>
    <mergeCell ref="A15:A17"/>
    <mergeCell ref="E15:E17"/>
    <mergeCell ref="F15:F17"/>
    <mergeCell ref="A18:A20"/>
    <mergeCell ref="E18:E20"/>
    <mergeCell ref="F18:F20"/>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E6E63-86A1-4D42-99CB-1395C8B27881}">
  <dimension ref="A1:G26"/>
  <sheetViews>
    <sheetView zoomScale="80" zoomScaleNormal="80" workbookViewId="0">
      <selection activeCell="D2" sqref="D2:D11"/>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2">
        <v>3.3333333333333335</v>
      </c>
      <c r="E2" s="115">
        <f>SUM(D2:D11)*2.5</f>
        <v>78.333333333333343</v>
      </c>
      <c r="F2" s="108">
        <v>100</v>
      </c>
    </row>
    <row r="3" spans="1:7" x14ac:dyDescent="0.45">
      <c r="A3" s="82"/>
      <c r="B3" t="s">
        <v>33</v>
      </c>
      <c r="C3" s="3" t="s">
        <v>1</v>
      </c>
      <c r="D3" s="60">
        <v>3.1111111111111112</v>
      </c>
      <c r="E3" s="116"/>
      <c r="F3" s="109"/>
    </row>
    <row r="4" spans="1:7" x14ac:dyDescent="0.45">
      <c r="A4" s="82"/>
      <c r="B4" t="s">
        <v>34</v>
      </c>
      <c r="C4" s="3" t="s">
        <v>2</v>
      </c>
      <c r="D4" s="60">
        <v>2.8888888888888888</v>
      </c>
      <c r="E4" s="116"/>
      <c r="F4" s="109"/>
    </row>
    <row r="5" spans="1:7" x14ac:dyDescent="0.45">
      <c r="A5" s="82"/>
      <c r="B5" t="s">
        <v>35</v>
      </c>
      <c r="C5" s="3" t="s">
        <v>3</v>
      </c>
      <c r="D5" s="60">
        <v>3.3333333333333335</v>
      </c>
      <c r="E5" s="116"/>
      <c r="F5" s="109"/>
    </row>
    <row r="6" spans="1:7" x14ac:dyDescent="0.45">
      <c r="A6" s="82"/>
      <c r="B6" t="s">
        <v>36</v>
      </c>
      <c r="C6" s="3" t="s">
        <v>4</v>
      </c>
      <c r="D6" s="60">
        <v>3.5555555555555554</v>
      </c>
      <c r="E6" s="116"/>
      <c r="F6" s="109"/>
    </row>
    <row r="7" spans="1:7" x14ac:dyDescent="0.45">
      <c r="A7" s="82"/>
      <c r="B7" t="s">
        <v>37</v>
      </c>
      <c r="C7" s="3" t="s">
        <v>5</v>
      </c>
      <c r="D7" s="60">
        <v>3.7777777777777777</v>
      </c>
      <c r="E7" s="116"/>
      <c r="F7" s="109"/>
    </row>
    <row r="8" spans="1:7" x14ac:dyDescent="0.45">
      <c r="A8" s="82"/>
      <c r="B8" t="s">
        <v>38</v>
      </c>
      <c r="C8" s="3" t="s">
        <v>6</v>
      </c>
      <c r="D8" s="60">
        <v>2.8888888888888888</v>
      </c>
      <c r="E8" s="116"/>
      <c r="F8" s="109"/>
    </row>
    <row r="9" spans="1:7" x14ac:dyDescent="0.45">
      <c r="A9" s="82"/>
      <c r="B9" t="s">
        <v>39</v>
      </c>
      <c r="C9" s="3" t="s">
        <v>7</v>
      </c>
      <c r="D9" s="60">
        <v>2.7777777777777777</v>
      </c>
      <c r="E9" s="116"/>
      <c r="F9" s="109"/>
    </row>
    <row r="10" spans="1:7" x14ac:dyDescent="0.45">
      <c r="A10" s="82"/>
      <c r="B10" t="s">
        <v>40</v>
      </c>
      <c r="C10" s="3" t="s">
        <v>8</v>
      </c>
      <c r="D10" s="60">
        <v>3.1111111111111112</v>
      </c>
      <c r="E10" s="116"/>
      <c r="F10" s="109"/>
    </row>
    <row r="11" spans="1:7" ht="14.65" thickBot="1" x14ac:dyDescent="0.5">
      <c r="A11" s="82"/>
      <c r="B11" s="13" t="s">
        <v>41</v>
      </c>
      <c r="C11" s="14" t="s">
        <v>9</v>
      </c>
      <c r="D11" s="61">
        <v>2.5555555555555554</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0</v>
      </c>
      <c r="E15" s="111">
        <f>SUM(D15:D17)</f>
        <v>1</v>
      </c>
      <c r="F15" s="112">
        <v>3</v>
      </c>
    </row>
    <row r="16" spans="1:7" x14ac:dyDescent="0.45">
      <c r="A16" s="82"/>
      <c r="B16" t="s">
        <v>48</v>
      </c>
      <c r="C16" s="3" t="s">
        <v>52</v>
      </c>
      <c r="D16">
        <v>0</v>
      </c>
      <c r="E16" s="99"/>
      <c r="F16" s="109"/>
    </row>
    <row r="17" spans="1:7" ht="14.65" thickBot="1" x14ac:dyDescent="0.5">
      <c r="A17" s="101"/>
      <c r="B17" s="13" t="s">
        <v>49</v>
      </c>
      <c r="C17" s="14" t="s">
        <v>87</v>
      </c>
      <c r="D17" s="13">
        <v>1</v>
      </c>
      <c r="E17" s="100"/>
      <c r="F17" s="110"/>
    </row>
    <row r="18" spans="1:7" ht="14.65" thickTop="1" x14ac:dyDescent="0.45">
      <c r="A18" s="82" t="s">
        <v>115</v>
      </c>
      <c r="B18" t="s">
        <v>198</v>
      </c>
      <c r="C18" s="4" t="s">
        <v>190</v>
      </c>
      <c r="D18">
        <v>1</v>
      </c>
      <c r="E18" s="99">
        <f>SUM(D18:D20)</f>
        <v>2</v>
      </c>
      <c r="F18" s="109">
        <v>3</v>
      </c>
      <c r="G18" t="s">
        <v>205</v>
      </c>
    </row>
    <row r="19" spans="1:7" x14ac:dyDescent="0.45">
      <c r="A19" s="82"/>
      <c r="B19" t="s">
        <v>199</v>
      </c>
      <c r="C19" s="4" t="s">
        <v>191</v>
      </c>
      <c r="D19">
        <v>1</v>
      </c>
      <c r="E19" s="99"/>
      <c r="F19" s="109"/>
    </row>
    <row r="20" spans="1:7" ht="14.65" thickBot="1" x14ac:dyDescent="0.5">
      <c r="A20" s="101"/>
      <c r="B20" s="13" t="s">
        <v>200</v>
      </c>
      <c r="C20" s="15" t="s">
        <v>192</v>
      </c>
      <c r="D20" s="13">
        <v>0</v>
      </c>
      <c r="E20" s="100"/>
      <c r="F20" s="110"/>
    </row>
    <row r="21" spans="1:7" ht="14.65" thickTop="1" x14ac:dyDescent="0.45">
      <c r="A21" s="82" t="s">
        <v>24</v>
      </c>
      <c r="B21" t="s">
        <v>57</v>
      </c>
      <c r="C21" s="3" t="s">
        <v>53</v>
      </c>
      <c r="D21">
        <v>1</v>
      </c>
      <c r="E21" s="99">
        <f>SUM(D21:D24)</f>
        <v>4</v>
      </c>
      <c r="F21" s="109">
        <v>4</v>
      </c>
    </row>
    <row r="22" spans="1:7" x14ac:dyDescent="0.45">
      <c r="A22" s="82"/>
      <c r="B22" t="s">
        <v>58</v>
      </c>
      <c r="C22" s="3" t="s">
        <v>54</v>
      </c>
      <c r="D22">
        <v>1</v>
      </c>
      <c r="E22" s="99"/>
      <c r="F22" s="109"/>
    </row>
    <row r="23" spans="1:7" x14ac:dyDescent="0.45">
      <c r="A23" s="82"/>
      <c r="B23" t="s">
        <v>59</v>
      </c>
      <c r="C23" s="3" t="s">
        <v>55</v>
      </c>
      <c r="D23">
        <v>1</v>
      </c>
      <c r="E23" s="99"/>
      <c r="F23" s="109"/>
    </row>
    <row r="24" spans="1:7" ht="14.65" thickBot="1" x14ac:dyDescent="0.5">
      <c r="A24" s="101"/>
      <c r="B24" s="13" t="s">
        <v>60</v>
      </c>
      <c r="C24" s="14" t="s">
        <v>56</v>
      </c>
      <c r="D24" s="13">
        <v>1</v>
      </c>
      <c r="E24" s="100"/>
      <c r="F24" s="110"/>
    </row>
    <row r="25" spans="1:7" ht="15" thickTop="1" thickBot="1" x14ac:dyDescent="0.5">
      <c r="A25" s="16" t="s">
        <v>181</v>
      </c>
      <c r="B25" s="13" t="s">
        <v>202</v>
      </c>
      <c r="C25" s="17" t="s">
        <v>207</v>
      </c>
      <c r="D25" s="13">
        <v>4</v>
      </c>
      <c r="E25" s="13">
        <f>D25</f>
        <v>4</v>
      </c>
      <c r="F25" s="43">
        <v>4</v>
      </c>
      <c r="G25" t="s">
        <v>206</v>
      </c>
    </row>
    <row r="26" spans="1:7" ht="14.65" thickTop="1" x14ac:dyDescent="0.45">
      <c r="A26" s="2" t="s">
        <v>29</v>
      </c>
      <c r="B26" s="2" t="s">
        <v>84</v>
      </c>
      <c r="C26" s="19" t="s">
        <v>85</v>
      </c>
      <c r="D26" s="118">
        <f>SUM(E2:E25)/SUM(F2:F25)</f>
        <v>0.76353276353276356</v>
      </c>
      <c r="E26" s="103"/>
      <c r="F26" s="38">
        <v>1</v>
      </c>
    </row>
  </sheetData>
  <sheetProtection algorithmName="SHA-512" hashValue="J/9FBTfuBjHU4eOEoX8Dl2P9qgDFDJPOvGLpsjaqqBUhZZssoM96A/j4r8fWDV+neaIkRGFIgbHkbaoRkLZUxA==" saltValue="Vs/E+M4paZ0VVsDHPPOXPg==" spinCount="100000" sheet="1" objects="1" scenarios="1"/>
  <mergeCells count="16">
    <mergeCell ref="A15:A17"/>
    <mergeCell ref="E15:E17"/>
    <mergeCell ref="F15:F17"/>
    <mergeCell ref="A2:A11"/>
    <mergeCell ref="E2:E11"/>
    <mergeCell ref="F2:F11"/>
    <mergeCell ref="A12:A14"/>
    <mergeCell ref="E12:E14"/>
    <mergeCell ref="F12:F14"/>
    <mergeCell ref="A21:A24"/>
    <mergeCell ref="E21:E24"/>
    <mergeCell ref="F21:F24"/>
    <mergeCell ref="D26:E26"/>
    <mergeCell ref="A18:A20"/>
    <mergeCell ref="E18:E20"/>
    <mergeCell ref="F18:F20"/>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97D7-30CF-46C2-8018-2F7F982CFBDF}">
  <dimension ref="A1:G26"/>
  <sheetViews>
    <sheetView zoomScale="80" zoomScaleNormal="80" workbookViewId="0">
      <selection activeCell="D11" sqref="D11"/>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0">
        <v>1.1818181818181819</v>
      </c>
      <c r="E2" s="115">
        <f>SUM(D2:D11)*2.5</f>
        <v>80.454545454545453</v>
      </c>
      <c r="F2" s="108">
        <v>100</v>
      </c>
    </row>
    <row r="3" spans="1:7" x14ac:dyDescent="0.45">
      <c r="A3" s="82"/>
      <c r="B3" t="s">
        <v>33</v>
      </c>
      <c r="C3" s="3" t="s">
        <v>1</v>
      </c>
      <c r="D3" s="60">
        <v>3.8181818181818183</v>
      </c>
      <c r="E3" s="116"/>
      <c r="F3" s="109"/>
    </row>
    <row r="4" spans="1:7" x14ac:dyDescent="0.45">
      <c r="A4" s="82"/>
      <c r="B4" t="s">
        <v>34</v>
      </c>
      <c r="C4" s="3" t="s">
        <v>2</v>
      </c>
      <c r="D4" s="60">
        <v>3.6363636363636362</v>
      </c>
      <c r="E4" s="116"/>
      <c r="F4" s="109"/>
    </row>
    <row r="5" spans="1:7" x14ac:dyDescent="0.45">
      <c r="A5" s="82"/>
      <c r="B5" t="s">
        <v>35</v>
      </c>
      <c r="C5" s="3" t="s">
        <v>3</v>
      </c>
      <c r="D5" s="60">
        <v>3.7272727272727271</v>
      </c>
      <c r="E5" s="116"/>
      <c r="F5" s="109"/>
    </row>
    <row r="6" spans="1:7" x14ac:dyDescent="0.45">
      <c r="A6" s="82"/>
      <c r="B6" t="s">
        <v>36</v>
      </c>
      <c r="C6" s="3" t="s">
        <v>4</v>
      </c>
      <c r="D6" s="60">
        <v>3.0909090909090908</v>
      </c>
      <c r="E6" s="116"/>
      <c r="F6" s="109"/>
    </row>
    <row r="7" spans="1:7" x14ac:dyDescent="0.45">
      <c r="A7" s="82"/>
      <c r="B7" t="s">
        <v>37</v>
      </c>
      <c r="C7" s="3" t="s">
        <v>5</v>
      </c>
      <c r="D7" s="60">
        <v>2.3636363636363638</v>
      </c>
      <c r="E7" s="116"/>
      <c r="F7" s="109"/>
    </row>
    <row r="8" spans="1:7" x14ac:dyDescent="0.45">
      <c r="A8" s="82"/>
      <c r="B8" t="s">
        <v>38</v>
      </c>
      <c r="C8" s="3" t="s">
        <v>6</v>
      </c>
      <c r="D8" s="60">
        <v>3.3636363636363638</v>
      </c>
      <c r="E8" s="116"/>
      <c r="F8" s="109"/>
    </row>
    <row r="9" spans="1:7" x14ac:dyDescent="0.45">
      <c r="A9" s="82"/>
      <c r="B9" t="s">
        <v>39</v>
      </c>
      <c r="C9" s="3" t="s">
        <v>7</v>
      </c>
      <c r="D9" s="60">
        <v>3.6363636363636362</v>
      </c>
      <c r="E9" s="116"/>
      <c r="F9" s="109"/>
    </row>
    <row r="10" spans="1:7" x14ac:dyDescent="0.45">
      <c r="A10" s="82"/>
      <c r="B10" t="s">
        <v>40</v>
      </c>
      <c r="C10" s="3" t="s">
        <v>8</v>
      </c>
      <c r="D10" s="60">
        <v>3.7272727272727271</v>
      </c>
      <c r="E10" s="116"/>
      <c r="F10" s="109"/>
    </row>
    <row r="11" spans="1:7" ht="14.65" thickBot="1" x14ac:dyDescent="0.5">
      <c r="A11" s="82"/>
      <c r="B11" s="13" t="s">
        <v>41</v>
      </c>
      <c r="C11" s="14" t="s">
        <v>9</v>
      </c>
      <c r="D11" s="61">
        <v>3.6363636363636362</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1</v>
      </c>
      <c r="E15" s="111">
        <f>SUM(D15:D17)</f>
        <v>3</v>
      </c>
      <c r="F15" s="112">
        <v>3</v>
      </c>
    </row>
    <row r="16" spans="1:7" x14ac:dyDescent="0.45">
      <c r="A16" s="82"/>
      <c r="B16" t="s">
        <v>48</v>
      </c>
      <c r="C16" s="3" t="s">
        <v>52</v>
      </c>
      <c r="D16">
        <v>1</v>
      </c>
      <c r="E16" s="99"/>
      <c r="F16" s="109"/>
    </row>
    <row r="17" spans="1:6" ht="14.65" thickBot="1" x14ac:dyDescent="0.5">
      <c r="A17" s="101"/>
      <c r="B17" s="13" t="s">
        <v>49</v>
      </c>
      <c r="C17" s="14" t="s">
        <v>87</v>
      </c>
      <c r="D17" s="13">
        <v>1</v>
      </c>
      <c r="E17" s="100"/>
      <c r="F17" s="110"/>
    </row>
    <row r="18" spans="1:6" ht="14.65" thickTop="1" x14ac:dyDescent="0.45">
      <c r="A18" s="81" t="s">
        <v>75</v>
      </c>
      <c r="B18" t="s">
        <v>193</v>
      </c>
      <c r="C18" s="21" t="s">
        <v>76</v>
      </c>
      <c r="D18" s="7">
        <v>1</v>
      </c>
      <c r="E18" s="106">
        <f>SUM(D18:D20)</f>
        <v>2</v>
      </c>
      <c r="F18" s="81">
        <v>3</v>
      </c>
    </row>
    <row r="19" spans="1:6" x14ac:dyDescent="0.45">
      <c r="A19" s="82"/>
      <c r="B19" t="s">
        <v>194</v>
      </c>
      <c r="C19" s="4" t="s">
        <v>77</v>
      </c>
      <c r="D19">
        <v>0</v>
      </c>
      <c r="E19" s="99"/>
      <c r="F19" s="82"/>
    </row>
    <row r="20" spans="1:6" ht="14.65" thickBot="1" x14ac:dyDescent="0.5">
      <c r="A20" s="101"/>
      <c r="B20" s="13" t="s">
        <v>195</v>
      </c>
      <c r="C20" s="15" t="s">
        <v>78</v>
      </c>
      <c r="D20" s="13">
        <v>1</v>
      </c>
      <c r="E20" s="100"/>
      <c r="F20" s="101"/>
    </row>
    <row r="21" spans="1:6" ht="14.65" thickTop="1" x14ac:dyDescent="0.45">
      <c r="A21" s="82" t="s">
        <v>24</v>
      </c>
      <c r="B21" t="s">
        <v>57</v>
      </c>
      <c r="C21" s="3" t="s">
        <v>53</v>
      </c>
      <c r="D21">
        <v>1</v>
      </c>
      <c r="E21" s="99">
        <f>SUM(D21:D24)</f>
        <v>2</v>
      </c>
      <c r="F21" s="109">
        <v>4</v>
      </c>
    </row>
    <row r="22" spans="1:6" x14ac:dyDescent="0.45">
      <c r="A22" s="82"/>
      <c r="B22" t="s">
        <v>58</v>
      </c>
      <c r="C22" s="3" t="s">
        <v>54</v>
      </c>
      <c r="D22">
        <v>1</v>
      </c>
      <c r="E22" s="99"/>
      <c r="F22" s="109"/>
    </row>
    <row r="23" spans="1:6" x14ac:dyDescent="0.45">
      <c r="A23" s="82"/>
      <c r="B23" t="s">
        <v>59</v>
      </c>
      <c r="C23" s="3" t="s">
        <v>55</v>
      </c>
      <c r="D23">
        <v>0</v>
      </c>
      <c r="E23" s="99"/>
      <c r="F23" s="109"/>
    </row>
    <row r="24" spans="1:6" ht="14.65" thickBot="1" x14ac:dyDescent="0.5">
      <c r="A24" s="101"/>
      <c r="B24" s="13" t="s">
        <v>60</v>
      </c>
      <c r="C24" s="14" t="s">
        <v>56</v>
      </c>
      <c r="D24" s="13">
        <v>0</v>
      </c>
      <c r="E24" s="100"/>
      <c r="F24" s="110"/>
    </row>
    <row r="25" spans="1:6" ht="43.5" thickTop="1" thickBot="1" x14ac:dyDescent="0.5">
      <c r="A25" s="36" t="s">
        <v>89</v>
      </c>
      <c r="B25" s="37" t="s">
        <v>66</v>
      </c>
      <c r="C25" s="56" t="s">
        <v>203</v>
      </c>
      <c r="D25" s="37">
        <v>4</v>
      </c>
      <c r="E25" s="57">
        <f>D25</f>
        <v>4</v>
      </c>
      <c r="F25" s="36">
        <v>4</v>
      </c>
    </row>
    <row r="26" spans="1:6" ht="14.65" thickTop="1" x14ac:dyDescent="0.45">
      <c r="A26" s="2" t="s">
        <v>29</v>
      </c>
      <c r="B26" s="2" t="s">
        <v>84</v>
      </c>
      <c r="C26" s="19" t="s">
        <v>85</v>
      </c>
      <c r="D26" s="118">
        <f>SUM(E2:E25)/SUM(F2:F25)</f>
        <v>0.78166278166278169</v>
      </c>
      <c r="E26" s="103"/>
      <c r="F26" s="38">
        <v>1</v>
      </c>
    </row>
  </sheetData>
  <sheetProtection algorithmName="SHA-512" hashValue="2U3E6UCcYQGucBDfbbCtKRMGHT+lpjA5j5nYNUw+z/ZtygJSP9xynteJV4zNabL/HLV6fytF80xacZJwxpFC8g==" saltValue="OuPZUM/eMlHsodd2H0cNBQ==" spinCount="100000" sheet="1" objects="1" scenarios="1"/>
  <mergeCells count="16">
    <mergeCell ref="A2:A11"/>
    <mergeCell ref="E2:E11"/>
    <mergeCell ref="F2:F11"/>
    <mergeCell ref="A12:A14"/>
    <mergeCell ref="E12:E14"/>
    <mergeCell ref="F12:F14"/>
    <mergeCell ref="A21:A24"/>
    <mergeCell ref="E21:E24"/>
    <mergeCell ref="F21:F24"/>
    <mergeCell ref="D26:E26"/>
    <mergeCell ref="A15:A17"/>
    <mergeCell ref="E15:E17"/>
    <mergeCell ref="F15:F17"/>
    <mergeCell ref="A18:A20"/>
    <mergeCell ref="E18:E20"/>
    <mergeCell ref="F18:F20"/>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51683-92CA-4911-A3CC-2F267F48AB20}">
  <dimension ref="A1:G26"/>
  <sheetViews>
    <sheetView zoomScale="80" zoomScaleNormal="80" workbookViewId="0">
      <selection activeCell="C9" sqref="C9"/>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2">
        <v>1.3636363636363635</v>
      </c>
      <c r="E2" s="115">
        <f>SUM(D2:D11)*2.5</f>
        <v>82.5</v>
      </c>
      <c r="F2" s="108">
        <v>100</v>
      </c>
    </row>
    <row r="3" spans="1:7" x14ac:dyDescent="0.45">
      <c r="A3" s="82"/>
      <c r="B3" t="s">
        <v>33</v>
      </c>
      <c r="C3" s="3" t="s">
        <v>1</v>
      </c>
      <c r="D3" s="60">
        <v>3.7272727272727271</v>
      </c>
      <c r="E3" s="116"/>
      <c r="F3" s="109"/>
    </row>
    <row r="4" spans="1:7" x14ac:dyDescent="0.45">
      <c r="A4" s="82"/>
      <c r="B4" t="s">
        <v>34</v>
      </c>
      <c r="C4" s="3" t="s">
        <v>2</v>
      </c>
      <c r="D4" s="60">
        <v>3.7272727272727271</v>
      </c>
      <c r="E4" s="116"/>
      <c r="F4" s="109"/>
    </row>
    <row r="5" spans="1:7" x14ac:dyDescent="0.45">
      <c r="A5" s="82"/>
      <c r="B5" t="s">
        <v>35</v>
      </c>
      <c r="C5" s="3" t="s">
        <v>3</v>
      </c>
      <c r="D5" s="60">
        <v>3.4545454545454546</v>
      </c>
      <c r="E5" s="116"/>
      <c r="F5" s="109"/>
    </row>
    <row r="6" spans="1:7" x14ac:dyDescent="0.45">
      <c r="A6" s="82"/>
      <c r="B6" t="s">
        <v>36</v>
      </c>
      <c r="C6" s="3" t="s">
        <v>4</v>
      </c>
      <c r="D6" s="60">
        <v>3.0909090909090908</v>
      </c>
      <c r="E6" s="116"/>
      <c r="F6" s="109"/>
    </row>
    <row r="7" spans="1:7" x14ac:dyDescent="0.45">
      <c r="A7" s="82"/>
      <c r="B7" t="s">
        <v>37</v>
      </c>
      <c r="C7" s="3" t="s">
        <v>5</v>
      </c>
      <c r="D7" s="60">
        <v>3.1818181818181817</v>
      </c>
      <c r="E7" s="116"/>
      <c r="F7" s="109"/>
    </row>
    <row r="8" spans="1:7" x14ac:dyDescent="0.45">
      <c r="A8" s="82"/>
      <c r="B8" t="s">
        <v>38</v>
      </c>
      <c r="C8" s="3" t="s">
        <v>6</v>
      </c>
      <c r="D8" s="60">
        <v>3.6363636363636362</v>
      </c>
      <c r="E8" s="116"/>
      <c r="F8" s="109"/>
    </row>
    <row r="9" spans="1:7" x14ac:dyDescent="0.45">
      <c r="A9" s="82"/>
      <c r="B9" t="s">
        <v>39</v>
      </c>
      <c r="C9" s="3" t="s">
        <v>7</v>
      </c>
      <c r="D9" s="60">
        <v>3.6363636363636362</v>
      </c>
      <c r="E9" s="116"/>
      <c r="F9" s="109"/>
    </row>
    <row r="10" spans="1:7" x14ac:dyDescent="0.45">
      <c r="A10" s="82"/>
      <c r="B10" t="s">
        <v>40</v>
      </c>
      <c r="C10" s="3" t="s">
        <v>8</v>
      </c>
      <c r="D10" s="60">
        <v>3.5454545454545454</v>
      </c>
      <c r="E10" s="116"/>
      <c r="F10" s="109"/>
    </row>
    <row r="11" spans="1:7" ht="14.65" thickBot="1" x14ac:dyDescent="0.5">
      <c r="A11" s="82"/>
      <c r="B11" s="13" t="s">
        <v>41</v>
      </c>
      <c r="C11" s="14" t="s">
        <v>9</v>
      </c>
      <c r="D11" s="61">
        <v>3.6363636363636362</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1</v>
      </c>
      <c r="E15" s="111">
        <f>SUM(D15:D17)</f>
        <v>3</v>
      </c>
      <c r="F15" s="112">
        <v>3</v>
      </c>
    </row>
    <row r="16" spans="1:7" x14ac:dyDescent="0.45">
      <c r="A16" s="82"/>
      <c r="B16" t="s">
        <v>48</v>
      </c>
      <c r="C16" s="3" t="s">
        <v>52</v>
      </c>
      <c r="D16">
        <v>1</v>
      </c>
      <c r="E16" s="99"/>
      <c r="F16" s="109"/>
    </row>
    <row r="17" spans="1:6" ht="14.65" thickBot="1" x14ac:dyDescent="0.5">
      <c r="A17" s="101"/>
      <c r="B17" s="13" t="s">
        <v>49</v>
      </c>
      <c r="C17" s="14" t="s">
        <v>87</v>
      </c>
      <c r="D17" s="13">
        <v>1</v>
      </c>
      <c r="E17" s="100"/>
      <c r="F17" s="110"/>
    </row>
    <row r="18" spans="1:6" ht="14.65" thickTop="1" x14ac:dyDescent="0.45">
      <c r="A18" s="81" t="s">
        <v>75</v>
      </c>
      <c r="B18" t="s">
        <v>193</v>
      </c>
      <c r="C18" s="21" t="s">
        <v>76</v>
      </c>
      <c r="D18" s="7">
        <v>1</v>
      </c>
      <c r="E18" s="106">
        <f>SUM(D18:D20)</f>
        <v>1</v>
      </c>
      <c r="F18" s="81">
        <v>3</v>
      </c>
    </row>
    <row r="19" spans="1:6" x14ac:dyDescent="0.45">
      <c r="A19" s="82"/>
      <c r="B19" t="s">
        <v>194</v>
      </c>
      <c r="C19" s="4" t="s">
        <v>77</v>
      </c>
      <c r="D19">
        <v>0</v>
      </c>
      <c r="E19" s="99"/>
      <c r="F19" s="82"/>
    </row>
    <row r="20" spans="1:6" ht="14.65" thickBot="1" x14ac:dyDescent="0.5">
      <c r="A20" s="101"/>
      <c r="B20" s="13" t="s">
        <v>195</v>
      </c>
      <c r="C20" s="15" t="s">
        <v>78</v>
      </c>
      <c r="D20" s="13">
        <v>0</v>
      </c>
      <c r="E20" s="100"/>
      <c r="F20" s="101"/>
    </row>
    <row r="21" spans="1:6" ht="14.65" thickTop="1" x14ac:dyDescent="0.45">
      <c r="A21" s="82" t="s">
        <v>24</v>
      </c>
      <c r="B21" t="s">
        <v>57</v>
      </c>
      <c r="C21" s="3" t="s">
        <v>53</v>
      </c>
      <c r="D21">
        <v>1</v>
      </c>
      <c r="E21" s="99">
        <f>SUM(D21:D24)</f>
        <v>2</v>
      </c>
      <c r="F21" s="109">
        <v>4</v>
      </c>
    </row>
    <row r="22" spans="1:6" x14ac:dyDescent="0.45">
      <c r="A22" s="82"/>
      <c r="B22" t="s">
        <v>58</v>
      </c>
      <c r="C22" s="3" t="s">
        <v>54</v>
      </c>
      <c r="D22">
        <v>1</v>
      </c>
      <c r="E22" s="99"/>
      <c r="F22" s="109"/>
    </row>
    <row r="23" spans="1:6" x14ac:dyDescent="0.45">
      <c r="A23" s="82"/>
      <c r="B23" t="s">
        <v>59</v>
      </c>
      <c r="C23" s="3" t="s">
        <v>55</v>
      </c>
      <c r="D23">
        <v>0</v>
      </c>
      <c r="E23" s="99"/>
      <c r="F23" s="109"/>
    </row>
    <row r="24" spans="1:6" ht="14.65" thickBot="1" x14ac:dyDescent="0.5">
      <c r="A24" s="101"/>
      <c r="B24" s="13" t="s">
        <v>60</v>
      </c>
      <c r="C24" s="14" t="s">
        <v>56</v>
      </c>
      <c r="D24" s="13">
        <v>0</v>
      </c>
      <c r="E24" s="100"/>
      <c r="F24" s="110"/>
    </row>
    <row r="25" spans="1:6" ht="43.5" thickTop="1" thickBot="1" x14ac:dyDescent="0.5">
      <c r="A25" s="36" t="s">
        <v>89</v>
      </c>
      <c r="B25" s="37" t="s">
        <v>66</v>
      </c>
      <c r="C25" s="56" t="s">
        <v>203</v>
      </c>
      <c r="D25" s="37">
        <v>4</v>
      </c>
      <c r="E25" s="57">
        <f>D25</f>
        <v>4</v>
      </c>
      <c r="F25" s="36">
        <v>4</v>
      </c>
    </row>
    <row r="26" spans="1:6" ht="14.65" thickTop="1" x14ac:dyDescent="0.45">
      <c r="A26" s="2" t="s">
        <v>29</v>
      </c>
      <c r="B26" s="2" t="s">
        <v>84</v>
      </c>
      <c r="C26" s="19" t="s">
        <v>85</v>
      </c>
      <c r="D26" s="118">
        <f>SUM(E2:E25)/SUM(F2:F25)</f>
        <v>0.79059829059829057</v>
      </c>
      <c r="E26" s="103"/>
      <c r="F26" s="38">
        <v>1</v>
      </c>
    </row>
  </sheetData>
  <sheetProtection algorithmName="SHA-512" hashValue="MDmn8zzKgfJeQUO/PUTWR3eVqwqp1MEDFsy3ZDF6jCTKYDXV7r2gtunBqt2nmcAMDCVz/7JD9qzmOj0FxGVIkQ==" saltValue="VpNj4U9Q0ZKwZf+1U1pf9Q==" spinCount="100000" sheet="1" objects="1" scenarios="1"/>
  <mergeCells count="16">
    <mergeCell ref="A2:A11"/>
    <mergeCell ref="E2:E11"/>
    <mergeCell ref="F2:F11"/>
    <mergeCell ref="A12:A14"/>
    <mergeCell ref="E12:E14"/>
    <mergeCell ref="F12:F14"/>
    <mergeCell ref="A21:A24"/>
    <mergeCell ref="E21:E24"/>
    <mergeCell ref="F21:F24"/>
    <mergeCell ref="D26:E26"/>
    <mergeCell ref="A15:A17"/>
    <mergeCell ref="E15:E17"/>
    <mergeCell ref="F15:F17"/>
    <mergeCell ref="A18:A20"/>
    <mergeCell ref="E18:E20"/>
    <mergeCell ref="F18:F20"/>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37EE-A18E-4818-BDC4-5EC837269985}">
  <dimension ref="A1:G26"/>
  <sheetViews>
    <sheetView zoomScale="80" zoomScaleNormal="80" workbookViewId="0">
      <selection activeCell="C33" sqref="C33"/>
    </sheetView>
  </sheetViews>
  <sheetFormatPr baseColWidth="10" defaultRowHeight="14.25" x14ac:dyDescent="0.45"/>
  <cols>
    <col min="1" max="1" width="24.53125" bestFit="1" customWidth="1"/>
    <col min="2" max="2" width="10.1328125" bestFit="1" customWidth="1"/>
    <col min="3" max="3" width="84.73046875" bestFit="1" customWidth="1"/>
    <col min="5" max="5" width="11.265625" bestFit="1" customWidth="1"/>
    <col min="6" max="6" width="10.9296875" bestFit="1" customWidth="1"/>
    <col min="7" max="7" width="32" customWidth="1"/>
  </cols>
  <sheetData>
    <row r="1" spans="1:7" x14ac:dyDescent="0.45">
      <c r="A1" s="6" t="s">
        <v>21</v>
      </c>
      <c r="B1" s="6" t="s">
        <v>31</v>
      </c>
      <c r="C1" s="6" t="s">
        <v>30</v>
      </c>
      <c r="D1" s="6" t="s">
        <v>27</v>
      </c>
      <c r="E1" s="6" t="s">
        <v>29</v>
      </c>
      <c r="F1" s="11" t="s">
        <v>91</v>
      </c>
      <c r="G1" s="6" t="s">
        <v>179</v>
      </c>
    </row>
    <row r="2" spans="1:7" x14ac:dyDescent="0.45">
      <c r="A2" s="81" t="s">
        <v>28</v>
      </c>
      <c r="B2" s="7" t="s">
        <v>32</v>
      </c>
      <c r="C2" s="8" t="s">
        <v>0</v>
      </c>
      <c r="D2" s="60">
        <v>2.5454545454545454</v>
      </c>
      <c r="E2" s="115">
        <f>SUM(D2:D11)*2.5</f>
        <v>89.545454545454533</v>
      </c>
      <c r="F2" s="108">
        <v>100</v>
      </c>
    </row>
    <row r="3" spans="1:7" x14ac:dyDescent="0.45">
      <c r="A3" s="82"/>
      <c r="B3" t="s">
        <v>33</v>
      </c>
      <c r="C3" s="3" t="s">
        <v>1</v>
      </c>
      <c r="D3" s="60">
        <v>3.7272727272727271</v>
      </c>
      <c r="E3" s="116"/>
      <c r="F3" s="109"/>
    </row>
    <row r="4" spans="1:7" x14ac:dyDescent="0.45">
      <c r="A4" s="82"/>
      <c r="B4" t="s">
        <v>34</v>
      </c>
      <c r="C4" s="3" t="s">
        <v>2</v>
      </c>
      <c r="D4" s="60">
        <v>3.6363636363636362</v>
      </c>
      <c r="E4" s="116"/>
      <c r="F4" s="109"/>
    </row>
    <row r="5" spans="1:7" x14ac:dyDescent="0.45">
      <c r="A5" s="82"/>
      <c r="B5" t="s">
        <v>35</v>
      </c>
      <c r="C5" s="3" t="s">
        <v>3</v>
      </c>
      <c r="D5" s="60">
        <v>3.9090909090909092</v>
      </c>
      <c r="E5" s="116"/>
      <c r="F5" s="109"/>
    </row>
    <row r="6" spans="1:7" x14ac:dyDescent="0.45">
      <c r="A6" s="82"/>
      <c r="B6" t="s">
        <v>36</v>
      </c>
      <c r="C6" s="3" t="s">
        <v>4</v>
      </c>
      <c r="D6" s="60">
        <v>3.6363636363636362</v>
      </c>
      <c r="E6" s="116"/>
      <c r="F6" s="109"/>
    </row>
    <row r="7" spans="1:7" x14ac:dyDescent="0.45">
      <c r="A7" s="82"/>
      <c r="B7" t="s">
        <v>37</v>
      </c>
      <c r="C7" s="3" t="s">
        <v>5</v>
      </c>
      <c r="D7" s="60">
        <v>4</v>
      </c>
      <c r="E7" s="116"/>
      <c r="F7" s="109"/>
    </row>
    <row r="8" spans="1:7" x14ac:dyDescent="0.45">
      <c r="A8" s="82"/>
      <c r="B8" t="s">
        <v>38</v>
      </c>
      <c r="C8" s="3" t="s">
        <v>6</v>
      </c>
      <c r="D8" s="60">
        <v>3.5454545454545454</v>
      </c>
      <c r="E8" s="116"/>
      <c r="F8" s="109"/>
    </row>
    <row r="9" spans="1:7" x14ac:dyDescent="0.45">
      <c r="A9" s="82"/>
      <c r="B9" t="s">
        <v>39</v>
      </c>
      <c r="C9" s="3" t="s">
        <v>7</v>
      </c>
      <c r="D9" s="60">
        <v>3.4545454545454546</v>
      </c>
      <c r="E9" s="116"/>
      <c r="F9" s="109"/>
    </row>
    <row r="10" spans="1:7" x14ac:dyDescent="0.45">
      <c r="A10" s="82"/>
      <c r="B10" t="s">
        <v>40</v>
      </c>
      <c r="C10" s="3" t="s">
        <v>8</v>
      </c>
      <c r="D10" s="60">
        <v>3.6363636363636362</v>
      </c>
      <c r="E10" s="116"/>
      <c r="F10" s="109"/>
    </row>
    <row r="11" spans="1:7" ht="14.65" thickBot="1" x14ac:dyDescent="0.5">
      <c r="A11" s="82"/>
      <c r="B11" s="13" t="s">
        <v>41</v>
      </c>
      <c r="C11" s="14" t="s">
        <v>9</v>
      </c>
      <c r="D11" s="61">
        <v>3.7272727272727271</v>
      </c>
      <c r="E11" s="117"/>
      <c r="F11" s="110"/>
    </row>
    <row r="12" spans="1:7" ht="14.65" thickTop="1" x14ac:dyDescent="0.45">
      <c r="A12" s="92" t="s">
        <v>22</v>
      </c>
      <c r="B12" t="s">
        <v>44</v>
      </c>
      <c r="C12" s="4" t="s">
        <v>42</v>
      </c>
      <c r="D12">
        <v>0</v>
      </c>
      <c r="E12" s="111">
        <f>SUM(D12:D14)</f>
        <v>0</v>
      </c>
      <c r="F12" s="112">
        <v>3</v>
      </c>
    </row>
    <row r="13" spans="1:7" x14ac:dyDescent="0.45">
      <c r="A13" s="82"/>
      <c r="B13" t="s">
        <v>45</v>
      </c>
      <c r="C13" s="4" t="s">
        <v>43</v>
      </c>
      <c r="D13">
        <v>0</v>
      </c>
      <c r="E13" s="99"/>
      <c r="F13" s="109"/>
    </row>
    <row r="14" spans="1:7" ht="14.65" thickBot="1" x14ac:dyDescent="0.5">
      <c r="A14" s="101"/>
      <c r="B14" s="13" t="s">
        <v>46</v>
      </c>
      <c r="C14" s="15" t="s">
        <v>86</v>
      </c>
      <c r="D14" s="13">
        <v>0</v>
      </c>
      <c r="E14" s="100"/>
      <c r="F14" s="110"/>
    </row>
    <row r="15" spans="1:7" ht="14.65" thickTop="1" x14ac:dyDescent="0.45">
      <c r="A15" s="82" t="s">
        <v>23</v>
      </c>
      <c r="B15" t="s">
        <v>47</v>
      </c>
      <c r="C15" s="3" t="s">
        <v>51</v>
      </c>
      <c r="D15">
        <v>1</v>
      </c>
      <c r="E15" s="111">
        <f>SUM(D15:D17)</f>
        <v>2</v>
      </c>
      <c r="F15" s="112">
        <v>3</v>
      </c>
    </row>
    <row r="16" spans="1:7" x14ac:dyDescent="0.45">
      <c r="A16" s="82"/>
      <c r="B16" t="s">
        <v>48</v>
      </c>
      <c r="C16" s="3" t="s">
        <v>52</v>
      </c>
      <c r="D16">
        <v>0</v>
      </c>
      <c r="E16" s="99"/>
      <c r="F16" s="109"/>
    </row>
    <row r="17" spans="1:7" ht="14.65" thickBot="1" x14ac:dyDescent="0.5">
      <c r="A17" s="101"/>
      <c r="B17" s="13" t="s">
        <v>49</v>
      </c>
      <c r="C17" s="14" t="s">
        <v>87</v>
      </c>
      <c r="D17" s="13">
        <v>1</v>
      </c>
      <c r="E17" s="100"/>
      <c r="F17" s="110"/>
    </row>
    <row r="18" spans="1:7" ht="14.65" thickTop="1" x14ac:dyDescent="0.45">
      <c r="A18" s="81" t="s">
        <v>75</v>
      </c>
      <c r="B18" t="s">
        <v>193</v>
      </c>
      <c r="C18" s="21" t="s">
        <v>76</v>
      </c>
      <c r="D18" s="7">
        <v>1</v>
      </c>
      <c r="E18" s="106">
        <f>SUM(D18:D20)</f>
        <v>3</v>
      </c>
      <c r="F18" s="81">
        <v>3</v>
      </c>
    </row>
    <row r="19" spans="1:7" x14ac:dyDescent="0.45">
      <c r="A19" s="82"/>
      <c r="B19" t="s">
        <v>194</v>
      </c>
      <c r="C19" s="4" t="s">
        <v>77</v>
      </c>
      <c r="D19">
        <v>1</v>
      </c>
      <c r="E19" s="99"/>
      <c r="F19" s="82"/>
    </row>
    <row r="20" spans="1:7" ht="14.65" thickBot="1" x14ac:dyDescent="0.5">
      <c r="A20" s="101"/>
      <c r="B20" s="13" t="s">
        <v>195</v>
      </c>
      <c r="C20" s="15" t="s">
        <v>78</v>
      </c>
      <c r="D20" s="13">
        <v>1</v>
      </c>
      <c r="E20" s="100"/>
      <c r="F20" s="101"/>
    </row>
    <row r="21" spans="1:7" ht="14.65" thickTop="1" x14ac:dyDescent="0.45">
      <c r="A21" s="82" t="s">
        <v>24</v>
      </c>
      <c r="B21" t="s">
        <v>57</v>
      </c>
      <c r="C21" s="3" t="s">
        <v>53</v>
      </c>
      <c r="D21">
        <v>0</v>
      </c>
      <c r="E21" s="99">
        <f>SUM(D21:D24)</f>
        <v>2</v>
      </c>
      <c r="F21" s="109">
        <v>4</v>
      </c>
    </row>
    <row r="22" spans="1:7" x14ac:dyDescent="0.45">
      <c r="A22" s="82"/>
      <c r="B22" t="s">
        <v>58</v>
      </c>
      <c r="C22" s="3" t="s">
        <v>54</v>
      </c>
      <c r="D22">
        <v>0</v>
      </c>
      <c r="E22" s="99"/>
      <c r="F22" s="109"/>
    </row>
    <row r="23" spans="1:7" x14ac:dyDescent="0.45">
      <c r="A23" s="82"/>
      <c r="B23" t="s">
        <v>59</v>
      </c>
      <c r="C23" s="3" t="s">
        <v>55</v>
      </c>
      <c r="D23">
        <v>1</v>
      </c>
      <c r="E23" s="99"/>
      <c r="F23" s="109"/>
    </row>
    <row r="24" spans="1:7" ht="14.65" thickBot="1" x14ac:dyDescent="0.5">
      <c r="A24" s="101"/>
      <c r="B24" s="13" t="s">
        <v>60</v>
      </c>
      <c r="C24" s="14" t="s">
        <v>56</v>
      </c>
      <c r="D24" s="13">
        <v>1</v>
      </c>
      <c r="E24" s="100"/>
      <c r="F24" s="110"/>
    </row>
    <row r="25" spans="1:7" ht="43.5" thickTop="1" thickBot="1" x14ac:dyDescent="0.5">
      <c r="A25" s="36" t="s">
        <v>89</v>
      </c>
      <c r="B25" s="37" t="s">
        <v>66</v>
      </c>
      <c r="C25" s="56" t="s">
        <v>203</v>
      </c>
      <c r="D25" s="37">
        <v>4</v>
      </c>
      <c r="E25" s="57">
        <f>D25</f>
        <v>4</v>
      </c>
      <c r="F25" s="36">
        <v>4</v>
      </c>
      <c r="G25" t="s">
        <v>204</v>
      </c>
    </row>
    <row r="26" spans="1:7" ht="14.65" thickTop="1" x14ac:dyDescent="0.45">
      <c r="A26" s="2" t="s">
        <v>29</v>
      </c>
      <c r="B26" s="2" t="s">
        <v>84</v>
      </c>
      <c r="C26" s="19" t="s">
        <v>85</v>
      </c>
      <c r="D26" s="118">
        <f>SUM(E2:E25)/SUM(F2:F25)</f>
        <v>0.85936285936285928</v>
      </c>
      <c r="E26" s="103"/>
      <c r="F26" s="38">
        <v>1</v>
      </c>
    </row>
  </sheetData>
  <sheetProtection algorithmName="SHA-512" hashValue="9w1Bfv2dT/iwxAmwAec3Rj/OrbkqmUxBw3Ju2eV3SihbzfXRSym7IZ7tdcM9ZomJFZYn77ytSyiqIH00hP3z1A==" saltValue="0hr7mjOGmt25IJrVZ7SmhQ==" spinCount="100000" sheet="1" objects="1" scenarios="1"/>
  <mergeCells count="16">
    <mergeCell ref="A15:A17"/>
    <mergeCell ref="E15:E17"/>
    <mergeCell ref="F15:F17"/>
    <mergeCell ref="A2:A11"/>
    <mergeCell ref="E2:E11"/>
    <mergeCell ref="F2:F11"/>
    <mergeCell ref="A12:A14"/>
    <mergeCell ref="E12:E14"/>
    <mergeCell ref="F12:F14"/>
    <mergeCell ref="A21:A24"/>
    <mergeCell ref="E21:E24"/>
    <mergeCell ref="F21:F24"/>
    <mergeCell ref="D26:E26"/>
    <mergeCell ref="A18:A20"/>
    <mergeCell ref="E18:E20"/>
    <mergeCell ref="F18:F20"/>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Management Summary</vt:lpstr>
      <vt:lpstr>Auswertung Bamberg</vt:lpstr>
      <vt:lpstr>OpenStreetMap</vt:lpstr>
      <vt:lpstr>Wheelmap</vt:lpstr>
      <vt:lpstr>DB Bahnhof live</vt:lpstr>
      <vt:lpstr>DB Navigator</vt:lpstr>
      <vt:lpstr>HandicapX</vt:lpstr>
      <vt:lpstr>Toiletten &amp; WC Finder</vt:lpstr>
      <vt:lpstr>Toiletten für Alle</vt:lpstr>
      <vt:lpstr>Webportal Bamberg</vt:lpstr>
      <vt:lpstr>OpenRouteService</vt:lpstr>
      <vt:lpstr>Seeing Assistant Move</vt:lpstr>
      <vt:lpstr>waveOut</vt:lpstr>
      <vt:lpstr>SUS Teilnehmer und Scores</vt:lpstr>
      <vt:lpstr>SUS Werte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dc:creator>
  <cp:lastModifiedBy>Felicitas Vivien Borkes</cp:lastModifiedBy>
  <dcterms:created xsi:type="dcterms:W3CDTF">2015-06-05T18:19:34Z</dcterms:created>
  <dcterms:modified xsi:type="dcterms:W3CDTF">2024-09-27T09:48:28Z</dcterms:modified>
</cp:coreProperties>
</file>