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li\Documents\Masterarbeit\Prüfkatalog\"/>
    </mc:Choice>
  </mc:AlternateContent>
  <xr:revisionPtr revIDLastSave="0" documentId="13_ncr:1_{21A9001A-0DA1-429B-A196-1D2BEF8597D9}" xr6:coauthVersionLast="47" xr6:coauthVersionMax="47" xr10:uidLastSave="{00000000-0000-0000-0000-000000000000}"/>
  <bookViews>
    <workbookView xWindow="-98" yWindow="-98" windowWidth="21795" windowHeight="13875" firstSheet="1" activeTab="1" xr2:uid="{00000000-000D-0000-FFFF-FFFF00000000}"/>
  </bookViews>
  <sheets>
    <sheet name="Management Summary" sheetId="7" r:id="rId1"/>
    <sheet name="Auswertung globale Übersicht" sheetId="5" r:id="rId2"/>
    <sheet name="Detailauswertung Tool" sheetId="2" r:id="rId3"/>
    <sheet name="Detailauswertung Datenquelle" sheetId="6" r:id="rId4"/>
    <sheet name="SUS Teilnehmer und Scores" sheetId="3" r:id="rId5"/>
    <sheet name="SUS Werte" sheetId="4" r:id="rId6"/>
  </sheets>
  <definedNames>
    <definedName name="_xlnm._FilterDatabase" localSheetId="5" hidden="1">'SUS Werte'!$A$1:$N$91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C9" i="5"/>
  <c r="K6" i="5"/>
  <c r="E32" i="6"/>
  <c r="E21" i="6"/>
  <c r="E19" i="6"/>
  <c r="E16" i="6"/>
  <c r="E13" i="6"/>
  <c r="E5" i="6"/>
  <c r="E2" i="6"/>
  <c r="E36" i="6"/>
  <c r="E35" i="6"/>
  <c r="E30" i="6"/>
  <c r="E24" i="6"/>
  <c r="R3" i="3"/>
  <c r="Q3" i="3"/>
  <c r="P3" i="3"/>
  <c r="O3" i="3"/>
  <c r="N3" i="3"/>
  <c r="M3" i="3"/>
  <c r="L3" i="3"/>
  <c r="K3" i="3"/>
  <c r="J3" i="3"/>
  <c r="E2" i="2"/>
  <c r="D46" i="2" s="1"/>
  <c r="E12" i="2"/>
  <c r="E15" i="2"/>
  <c r="E18" i="2"/>
  <c r="E26" i="2"/>
  <c r="E29" i="2"/>
  <c r="E32" i="2"/>
  <c r="E34" i="2"/>
  <c r="E37" i="2"/>
  <c r="E41" i="2"/>
  <c r="E42" i="2"/>
  <c r="E43" i="2"/>
  <c r="E44" i="2"/>
  <c r="E45" i="2"/>
  <c r="G3" i="3" l="1"/>
  <c r="D3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tc={85D44FEC-301A-4787-87AC-65A51A0753CE}</author>
    <author>tc={FEB22366-33CB-432E-A7D5-D54D134F13E3}</author>
  </authors>
  <commentList>
    <comment ref="C1" authorId="0" shapeId="0" xr:uid="{85D44FEC-301A-4787-87AC-65A51A0753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Bereiche die eine Anwendung nicht abdeckt, werden mit n/a (not available = nicht verfügbar) bewertet</t>
      </text>
    </comment>
    <comment ref="B3" authorId="1" shapeId="0" xr:uid="{FEB22366-33CB-432E-A7D5-D54D134F1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SUS steht hier für "System Usability Score". Eine Metrik, die mittels Bewertung von 10 Aussagen zu einem Tool, dessen Gebrauchstauglichkeit bewertet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tc={78A027D6-8304-4906-A1CF-E3829B0F12D3}</author>
  </authors>
  <commentList>
    <comment ref="A41" authorId="0" shapeId="0" xr:uid="{78A027D6-8304-4906-A1CF-E3829B0F12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 Untersuchungsobjekte können frei gewählt werden. Hat ein Gebäude keinen barrierefreien Eingang, obwohl einer angegeben wurde, stellt dies eine Abweichung dar. Je Metrik werden die Abweichungen summiert.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tc={68C0EE5B-DE2D-46E5-813E-0E68EB4399AE}</author>
  </authors>
  <commentList>
    <comment ref="A24" authorId="0" shapeId="0" xr:uid="{68C0EE5B-DE2D-46E5-813E-0E68EB4399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empfiehlt sich die Verwendung von Skripten zur automatisierten Erfassung, die auf die jeweilige Datenquelle angepasst sind.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tc={C0EB1079-04D0-4B15-8E14-144C517C1E9A}</author>
    <author>tc={A2EA5C5B-6197-4562-8970-8AA881F6662F}</author>
  </authors>
  <commentList>
    <comment ref="A1" authorId="0" shapeId="0" xr:uid="{C0EB1079-04D0-4B15-8E14-144C517C1E9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 statistisch relevante Daten zu erhalten, empfiehlt sich eine Stichprobengröße von n&gt;30</t>
      </text>
    </comment>
    <comment ref="F1" authorId="1" shapeId="0" xr:uid="{A2EA5C5B-6197-4562-8970-8AA881F666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Nähere Infos zur Berechnung der Scores finden sich in der Originalveröffentlichung: https://www.researchgate.net/publication/319394819_SUS_--_a_quick_and_dirty_usability_scale</t>
      </text>
    </comment>
  </commentList>
</comments>
</file>

<file path=xl/sharedStrings.xml><?xml version="1.0" encoding="utf-8"?>
<sst xmlns="http://schemas.openxmlformats.org/spreadsheetml/2006/main" count="290" uniqueCount="215">
  <si>
    <t>Prozentrang (erreichte Punkte/Summe der maximal erreichbaren Punkte)</t>
  </si>
  <si>
    <t>G.1</t>
  </si>
  <si>
    <t>Gesamtscore</t>
  </si>
  <si>
    <t>Stichproben von zwei Haltestellen</t>
  </si>
  <si>
    <t>F.5</t>
  </si>
  <si>
    <t>Korrektheit:ÖPNV</t>
  </si>
  <si>
    <t>F.4</t>
  </si>
  <si>
    <t>Korrektheit:Parken</t>
  </si>
  <si>
    <t>F.3</t>
  </si>
  <si>
    <t>Korrektheit:Toiletten</t>
  </si>
  <si>
    <t>F.2</t>
  </si>
  <si>
    <t>Korrektheit:Orte</t>
  </si>
  <si>
    <t>Stichproben mit den Beispielrouten:
1.	Vom Wohnort zu Fuß zur Kirche
2.	Von ÖPNV Haltestelle zur Bibliothek
3.	Vom Wohnort zur Innenstadt mit dem ÖPNV und zu Fuß weiter zu einem Geschäft</t>
  </si>
  <si>
    <t>F.1</t>
  </si>
  <si>
    <t>Korrektheit:Routing</t>
  </si>
  <si>
    <t>Die Nutzung ist kostenfrei</t>
  </si>
  <si>
    <t>E.4</t>
  </si>
  <si>
    <t>Das Tool ist über eine Webplattform verfügbar</t>
  </si>
  <si>
    <t>E.3</t>
  </si>
  <si>
    <t>Das Tool ist für Android Smartphones verfügbar</t>
  </si>
  <si>
    <t>E.2</t>
  </si>
  <si>
    <t>Das Tool ist für Apple Smartphones verfügbar</t>
  </si>
  <si>
    <t>E.1</t>
  </si>
  <si>
    <t>Verfügbarkeit</t>
  </si>
  <si>
    <t>Tool enthält Informationen über die Anzahl an barrierefreien Plätzen an Board</t>
  </si>
  <si>
    <t>D.20</t>
  </si>
  <si>
    <t>Tool enthält Informationen über die Barrierefreiheit der Fahrzeuge</t>
  </si>
  <si>
    <t>D.19</t>
  </si>
  <si>
    <t>Tool enthält Informationen über die Barrierefreiheit der Haltestellen</t>
  </si>
  <si>
    <t>D.18</t>
  </si>
  <si>
    <t>Informationsumfang:ÖPNV</t>
  </si>
  <si>
    <t>Tool enthält Informationen über die Auslastung</t>
  </si>
  <si>
    <t>D.17</t>
  </si>
  <si>
    <t>Tool enthält Informationen über den Standort von Behindertenparkplätzen</t>
  </si>
  <si>
    <t>D.16</t>
  </si>
  <si>
    <t>Informationsumfang:Parken</t>
  </si>
  <si>
    <t>Tool enthält Informationen über die Notwendigkeit eines Euroschlüssels</t>
  </si>
  <si>
    <t>D.15</t>
  </si>
  <si>
    <t>Tool enthält Informationen über die Ausstattung</t>
  </si>
  <si>
    <t>D.14</t>
  </si>
  <si>
    <t>Tool enthält Informationen über die Rollstuhlgerechtigkeit</t>
  </si>
  <si>
    <t>D.13</t>
  </si>
  <si>
    <t>Informationsumfang:Toiletten</t>
  </si>
  <si>
    <t>Tool enthält Informationen über Türbreiten</t>
  </si>
  <si>
    <t>D.12</t>
  </si>
  <si>
    <t>Tool enthält Informationen über den Betriebszustand von Aufzügen</t>
  </si>
  <si>
    <t>D.11</t>
  </si>
  <si>
    <t>Tool enthält Informationen über die Barrierefreiheit von Gebäudezugängen</t>
  </si>
  <si>
    <t>D.10</t>
  </si>
  <si>
    <t>Informationsumfang:Orte</t>
  </si>
  <si>
    <t>Tool enthält Informationen über Temporäre Hindernisse</t>
  </si>
  <si>
    <t>D.9</t>
  </si>
  <si>
    <t>Tool enthält Informationen über Signale an Ampeln</t>
  </si>
  <si>
    <t>D.8</t>
  </si>
  <si>
    <t>Tool enthält Informationen über Taktile Leitsysteme</t>
  </si>
  <si>
    <t>D.7</t>
  </si>
  <si>
    <t>Tool enthält Informationen über Treppen</t>
  </si>
  <si>
    <t>D.6</t>
  </si>
  <si>
    <t>Tool enthält Informationen über Bordsteinhöhen</t>
  </si>
  <si>
    <t>D.5</t>
  </si>
  <si>
    <t>Tool enthält Informationen über Bordsteinkanten</t>
  </si>
  <si>
    <t>D.3</t>
  </si>
  <si>
    <t>Tool enthält Informationen über den Oberflächenbelag</t>
  </si>
  <si>
    <t>D.2</t>
  </si>
  <si>
    <t>Tool enthält Informationen über die Steigung</t>
  </si>
  <si>
    <t>D.1</t>
  </si>
  <si>
    <t>Informationsumfang:Routing</t>
  </si>
  <si>
    <t>Nutzer können leicht Verbesserungsvorschläge einreichen</t>
  </si>
  <si>
    <t>C.3</t>
  </si>
  <si>
    <t>Nutzer können eigene Informationen beitragen</t>
  </si>
  <si>
    <t>C.2</t>
  </si>
  <si>
    <t>Nutzer können Fehler an den Informationen melden</t>
  </si>
  <si>
    <t>C.1</t>
  </si>
  <si>
    <t>Interaktivität</t>
  </si>
  <si>
    <t>Die Software berücksichtigt die eingetragenen Nutzereingaben (z.B. durch passendes Filtern)</t>
  </si>
  <si>
    <t>B.3</t>
  </si>
  <si>
    <t>Nutzer können relevante Daten über ihre Einschränkung angeben (z.B. ob sie Treppen bewältigen können)</t>
  </si>
  <si>
    <t>B.2</t>
  </si>
  <si>
    <t>Nutzer können angeben, dass sie eine Mobilitätseinschränkung haben</t>
  </si>
  <si>
    <t>B.1</t>
  </si>
  <si>
    <t>Parametrisierbarkeit</t>
  </si>
  <si>
    <t>Ich musste eine Menge Dinge lernen, bevor ich mit dem System arbeiten konnte.</t>
  </si>
  <si>
    <t>A.10</t>
  </si>
  <si>
    <t>Ich habe mich bei der Nutzung des Systems sehr sicher gefühlt.</t>
  </si>
  <si>
    <t>A.9</t>
  </si>
  <si>
    <t>Ich empfinde die Bedienung als sehr umständlich.</t>
  </si>
  <si>
    <t>A.8</t>
  </si>
  <si>
    <t>Ich kann mir vorstellen, dass die meisten Leute das System schnell zu beherrschen lernen.</t>
  </si>
  <si>
    <t>A.7</t>
  </si>
  <si>
    <t>Ich finde, dass es im System zu viele Inkonsistenzen gibt.</t>
  </si>
  <si>
    <t>A.6</t>
  </si>
  <si>
    <t>Ich finde, dass die verschiedenen Funktionen des Systems gut integriert sind.</t>
  </si>
  <si>
    <t>A.5</t>
  </si>
  <si>
    <t>Ich denke, dass ich technischen Support brauchen würde, um das System zu nutzen.</t>
  </si>
  <si>
    <t>A.4</t>
  </si>
  <si>
    <t>Ich empfinde das System als einfach zu nutzen.</t>
  </si>
  <si>
    <t>A.3</t>
  </si>
  <si>
    <t>Ich empfinde das System als unnötig komplex.</t>
  </si>
  <si>
    <t>A.2</t>
  </si>
  <si>
    <t>Ich kann mir sehr gut vorstellen, das System regelmäßig zu nutzen.</t>
  </si>
  <si>
    <t>A.1</t>
  </si>
  <si>
    <t>SUS</t>
  </si>
  <si>
    <t>Notizen</t>
  </si>
  <si>
    <t>Max. Punkte</t>
  </si>
  <si>
    <t>Wert</t>
  </si>
  <si>
    <t>Frage</t>
  </si>
  <si>
    <t>Fragencode</t>
  </si>
  <si>
    <t>Metrik</t>
  </si>
  <si>
    <t>Teilnehmerliste</t>
  </si>
  <si>
    <t>SUS Scores</t>
  </si>
  <si>
    <t>Code</t>
  </si>
  <si>
    <t>Alter</t>
  </si>
  <si>
    <t>Geschlecht</t>
  </si>
  <si>
    <t>Rolle</t>
  </si>
  <si>
    <t>Tool</t>
  </si>
  <si>
    <t>Score</t>
  </si>
  <si>
    <t>Teilnehmeranzahl</t>
  </si>
  <si>
    <t>filteroptionen wären gut (zb auf toiletten mit ausstattung x zb wickeltisch</t>
  </si>
  <si>
    <t>Bereiche barrierefreier Mobilität</t>
  </si>
  <si>
    <t>Routing</t>
  </si>
  <si>
    <t>Orte</t>
  </si>
  <si>
    <t>Toiletten</t>
  </si>
  <si>
    <t>Parken</t>
  </si>
  <si>
    <t>ÖPNV</t>
  </si>
  <si>
    <t>77 von 100</t>
  </si>
  <si>
    <t>Bereitstellungsform</t>
  </si>
  <si>
    <t>2 von 3</t>
  </si>
  <si>
    <t>0 von 3</t>
  </si>
  <si>
    <t>Informationsumfang</t>
  </si>
  <si>
    <t>3 von 3</t>
  </si>
  <si>
    <t>Vollständigkeit</t>
  </si>
  <si>
    <t>7 von 8</t>
  </si>
  <si>
    <t>1 von 2</t>
  </si>
  <si>
    <t>n/a</t>
  </si>
  <si>
    <t>4 von 4</t>
  </si>
  <si>
    <t>Korrektheit</t>
  </si>
  <si>
    <t>3 von 4</t>
  </si>
  <si>
    <t>2 von 4</t>
  </si>
  <si>
    <t>Die Daten stehen in einem maschinenlesbaren Format zur Verfügung</t>
  </si>
  <si>
    <t>Die Daten werden via einer API bereitgestellt</t>
  </si>
  <si>
    <t>Die Daten sind hinsichtlich des vorgegebenen Schemas konsistent</t>
  </si>
  <si>
    <t>Datenquelle enthält Informationen über die Steigung</t>
  </si>
  <si>
    <t>Datenquelle enthält Informationen über den Oberflächenbelag</t>
  </si>
  <si>
    <t>Datenquelle enthält Informationen über Bordsteinkanten</t>
  </si>
  <si>
    <t>B.4</t>
  </si>
  <si>
    <t>Datenquelle enthält Informationen über Bordsteinhöhen</t>
  </si>
  <si>
    <t>B.5</t>
  </si>
  <si>
    <t>Datenquelle enthält Informationen über Treppen</t>
  </si>
  <si>
    <t>B.6</t>
  </si>
  <si>
    <t>Datenquelle enthält Informationen über taktile Leitsysteme</t>
  </si>
  <si>
    <t>B.7</t>
  </si>
  <si>
    <t>Datenquelle enthält Informationen über Signale an Ampeln</t>
  </si>
  <si>
    <t>B.8</t>
  </si>
  <si>
    <t>Datenquelle enthält Informationen über temporäre Hindernisse</t>
  </si>
  <si>
    <t>B.9</t>
  </si>
  <si>
    <t>Datenquelle enthält Informationen über die Barrierefreiheit von Gebäudezugängen</t>
  </si>
  <si>
    <t>B.10</t>
  </si>
  <si>
    <t>Datenquelle enthält Informationen über den Betriebszustand von Aufzügen</t>
  </si>
  <si>
    <t>B.11</t>
  </si>
  <si>
    <t>Datenquelle enthält Informationen über Türbreiten</t>
  </si>
  <si>
    <t>B.12</t>
  </si>
  <si>
    <t>Datenquelle enthält Informationen über die Rollstuhlgerechtigkeit</t>
  </si>
  <si>
    <t>B.13</t>
  </si>
  <si>
    <t>Datenquelle enthält Informationen über die Ausstattung</t>
  </si>
  <si>
    <t>B.14</t>
  </si>
  <si>
    <t>Datenquelle enthält Informationen über die Notwendigkeit eines Euroschlüssels</t>
  </si>
  <si>
    <t>B.15</t>
  </si>
  <si>
    <t>Datenquelle enthält Informationen über den Standort von Behindertenparkplätzen</t>
  </si>
  <si>
    <t>B.16</t>
  </si>
  <si>
    <t>Datenquelle enthält Informationen über die Auslastung</t>
  </si>
  <si>
    <t>B.17</t>
  </si>
  <si>
    <t>Datenquelle enthält Informationen über die Barrierefreiheit der Haltestellen</t>
  </si>
  <si>
    <t>B.18</t>
  </si>
  <si>
    <t>Datenquelle enthält Informationen über die Barrierefreiheit der Fahrzeuge</t>
  </si>
  <si>
    <t>B.19</t>
  </si>
  <si>
    <t>Datenquelle enthält Informationen über die Anzahl an barrierefreien Plätzen an Board</t>
  </si>
  <si>
    <t>Vollständigkeit:Routing</t>
  </si>
  <si>
    <t>Angaben zur Bordsteinhöhe</t>
  </si>
  <si>
    <t>Angaben zu Bordsteinkanten</t>
  </si>
  <si>
    <t>Angaben zur Oberfläche</t>
  </si>
  <si>
    <t>C.4</t>
  </si>
  <si>
    <t>Angaben zur Steigung</t>
  </si>
  <si>
    <t>C.5</t>
  </si>
  <si>
    <t>Angaben zum taktilen Leitsystem</t>
  </si>
  <si>
    <t>C.6</t>
  </si>
  <si>
    <t>Angaben zu Signalen an Ampeln</t>
  </si>
  <si>
    <t>Vollständigkeit:Orte</t>
  </si>
  <si>
    <t>C.7</t>
  </si>
  <si>
    <t>Angaben zur Rollstuhlgerechtigkeit</t>
  </si>
  <si>
    <t>C.8</t>
  </si>
  <si>
    <t>Angaben zur Türbreite</t>
  </si>
  <si>
    <t>Vollständigkeit:Toiletten</t>
  </si>
  <si>
    <t>C.9</t>
  </si>
  <si>
    <t>C.10</t>
  </si>
  <si>
    <t>Angaben zur Ausstattung</t>
  </si>
  <si>
    <t>C.11</t>
  </si>
  <si>
    <t>Angaben zur Notwendigkeit eines Euroschlüssels</t>
  </si>
  <si>
    <t>Vollständigkeit:Parken</t>
  </si>
  <si>
    <t>C.12</t>
  </si>
  <si>
    <t>Differenz zur Anzahl an Behindertenparkplätze laut Stadtverwaltung</t>
  </si>
  <si>
    <t>Vollständigkeit:ÖPNV</t>
  </si>
  <si>
    <t>C.13</t>
  </si>
  <si>
    <t>Haltestellen mit Angaben zur Rollstuhlgerechtigkeit</t>
  </si>
  <si>
    <t>Beispieltool</t>
  </si>
  <si>
    <t>Teilnehmercode</t>
  </si>
  <si>
    <t>Beispieldatenquelle</t>
  </si>
  <si>
    <t>Datenquelle</t>
  </si>
  <si>
    <t>Ergebnisse</t>
  </si>
  <si>
    <t>Handlungsempfehlungen</t>
  </si>
  <si>
    <t>ORT - Tools</t>
  </si>
  <si>
    <t>ORT - Daten</t>
  </si>
  <si>
    <t>Gebrauchstauglichkeit (SUS)</t>
  </si>
  <si>
    <t>Stichproben zu Orten gesellschaftlicher Relevanz:
Apotheke, Arztpraxis, Kirche, Supermarkt</t>
  </si>
  <si>
    <t>Stichprobe zu einem Parkplatz</t>
  </si>
  <si>
    <t>Stichproben zu zwei Toiletten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</si>
</sst>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9" fontId="0" fillId="0" borderId="1" xfId="1" applyFont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1" fontId="0" fillId="0" borderId="0" xfId="0" applyNumberFormat="1"/>
    <xf numFmtId="164" fontId="0" fillId="0" borderId="0" xfId="0" applyNumberFormat="1"/>
    <xf numFmtId="0" fontId="2" fillId="2" borderId="21" xfId="0" applyFont="1" applyFill="1" applyBorder="1"/>
    <xf numFmtId="0" fontId="2" fillId="2" borderId="20" xfId="0" applyFont="1" applyFill="1" applyBorder="1" applyAlignment="1">
      <alignment wrapText="1"/>
    </xf>
    <xf numFmtId="0" fontId="3" fillId="2" borderId="20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2" fillId="2" borderId="23" xfId="0" applyFont="1" applyFill="1" applyBorder="1"/>
    <xf numFmtId="0" fontId="0" fillId="0" borderId="24" xfId="0" applyBorder="1"/>
    <xf numFmtId="0" fontId="0" fillId="0" borderId="22" xfId="0" applyBorder="1"/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/>
    </xf>
    <xf numFmtId="0" fontId="2" fillId="3" borderId="23" xfId="0" applyFont="1" applyFill="1" applyBorder="1"/>
    <xf numFmtId="9" fontId="0" fillId="0" borderId="18" xfId="1" applyFont="1" applyBorder="1"/>
    <xf numFmtId="9" fontId="0" fillId="0" borderId="0" xfId="1" applyFont="1"/>
    <xf numFmtId="9" fontId="0" fillId="0" borderId="7" xfId="1" applyFont="1" applyBorder="1"/>
    <xf numFmtId="9" fontId="0" fillId="0" borderId="13" xfId="1" applyFont="1" applyBorder="1"/>
    <xf numFmtId="0" fontId="0" fillId="0" borderId="5" xfId="0" applyBorder="1" applyAlignment="1">
      <alignment horizontal="left" vertical="center" wrapText="1"/>
    </xf>
    <xf numFmtId="9" fontId="0" fillId="0" borderId="5" xfId="1" applyFont="1" applyBorder="1"/>
    <xf numFmtId="9" fontId="0" fillId="0" borderId="6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4" xfId="1" applyFont="1" applyBorder="1"/>
    <xf numFmtId="9" fontId="0" fillId="0" borderId="12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2" fillId="3" borderId="7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2" fillId="2" borderId="0" xfId="1" applyFont="1" applyFill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citas Vivien Borkes" id="{A7D39788-90DB-46C7-B852-31E225168CB9}" userId="S::felicitas-vivien.borkes@stud.uni-bamberg.de::d06ce4f4-e773-41c4-b95f-7139fb0b84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0T15:47:01.25" personId="{A7D39788-90DB-46C7-B852-31E225168CB9}" id="{85D44FEC-301A-4787-87AC-65A51A0753CE}">
    <text>Bereiche die eine Anwendung nicht abdeckt, werden mit n/a (not available = nicht verfügbar) bewertet</text>
  </threadedComment>
  <threadedComment ref="B3" dT="2024-09-20T15:32:43.68" personId="{A7D39788-90DB-46C7-B852-31E225168CB9}" id="{FEB22366-33CB-432E-A7D5-D54D134F13E3}">
    <text>SUS steht hier für "System Usability Score". Eine Metrik, die mittels Bewertung von 10 Aussagen zu einem Tool, dessen Gebrauchstauglichkeit bewertet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1" dT="2024-09-20T15:35:05.66" personId="{A7D39788-90DB-46C7-B852-31E225168CB9}" id="{78A027D6-8304-4906-A1CF-E3829B0F12D3}">
    <text>Die Untersuchungsobjekte können frei gewählt werden. Hat ein Gebäude keinen barrierefreien Eingang, obwohl einer angegeben wurde, stellt dies eine Abweichung dar. Je Metrik werden die Abweichungen summiert.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4" dT="2024-09-20T15:46:17.26" personId="{A7D39788-90DB-46C7-B852-31E225168CB9}" id="{68C0EE5B-DE2D-46E5-813E-0E68EB4399AE}">
    <text>Hier empfiehlt sich die Verwendung von Skripten zur automatisierten Erfassung, die auf die jeweilige Datenquelle angepasst sind.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9-20T15:40:18.39" personId="{A7D39788-90DB-46C7-B852-31E225168CB9}" id="{C0EB1079-04D0-4B15-8E14-144C517C1E9A}">
    <text>Um statistisch relevante Daten zu erhalten, empfiehlt sich eine Stichprobengröße von n&gt;30</text>
  </threadedComment>
  <threadedComment ref="F1" dT="2024-09-20T15:38:35.34" personId="{A7D39788-90DB-46C7-B852-31E225168CB9}" id="{A2EA5C5B-6197-4562-8970-8AA881F6662F}">
    <text>Nähere Infos zur Berechnung der Scores finden sich in der Originalveröffentlichung: https://www.researchgate.net/publication/319394819_SUS_--_a_quick_and_dirty_usability_scale</text>
    <extLst>
      <x:ext xmlns:xltc2="http://schemas.microsoft.com/office/spreadsheetml/2020/threadedcomments2" uri="{F7C98A9C-CBB3-438F-8F68-D28B6AF4A901}">
        <xltc2:checksum>2258804793</xltc2:checksum>
        <xltc2:hyperlink startIndex="84" length="91" url="https://www.researchgate.net/publication/319394819_SUS_--_a_quick_and_dirty_usability_scale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4A38-5679-4228-9462-F9B1FBC7FA0B}">
  <dimension ref="A1:C1"/>
  <sheetViews>
    <sheetView workbookViewId="0">
      <selection activeCell="C2" sqref="C2"/>
    </sheetView>
  </sheetViews>
  <sheetFormatPr baseColWidth="10" defaultRowHeight="14.25" x14ac:dyDescent="0.45"/>
  <cols>
    <col min="1" max="1" width="63.9296875" customWidth="1"/>
    <col min="3" max="3" width="53.3984375" customWidth="1"/>
  </cols>
  <sheetData>
    <row r="1" spans="1:3" x14ac:dyDescent="0.45">
      <c r="A1" s="34" t="s">
        <v>207</v>
      </c>
      <c r="C1" s="34" t="s">
        <v>208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A616-90F3-4E05-A619-252DD3F02D75}">
  <sheetPr>
    <tabColor rgb="FFFF0000"/>
  </sheetPr>
  <dimension ref="A1:O9"/>
  <sheetViews>
    <sheetView tabSelected="1" workbookViewId="0">
      <pane ySplit="2" topLeftCell="A3" activePane="bottomLeft" state="frozen"/>
      <selection pane="bottomLeft" activeCell="C1" sqref="C1:G1"/>
    </sheetView>
  </sheetViews>
  <sheetFormatPr baseColWidth="10" defaultRowHeight="14.25" x14ac:dyDescent="0.45"/>
  <cols>
    <col min="1" max="1" width="18.86328125" customWidth="1"/>
    <col min="2" max="2" width="23.3984375" bestFit="1" customWidth="1"/>
    <col min="9" max="9" width="13.265625" bestFit="1" customWidth="1"/>
    <col min="10" max="10" width="16.86328125" bestFit="1" customWidth="1"/>
  </cols>
  <sheetData>
    <row r="1" spans="1:15" x14ac:dyDescent="0.45">
      <c r="A1" s="61" t="s">
        <v>209</v>
      </c>
      <c r="B1" s="62"/>
      <c r="C1" s="63" t="s">
        <v>118</v>
      </c>
      <c r="D1" s="63"/>
      <c r="E1" s="63"/>
      <c r="F1" s="63"/>
      <c r="G1" s="63"/>
      <c r="I1" s="61" t="s">
        <v>210</v>
      </c>
      <c r="J1" s="62"/>
      <c r="K1" s="63" t="s">
        <v>118</v>
      </c>
      <c r="L1" s="63"/>
      <c r="M1" s="63"/>
      <c r="N1" s="63"/>
      <c r="O1" s="63"/>
    </row>
    <row r="2" spans="1:15" x14ac:dyDescent="0.45">
      <c r="A2" s="34" t="s">
        <v>114</v>
      </c>
      <c r="B2" s="42" t="s">
        <v>107</v>
      </c>
      <c r="C2" s="34" t="s">
        <v>119</v>
      </c>
      <c r="D2" s="34" t="s">
        <v>120</v>
      </c>
      <c r="E2" s="34" t="s">
        <v>121</v>
      </c>
      <c r="F2" s="34" t="s">
        <v>122</v>
      </c>
      <c r="G2" s="34" t="s">
        <v>123</v>
      </c>
      <c r="I2" s="34" t="s">
        <v>206</v>
      </c>
      <c r="J2" s="42" t="s">
        <v>107</v>
      </c>
      <c r="K2" s="34" t="s">
        <v>119</v>
      </c>
      <c r="L2" s="34" t="s">
        <v>120</v>
      </c>
      <c r="M2" s="34" t="s">
        <v>121</v>
      </c>
      <c r="N2" s="34" t="s">
        <v>122</v>
      </c>
      <c r="O2" s="34" t="s">
        <v>123</v>
      </c>
    </row>
    <row r="3" spans="1:15" x14ac:dyDescent="0.45">
      <c r="A3" s="64" t="s">
        <v>203</v>
      </c>
      <c r="B3" s="43" t="s">
        <v>211</v>
      </c>
      <c r="C3" s="67" t="s">
        <v>124</v>
      </c>
      <c r="D3" s="64"/>
      <c r="E3" s="64"/>
      <c r="F3" s="64"/>
      <c r="G3" s="64"/>
      <c r="I3" s="68" t="s">
        <v>205</v>
      </c>
      <c r="J3" s="44" t="s">
        <v>125</v>
      </c>
      <c r="K3" s="64" t="s">
        <v>126</v>
      </c>
      <c r="L3" s="64"/>
      <c r="M3" s="64"/>
      <c r="N3" s="64"/>
      <c r="O3" s="64"/>
    </row>
    <row r="4" spans="1:15" x14ac:dyDescent="0.45">
      <c r="A4" s="65"/>
      <c r="B4" s="44" t="s">
        <v>80</v>
      </c>
      <c r="C4" s="60" t="s">
        <v>127</v>
      </c>
      <c r="D4" s="60"/>
      <c r="E4" s="60"/>
      <c r="F4" s="60"/>
      <c r="G4" s="60"/>
      <c r="I4" s="69"/>
      <c r="J4" s="44" t="s">
        <v>128</v>
      </c>
      <c r="K4" s="46">
        <v>0.46</v>
      </c>
      <c r="L4" s="46">
        <v>0.03</v>
      </c>
      <c r="M4" s="46">
        <v>0.89</v>
      </c>
      <c r="N4" s="46">
        <v>1.7</v>
      </c>
      <c r="O4" s="46">
        <v>0.42</v>
      </c>
    </row>
    <row r="5" spans="1:15" x14ac:dyDescent="0.45">
      <c r="A5" s="65"/>
      <c r="B5" s="44" t="s">
        <v>73</v>
      </c>
      <c r="C5" s="60" t="s">
        <v>129</v>
      </c>
      <c r="D5" s="60"/>
      <c r="E5" s="60"/>
      <c r="F5" s="60"/>
      <c r="G5" s="60"/>
      <c r="I5" s="69"/>
      <c r="J5" s="44" t="s">
        <v>130</v>
      </c>
      <c r="K5" s="22" t="s">
        <v>131</v>
      </c>
      <c r="L5" s="22" t="s">
        <v>129</v>
      </c>
      <c r="M5" s="22" t="s">
        <v>126</v>
      </c>
      <c r="N5" s="22" t="s">
        <v>132</v>
      </c>
      <c r="O5" s="22" t="s">
        <v>126</v>
      </c>
    </row>
    <row r="6" spans="1:15" x14ac:dyDescent="0.45">
      <c r="A6" s="65"/>
      <c r="B6" s="44" t="s">
        <v>128</v>
      </c>
      <c r="C6" s="45" t="s">
        <v>133</v>
      </c>
      <c r="D6" s="45" t="s">
        <v>126</v>
      </c>
      <c r="E6" s="45" t="s">
        <v>129</v>
      </c>
      <c r="F6" s="45" t="s">
        <v>132</v>
      </c>
      <c r="G6" s="45" t="s">
        <v>133</v>
      </c>
      <c r="I6" s="70"/>
      <c r="J6" s="47" t="s">
        <v>2</v>
      </c>
      <c r="K6" s="59">
        <f>'Detailauswertung Datenquelle'!D37</f>
        <v>2.7777777777777776E-5</v>
      </c>
      <c r="L6" s="59"/>
      <c r="M6" s="59"/>
      <c r="N6" s="59"/>
      <c r="O6" s="59"/>
    </row>
    <row r="7" spans="1:15" x14ac:dyDescent="0.45">
      <c r="A7" s="65"/>
      <c r="B7" s="44" t="s">
        <v>23</v>
      </c>
      <c r="C7" s="60" t="s">
        <v>134</v>
      </c>
      <c r="D7" s="60"/>
      <c r="E7" s="60"/>
      <c r="F7" s="60"/>
      <c r="G7" s="60"/>
    </row>
    <row r="8" spans="1:15" x14ac:dyDescent="0.45">
      <c r="A8" s="65"/>
      <c r="B8" s="44" t="s">
        <v>135</v>
      </c>
      <c r="C8" s="45" t="s">
        <v>133</v>
      </c>
      <c r="D8" s="45" t="s">
        <v>136</v>
      </c>
      <c r="E8" s="45" t="s">
        <v>137</v>
      </c>
      <c r="F8" s="45" t="s">
        <v>134</v>
      </c>
      <c r="G8" s="45" t="s">
        <v>133</v>
      </c>
    </row>
    <row r="9" spans="1:15" x14ac:dyDescent="0.45">
      <c r="A9" s="66"/>
      <c r="B9" s="47" t="s">
        <v>2</v>
      </c>
      <c r="C9" s="59">
        <f>'Detailauswertung Tool'!D46</f>
        <v>0</v>
      </c>
      <c r="D9" s="59"/>
      <c r="E9" s="59"/>
      <c r="F9" s="59"/>
      <c r="G9" s="59"/>
    </row>
  </sheetData>
  <mergeCells count="13">
    <mergeCell ref="K6:O6"/>
    <mergeCell ref="C7:G7"/>
    <mergeCell ref="C9:G9"/>
    <mergeCell ref="A1:B1"/>
    <mergeCell ref="C1:G1"/>
    <mergeCell ref="I1:J1"/>
    <mergeCell ref="K1:O1"/>
    <mergeCell ref="A3:A9"/>
    <mergeCell ref="C3:G3"/>
    <mergeCell ref="I3:I6"/>
    <mergeCell ref="K3:O3"/>
    <mergeCell ref="C4:G4"/>
    <mergeCell ref="C5:G5"/>
  </mergeCells>
  <conditionalFormatting sqref="B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G9">
    <cfRule type="cellIs" dxfId="3" priority="23" operator="greaterThan">
      <formula>0.8</formula>
    </cfRule>
    <cfRule type="cellIs" dxfId="2" priority="24" operator="greaterThan">
      <formula>0.8</formula>
    </cfRule>
  </conditionalFormatting>
  <conditionalFormatting sqref="J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O6">
    <cfRule type="cellIs" dxfId="1" priority="2" operator="greaterThan">
      <formula>0.8</formula>
    </cfRule>
    <cfRule type="cellIs" dxfId="0" priority="3" operator="greaterThan">
      <formula>0.8</formula>
    </cfRule>
  </conditionalFormatting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0C4E-823F-46A9-AC48-ED997EA3D046}">
  <dimension ref="A1:G46"/>
  <sheetViews>
    <sheetView zoomScale="80" zoomScaleNormal="80" workbookViewId="0">
      <selection activeCell="E44" sqref="E44"/>
    </sheetView>
  </sheetViews>
  <sheetFormatPr baseColWidth="10" defaultRowHeight="14.25" x14ac:dyDescent="0.45"/>
  <cols>
    <col min="1" max="1" width="24.53125" bestFit="1" customWidth="1"/>
    <col min="2" max="2" width="10.1328125" bestFit="1" customWidth="1"/>
    <col min="3" max="3" width="84.73046875" bestFit="1" customWidth="1"/>
    <col min="5" max="5" width="11.265625" bestFit="1" customWidth="1"/>
    <col min="6" max="6" width="10.9296875" bestFit="1" customWidth="1"/>
    <col min="7" max="7" width="32" customWidth="1"/>
  </cols>
  <sheetData>
    <row r="1" spans="1:7" x14ac:dyDescent="0.45">
      <c r="A1" s="31" t="s">
        <v>107</v>
      </c>
      <c r="B1" s="31" t="s">
        <v>106</v>
      </c>
      <c r="C1" s="31" t="s">
        <v>105</v>
      </c>
      <c r="D1" s="31" t="s">
        <v>104</v>
      </c>
      <c r="E1" s="31" t="s">
        <v>2</v>
      </c>
      <c r="F1" s="32" t="s">
        <v>103</v>
      </c>
      <c r="G1" s="31" t="s">
        <v>102</v>
      </c>
    </row>
    <row r="2" spans="1:7" x14ac:dyDescent="0.45">
      <c r="A2" s="64" t="s">
        <v>101</v>
      </c>
      <c r="B2" s="26" t="s">
        <v>100</v>
      </c>
      <c r="C2" s="30" t="s">
        <v>99</v>
      </c>
      <c r="D2" s="26"/>
      <c r="E2" s="84">
        <f>SUM(D2:D11)*2.5</f>
        <v>0</v>
      </c>
      <c r="F2" s="87">
        <v>100</v>
      </c>
    </row>
    <row r="3" spans="1:7" x14ac:dyDescent="0.45">
      <c r="A3" s="65"/>
      <c r="B3" t="s">
        <v>98</v>
      </c>
      <c r="C3" s="21" t="s">
        <v>97</v>
      </c>
      <c r="E3" s="85"/>
      <c r="F3" s="76"/>
    </row>
    <row r="4" spans="1:7" x14ac:dyDescent="0.45">
      <c r="A4" s="65"/>
      <c r="B4" t="s">
        <v>96</v>
      </c>
      <c r="C4" s="21" t="s">
        <v>95</v>
      </c>
      <c r="E4" s="85"/>
      <c r="F4" s="76"/>
    </row>
    <row r="5" spans="1:7" x14ac:dyDescent="0.45">
      <c r="A5" s="65"/>
      <c r="B5" t="s">
        <v>94</v>
      </c>
      <c r="C5" s="21" t="s">
        <v>93</v>
      </c>
      <c r="E5" s="85"/>
      <c r="F5" s="76"/>
    </row>
    <row r="6" spans="1:7" x14ac:dyDescent="0.45">
      <c r="A6" s="65"/>
      <c r="B6" t="s">
        <v>92</v>
      </c>
      <c r="C6" s="21" t="s">
        <v>91</v>
      </c>
      <c r="E6" s="85"/>
      <c r="F6" s="76"/>
    </row>
    <row r="7" spans="1:7" x14ac:dyDescent="0.45">
      <c r="A7" s="65"/>
      <c r="B7" t="s">
        <v>90</v>
      </c>
      <c r="C7" s="21" t="s">
        <v>89</v>
      </c>
      <c r="E7" s="85"/>
      <c r="F7" s="76"/>
    </row>
    <row r="8" spans="1:7" x14ac:dyDescent="0.45">
      <c r="A8" s="65"/>
      <c r="B8" t="s">
        <v>88</v>
      </c>
      <c r="C8" s="21" t="s">
        <v>87</v>
      </c>
      <c r="E8" s="85"/>
      <c r="F8" s="76"/>
    </row>
    <row r="9" spans="1:7" x14ac:dyDescent="0.45">
      <c r="A9" s="65"/>
      <c r="B9" t="s">
        <v>86</v>
      </c>
      <c r="C9" s="21" t="s">
        <v>85</v>
      </c>
      <c r="E9" s="85"/>
      <c r="F9" s="76"/>
    </row>
    <row r="10" spans="1:7" x14ac:dyDescent="0.45">
      <c r="A10" s="65"/>
      <c r="B10" t="s">
        <v>84</v>
      </c>
      <c r="C10" s="21" t="s">
        <v>83</v>
      </c>
      <c r="E10" s="85"/>
      <c r="F10" s="76"/>
    </row>
    <row r="11" spans="1:7" ht="14.65" thickBot="1" x14ac:dyDescent="0.5">
      <c r="A11" s="65"/>
      <c r="B11" s="5" t="s">
        <v>82</v>
      </c>
      <c r="C11" s="20" t="s">
        <v>81</v>
      </c>
      <c r="D11" s="5"/>
      <c r="E11" s="86"/>
      <c r="F11" s="77"/>
    </row>
    <row r="12" spans="1:7" ht="14.65" thickTop="1" x14ac:dyDescent="0.45">
      <c r="A12" s="80" t="s">
        <v>80</v>
      </c>
      <c r="B12" t="s">
        <v>79</v>
      </c>
      <c r="C12" s="24" t="s">
        <v>78</v>
      </c>
      <c r="E12" s="83">
        <f>SUM(D12:D14)</f>
        <v>0</v>
      </c>
      <c r="F12" s="81">
        <v>3</v>
      </c>
    </row>
    <row r="13" spans="1:7" x14ac:dyDescent="0.45">
      <c r="A13" s="65"/>
      <c r="B13" t="s">
        <v>77</v>
      </c>
      <c r="C13" s="24" t="s">
        <v>76</v>
      </c>
      <c r="E13" s="72"/>
      <c r="F13" s="76"/>
    </row>
    <row r="14" spans="1:7" ht="14.65" thickBot="1" x14ac:dyDescent="0.5">
      <c r="A14" s="74"/>
      <c r="B14" s="5" t="s">
        <v>75</v>
      </c>
      <c r="C14" s="23" t="s">
        <v>74</v>
      </c>
      <c r="D14" s="5"/>
      <c r="E14" s="75"/>
      <c r="F14" s="77"/>
    </row>
    <row r="15" spans="1:7" ht="14.65" thickTop="1" x14ac:dyDescent="0.45">
      <c r="A15" s="65" t="s">
        <v>73</v>
      </c>
      <c r="B15" t="s">
        <v>72</v>
      </c>
      <c r="C15" s="21" t="s">
        <v>71</v>
      </c>
      <c r="E15" s="83">
        <f>SUM(D15:D17)</f>
        <v>0</v>
      </c>
      <c r="F15" s="81">
        <v>3</v>
      </c>
    </row>
    <row r="16" spans="1:7" x14ac:dyDescent="0.45">
      <c r="A16" s="65"/>
      <c r="B16" t="s">
        <v>70</v>
      </c>
      <c r="C16" s="21" t="s">
        <v>69</v>
      </c>
      <c r="E16" s="72"/>
      <c r="F16" s="76"/>
    </row>
    <row r="17" spans="1:6" ht="14.65" thickBot="1" x14ac:dyDescent="0.5">
      <c r="A17" s="74"/>
      <c r="B17" s="5" t="s">
        <v>68</v>
      </c>
      <c r="C17" s="20" t="s">
        <v>67</v>
      </c>
      <c r="D17" s="5"/>
      <c r="E17" s="75"/>
      <c r="F17" s="77"/>
    </row>
    <row r="18" spans="1:6" ht="14.65" thickTop="1" x14ac:dyDescent="0.45">
      <c r="A18" s="80" t="s">
        <v>66</v>
      </c>
      <c r="B18" s="28" t="s">
        <v>65</v>
      </c>
      <c r="C18" s="29" t="s">
        <v>64</v>
      </c>
      <c r="D18" s="28"/>
      <c r="E18" s="83">
        <f>SUM(D18:D25)</f>
        <v>0</v>
      </c>
      <c r="F18" s="81">
        <v>8</v>
      </c>
    </row>
    <row r="19" spans="1:6" x14ac:dyDescent="0.45">
      <c r="A19" s="65"/>
      <c r="B19" t="s">
        <v>63</v>
      </c>
      <c r="C19" s="24" t="s">
        <v>62</v>
      </c>
      <c r="E19" s="72"/>
      <c r="F19" s="76"/>
    </row>
    <row r="20" spans="1:6" x14ac:dyDescent="0.45">
      <c r="A20" s="65"/>
      <c r="B20" t="s">
        <v>61</v>
      </c>
      <c r="C20" s="24" t="s">
        <v>60</v>
      </c>
      <c r="E20" s="72"/>
      <c r="F20" s="76"/>
    </row>
    <row r="21" spans="1:6" x14ac:dyDescent="0.45">
      <c r="A21" s="65"/>
      <c r="B21" t="s">
        <v>59</v>
      </c>
      <c r="C21" s="24" t="s">
        <v>58</v>
      </c>
      <c r="E21" s="72"/>
      <c r="F21" s="76"/>
    </row>
    <row r="22" spans="1:6" x14ac:dyDescent="0.45">
      <c r="A22" s="65"/>
      <c r="B22" t="s">
        <v>57</v>
      </c>
      <c r="C22" s="24" t="s">
        <v>56</v>
      </c>
      <c r="E22" s="72"/>
      <c r="F22" s="76"/>
    </row>
    <row r="23" spans="1:6" x14ac:dyDescent="0.45">
      <c r="A23" s="65"/>
      <c r="B23" t="s">
        <v>55</v>
      </c>
      <c r="C23" s="24" t="s">
        <v>54</v>
      </c>
      <c r="E23" s="72"/>
      <c r="F23" s="76"/>
    </row>
    <row r="24" spans="1:6" x14ac:dyDescent="0.45">
      <c r="A24" s="65"/>
      <c r="B24" t="s">
        <v>53</v>
      </c>
      <c r="C24" s="24" t="s">
        <v>52</v>
      </c>
      <c r="E24" s="72"/>
      <c r="F24" s="76"/>
    </row>
    <row r="25" spans="1:6" x14ac:dyDescent="0.45">
      <c r="A25" s="66"/>
      <c r="B25" s="14" t="s">
        <v>51</v>
      </c>
      <c r="C25" s="25" t="s">
        <v>50</v>
      </c>
      <c r="D25" s="14"/>
      <c r="E25" s="73"/>
      <c r="F25" s="82"/>
    </row>
    <row r="26" spans="1:6" x14ac:dyDescent="0.45">
      <c r="A26" s="65" t="s">
        <v>49</v>
      </c>
      <c r="B26" t="s">
        <v>48</v>
      </c>
      <c r="C26" s="24" t="s">
        <v>47</v>
      </c>
      <c r="E26" s="72">
        <f>SUM(D26:D28)</f>
        <v>0</v>
      </c>
      <c r="F26" s="65">
        <v>3</v>
      </c>
    </row>
    <row r="27" spans="1:6" x14ac:dyDescent="0.45">
      <c r="A27" s="65"/>
      <c r="B27" t="s">
        <v>46</v>
      </c>
      <c r="C27" s="24" t="s">
        <v>45</v>
      </c>
      <c r="E27" s="72"/>
      <c r="F27" s="65"/>
    </row>
    <row r="28" spans="1:6" x14ac:dyDescent="0.45">
      <c r="A28" s="66"/>
      <c r="B28" s="14" t="s">
        <v>44</v>
      </c>
      <c r="C28" s="25" t="s">
        <v>43</v>
      </c>
      <c r="D28" s="14"/>
      <c r="E28" s="73"/>
      <c r="F28" s="66"/>
    </row>
    <row r="29" spans="1:6" x14ac:dyDescent="0.45">
      <c r="A29" s="64" t="s">
        <v>42</v>
      </c>
      <c r="B29" t="s">
        <v>41</v>
      </c>
      <c r="C29" s="27" t="s">
        <v>40</v>
      </c>
      <c r="D29" s="26"/>
      <c r="E29" s="71">
        <f>SUM(D29:D31)</f>
        <v>0</v>
      </c>
      <c r="F29" s="64">
        <v>3</v>
      </c>
    </row>
    <row r="30" spans="1:6" x14ac:dyDescent="0.45">
      <c r="A30" s="65"/>
      <c r="B30" t="s">
        <v>39</v>
      </c>
      <c r="C30" s="24" t="s">
        <v>38</v>
      </c>
      <c r="E30" s="72"/>
      <c r="F30" s="65"/>
    </row>
    <row r="31" spans="1:6" x14ac:dyDescent="0.45">
      <c r="A31" s="66"/>
      <c r="B31" s="14" t="s">
        <v>37</v>
      </c>
      <c r="C31" s="25" t="s">
        <v>36</v>
      </c>
      <c r="D31" s="14"/>
      <c r="E31" s="73"/>
      <c r="F31" s="66"/>
    </row>
    <row r="32" spans="1:6" x14ac:dyDescent="0.45">
      <c r="A32" s="64" t="s">
        <v>35</v>
      </c>
      <c r="B32" s="26" t="s">
        <v>34</v>
      </c>
      <c r="C32" s="27" t="s">
        <v>33</v>
      </c>
      <c r="D32" s="26"/>
      <c r="E32" s="71">
        <f>SUM(D32:D33)</f>
        <v>0</v>
      </c>
      <c r="F32" s="64">
        <v>2</v>
      </c>
    </row>
    <row r="33" spans="1:6" x14ac:dyDescent="0.45">
      <c r="A33" s="66"/>
      <c r="B33" s="14" t="s">
        <v>32</v>
      </c>
      <c r="C33" s="25" t="s">
        <v>31</v>
      </c>
      <c r="D33" s="14"/>
      <c r="E33" s="73"/>
      <c r="F33" s="66"/>
    </row>
    <row r="34" spans="1:6" x14ac:dyDescent="0.45">
      <c r="A34" s="65" t="s">
        <v>30</v>
      </c>
      <c r="B34" t="s">
        <v>29</v>
      </c>
      <c r="C34" s="24" t="s">
        <v>28</v>
      </c>
      <c r="E34" s="72">
        <f>SUM(D34:D36)</f>
        <v>0</v>
      </c>
      <c r="F34" s="76">
        <v>3</v>
      </c>
    </row>
    <row r="35" spans="1:6" x14ac:dyDescent="0.45">
      <c r="A35" s="65"/>
      <c r="B35" t="s">
        <v>27</v>
      </c>
      <c r="C35" s="24" t="s">
        <v>26</v>
      </c>
      <c r="E35" s="72"/>
      <c r="F35" s="76"/>
    </row>
    <row r="36" spans="1:6" ht="14.65" thickBot="1" x14ac:dyDescent="0.5">
      <c r="A36" s="74"/>
      <c r="B36" s="5" t="s">
        <v>25</v>
      </c>
      <c r="C36" s="23" t="s">
        <v>24</v>
      </c>
      <c r="D36" s="5"/>
      <c r="E36" s="75"/>
      <c r="F36" s="77"/>
    </row>
    <row r="37" spans="1:6" ht="14.65" thickTop="1" x14ac:dyDescent="0.45">
      <c r="A37" s="65" t="s">
        <v>23</v>
      </c>
      <c r="B37" t="s">
        <v>22</v>
      </c>
      <c r="C37" s="21" t="s">
        <v>21</v>
      </c>
      <c r="E37" s="72">
        <f>SUM(D37:D40)</f>
        <v>0</v>
      </c>
      <c r="F37" s="76">
        <v>4</v>
      </c>
    </row>
    <row r="38" spans="1:6" x14ac:dyDescent="0.45">
      <c r="A38" s="65"/>
      <c r="B38" t="s">
        <v>20</v>
      </c>
      <c r="C38" s="21" t="s">
        <v>19</v>
      </c>
      <c r="E38" s="72"/>
      <c r="F38" s="76"/>
    </row>
    <row r="39" spans="1:6" x14ac:dyDescent="0.45">
      <c r="A39" s="65"/>
      <c r="B39" t="s">
        <v>18</v>
      </c>
      <c r="C39" s="21" t="s">
        <v>17</v>
      </c>
      <c r="E39" s="72"/>
      <c r="F39" s="76"/>
    </row>
    <row r="40" spans="1:6" ht="14.65" thickBot="1" x14ac:dyDescent="0.5">
      <c r="A40" s="74"/>
      <c r="B40" s="5" t="s">
        <v>16</v>
      </c>
      <c r="C40" s="20" t="s">
        <v>15</v>
      </c>
      <c r="D40" s="5"/>
      <c r="E40" s="75"/>
      <c r="F40" s="77"/>
    </row>
    <row r="41" spans="1:6" ht="57.4" thickTop="1" x14ac:dyDescent="0.45">
      <c r="A41" s="16" t="s">
        <v>14</v>
      </c>
      <c r="B41" s="18" t="s">
        <v>13</v>
      </c>
      <c r="C41" s="19" t="s">
        <v>12</v>
      </c>
      <c r="D41" s="18"/>
      <c r="E41" s="17">
        <f>D41</f>
        <v>0</v>
      </c>
      <c r="F41" s="16">
        <v>4</v>
      </c>
    </row>
    <row r="42" spans="1:6" ht="28.5" x14ac:dyDescent="0.45">
      <c r="A42" s="12" t="s">
        <v>11</v>
      </c>
      <c r="B42" s="14" t="s">
        <v>10</v>
      </c>
      <c r="C42" s="15" t="s">
        <v>212</v>
      </c>
      <c r="D42" s="14"/>
      <c r="E42" s="13">
        <f>D42</f>
        <v>0</v>
      </c>
      <c r="F42" s="12">
        <v>4</v>
      </c>
    </row>
    <row r="43" spans="1:6" x14ac:dyDescent="0.45">
      <c r="A43" s="8" t="s">
        <v>9</v>
      </c>
      <c r="B43" s="10" t="s">
        <v>8</v>
      </c>
      <c r="C43" s="11" t="s">
        <v>214</v>
      </c>
      <c r="D43" s="10"/>
      <c r="E43" s="9">
        <f>D43</f>
        <v>0</v>
      </c>
      <c r="F43" s="8">
        <v>4</v>
      </c>
    </row>
    <row r="44" spans="1:6" x14ac:dyDescent="0.45">
      <c r="A44" s="8" t="s">
        <v>7</v>
      </c>
      <c r="B44" s="10" t="s">
        <v>6</v>
      </c>
      <c r="C44" s="11" t="s">
        <v>213</v>
      </c>
      <c r="D44" s="10"/>
      <c r="E44" s="9">
        <f>D44</f>
        <v>0</v>
      </c>
      <c r="F44" s="8">
        <v>4</v>
      </c>
    </row>
    <row r="45" spans="1:6" ht="14.65" thickBot="1" x14ac:dyDescent="0.5">
      <c r="A45" s="7" t="s">
        <v>5</v>
      </c>
      <c r="B45" s="5" t="s">
        <v>4</v>
      </c>
      <c r="C45" s="6" t="s">
        <v>3</v>
      </c>
      <c r="D45" s="5"/>
      <c r="E45" s="5">
        <f>D45</f>
        <v>0</v>
      </c>
      <c r="F45" s="4">
        <v>4</v>
      </c>
    </row>
    <row r="46" spans="1:6" ht="14.65" thickTop="1" x14ac:dyDescent="0.45">
      <c r="A46" s="3" t="s">
        <v>2</v>
      </c>
      <c r="B46" s="3" t="s">
        <v>1</v>
      </c>
      <c r="C46" s="2" t="s">
        <v>0</v>
      </c>
      <c r="D46" s="78">
        <f>SUM(E2:E45)/SUM(F2:F45)</f>
        <v>0</v>
      </c>
      <c r="E46" s="79"/>
      <c r="F46" s="1">
        <v>1</v>
      </c>
    </row>
  </sheetData>
  <mergeCells count="28">
    <mergeCell ref="A2:A11"/>
    <mergeCell ref="E2:E11"/>
    <mergeCell ref="F2:F11"/>
    <mergeCell ref="A12:A14"/>
    <mergeCell ref="E12:E14"/>
    <mergeCell ref="F12:F14"/>
    <mergeCell ref="A15:A17"/>
    <mergeCell ref="E15:E17"/>
    <mergeCell ref="F15:F17"/>
    <mergeCell ref="A26:A28"/>
    <mergeCell ref="E26:E28"/>
    <mergeCell ref="F26:F28"/>
    <mergeCell ref="A37:A40"/>
    <mergeCell ref="E37:E40"/>
    <mergeCell ref="F37:F40"/>
    <mergeCell ref="D46:E46"/>
    <mergeCell ref="A18:A25"/>
    <mergeCell ref="F18:F25"/>
    <mergeCell ref="A34:A36"/>
    <mergeCell ref="F34:F36"/>
    <mergeCell ref="E18:E25"/>
    <mergeCell ref="E34:E36"/>
    <mergeCell ref="A29:A31"/>
    <mergeCell ref="E29:E31"/>
    <mergeCell ref="F29:F31"/>
    <mergeCell ref="A32:A33"/>
    <mergeCell ref="E32:E33"/>
    <mergeCell ref="F32:F33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EB39-7E9A-4292-8919-1A11F7AEAD93}">
  <dimension ref="A1:F37"/>
  <sheetViews>
    <sheetView topLeftCell="A9" zoomScale="90" zoomScaleNormal="90" workbookViewId="0">
      <selection activeCell="A24" sqref="A24:A29"/>
    </sheetView>
  </sheetViews>
  <sheetFormatPr baseColWidth="10" defaultRowHeight="14.25" x14ac:dyDescent="0.45"/>
  <cols>
    <col min="1" max="1" width="24.53125" bestFit="1" customWidth="1"/>
    <col min="3" max="3" width="69" bestFit="1" customWidth="1"/>
  </cols>
  <sheetData>
    <row r="1" spans="1:6" x14ac:dyDescent="0.45">
      <c r="A1" s="31" t="s">
        <v>107</v>
      </c>
      <c r="B1" s="31" t="s">
        <v>106</v>
      </c>
      <c r="C1" s="31" t="s">
        <v>105</v>
      </c>
      <c r="D1" s="31" t="s">
        <v>104</v>
      </c>
      <c r="E1" s="31" t="s">
        <v>2</v>
      </c>
      <c r="F1" s="31" t="s">
        <v>103</v>
      </c>
    </row>
    <row r="2" spans="1:6" x14ac:dyDescent="0.45">
      <c r="A2" s="64" t="s">
        <v>125</v>
      </c>
      <c r="B2" s="26" t="s">
        <v>100</v>
      </c>
      <c r="C2" s="27" t="s">
        <v>138</v>
      </c>
      <c r="D2" s="26">
        <v>0</v>
      </c>
      <c r="E2" s="64">
        <f>SUM(D2:D4)</f>
        <v>0</v>
      </c>
      <c r="F2" s="87">
        <v>3</v>
      </c>
    </row>
    <row r="3" spans="1:6" x14ac:dyDescent="0.45">
      <c r="A3" s="65"/>
      <c r="B3" t="s">
        <v>98</v>
      </c>
      <c r="C3" s="24" t="s">
        <v>139</v>
      </c>
      <c r="D3">
        <v>0</v>
      </c>
      <c r="E3" s="65"/>
      <c r="F3" s="76"/>
    </row>
    <row r="4" spans="1:6" ht="14.65" thickBot="1" x14ac:dyDescent="0.5">
      <c r="A4" s="74"/>
      <c r="B4" s="5" t="s">
        <v>96</v>
      </c>
      <c r="C4" s="23" t="s">
        <v>140</v>
      </c>
      <c r="D4" s="5">
        <v>0</v>
      </c>
      <c r="E4" s="74"/>
      <c r="F4" s="77"/>
    </row>
    <row r="5" spans="1:6" ht="14.65" thickTop="1" x14ac:dyDescent="0.45">
      <c r="A5" s="80" t="s">
        <v>66</v>
      </c>
      <c r="B5" s="28" t="s">
        <v>79</v>
      </c>
      <c r="C5" s="29" t="s">
        <v>141</v>
      </c>
      <c r="D5" s="28">
        <v>0</v>
      </c>
      <c r="E5" s="83">
        <f>SUM(D5:D12)</f>
        <v>0</v>
      </c>
      <c r="F5" s="80">
        <v>8</v>
      </c>
    </row>
    <row r="6" spans="1:6" x14ac:dyDescent="0.45">
      <c r="A6" s="65"/>
      <c r="B6" t="s">
        <v>77</v>
      </c>
      <c r="C6" s="24" t="s">
        <v>142</v>
      </c>
      <c r="D6">
        <v>0</v>
      </c>
      <c r="E6" s="72"/>
      <c r="F6" s="65"/>
    </row>
    <row r="7" spans="1:6" x14ac:dyDescent="0.45">
      <c r="A7" s="65"/>
      <c r="B7" t="s">
        <v>75</v>
      </c>
      <c r="C7" s="24" t="s">
        <v>143</v>
      </c>
      <c r="D7">
        <v>0</v>
      </c>
      <c r="E7" s="72"/>
      <c r="F7" s="65"/>
    </row>
    <row r="8" spans="1:6" x14ac:dyDescent="0.45">
      <c r="A8" s="65"/>
      <c r="B8" t="s">
        <v>144</v>
      </c>
      <c r="C8" s="24" t="s">
        <v>145</v>
      </c>
      <c r="D8">
        <v>0</v>
      </c>
      <c r="E8" s="72"/>
      <c r="F8" s="65"/>
    </row>
    <row r="9" spans="1:6" x14ac:dyDescent="0.45">
      <c r="A9" s="65"/>
      <c r="B9" t="s">
        <v>146</v>
      </c>
      <c r="C9" s="24" t="s">
        <v>147</v>
      </c>
      <c r="D9">
        <v>0</v>
      </c>
      <c r="E9" s="72"/>
      <c r="F9" s="65"/>
    </row>
    <row r="10" spans="1:6" x14ac:dyDescent="0.45">
      <c r="A10" s="65"/>
      <c r="B10" t="s">
        <v>148</v>
      </c>
      <c r="C10" s="24" t="s">
        <v>149</v>
      </c>
      <c r="D10">
        <v>0</v>
      </c>
      <c r="E10" s="72"/>
      <c r="F10" s="65"/>
    </row>
    <row r="11" spans="1:6" x14ac:dyDescent="0.45">
      <c r="A11" s="65"/>
      <c r="B11" t="s">
        <v>150</v>
      </c>
      <c r="C11" s="24" t="s">
        <v>151</v>
      </c>
      <c r="D11">
        <v>0</v>
      </c>
      <c r="E11" s="72"/>
      <c r="F11" s="65"/>
    </row>
    <row r="12" spans="1:6" x14ac:dyDescent="0.45">
      <c r="A12" s="66"/>
      <c r="B12" s="14" t="s">
        <v>152</v>
      </c>
      <c r="C12" s="25" t="s">
        <v>153</v>
      </c>
      <c r="D12" s="14">
        <v>0</v>
      </c>
      <c r="E12" s="73"/>
      <c r="F12" s="66"/>
    </row>
    <row r="13" spans="1:6" x14ac:dyDescent="0.45">
      <c r="A13" s="64" t="s">
        <v>49</v>
      </c>
      <c r="B13" s="26" t="s">
        <v>154</v>
      </c>
      <c r="C13" s="27" t="s">
        <v>155</v>
      </c>
      <c r="D13" s="26">
        <v>0</v>
      </c>
      <c r="E13" s="71">
        <f>SUM(D13:D15)</f>
        <v>0</v>
      </c>
      <c r="F13" s="64">
        <v>3</v>
      </c>
    </row>
    <row r="14" spans="1:6" x14ac:dyDescent="0.45">
      <c r="A14" s="65"/>
      <c r="B14" t="s">
        <v>156</v>
      </c>
      <c r="C14" s="24" t="s">
        <v>157</v>
      </c>
      <c r="D14">
        <v>0</v>
      </c>
      <c r="E14" s="72"/>
      <c r="F14" s="65"/>
    </row>
    <row r="15" spans="1:6" x14ac:dyDescent="0.45">
      <c r="A15" s="66"/>
      <c r="B15" s="14" t="s">
        <v>158</v>
      </c>
      <c r="C15" s="25" t="s">
        <v>159</v>
      </c>
      <c r="D15" s="14">
        <v>0</v>
      </c>
      <c r="E15" s="73"/>
      <c r="F15" s="66"/>
    </row>
    <row r="16" spans="1:6" x14ac:dyDescent="0.45">
      <c r="A16" s="64" t="s">
        <v>42</v>
      </c>
      <c r="B16" s="26" t="s">
        <v>160</v>
      </c>
      <c r="C16" s="27" t="s">
        <v>161</v>
      </c>
      <c r="D16" s="26">
        <v>0</v>
      </c>
      <c r="E16" s="71">
        <f>SUM(D16:D18)</f>
        <v>0</v>
      </c>
      <c r="F16" s="64">
        <v>3</v>
      </c>
    </row>
    <row r="17" spans="1:6" x14ac:dyDescent="0.45">
      <c r="A17" s="65"/>
      <c r="B17" t="s">
        <v>162</v>
      </c>
      <c r="C17" s="24" t="s">
        <v>163</v>
      </c>
      <c r="D17">
        <v>0</v>
      </c>
      <c r="E17" s="72"/>
      <c r="F17" s="65"/>
    </row>
    <row r="18" spans="1:6" x14ac:dyDescent="0.45">
      <c r="A18" s="66"/>
      <c r="B18" s="14" t="s">
        <v>164</v>
      </c>
      <c r="C18" s="25" t="s">
        <v>165</v>
      </c>
      <c r="D18" s="14">
        <v>0</v>
      </c>
      <c r="E18" s="73"/>
      <c r="F18" s="66"/>
    </row>
    <row r="19" spans="1:6" x14ac:dyDescent="0.45">
      <c r="A19" s="64" t="s">
        <v>35</v>
      </c>
      <c r="B19" s="26" t="s">
        <v>166</v>
      </c>
      <c r="C19" s="27" t="s">
        <v>167</v>
      </c>
      <c r="D19" s="26">
        <v>0</v>
      </c>
      <c r="E19" s="71">
        <f>SUM(D19:D20)</f>
        <v>0</v>
      </c>
      <c r="F19" s="64">
        <v>2</v>
      </c>
    </row>
    <row r="20" spans="1:6" x14ac:dyDescent="0.45">
      <c r="A20" s="66"/>
      <c r="B20" s="14" t="s">
        <v>168</v>
      </c>
      <c r="C20" s="25" t="s">
        <v>169</v>
      </c>
      <c r="D20" s="14">
        <v>0</v>
      </c>
      <c r="E20" s="73"/>
      <c r="F20" s="66"/>
    </row>
    <row r="21" spans="1:6" x14ac:dyDescent="0.45">
      <c r="A21" s="65" t="s">
        <v>30</v>
      </c>
      <c r="B21" t="s">
        <v>170</v>
      </c>
      <c r="C21" s="24" t="s">
        <v>171</v>
      </c>
      <c r="D21">
        <v>0</v>
      </c>
      <c r="E21" s="72">
        <f>SUM(D21:D23)</f>
        <v>0</v>
      </c>
      <c r="F21" s="65">
        <v>3</v>
      </c>
    </row>
    <row r="22" spans="1:6" x14ac:dyDescent="0.45">
      <c r="A22" s="65"/>
      <c r="B22" t="s">
        <v>172</v>
      </c>
      <c r="C22" s="24" t="s">
        <v>173</v>
      </c>
      <c r="D22">
        <v>0</v>
      </c>
      <c r="E22" s="72"/>
      <c r="F22" s="65"/>
    </row>
    <row r="23" spans="1:6" ht="14.65" thickBot="1" x14ac:dyDescent="0.5">
      <c r="A23" s="74"/>
      <c r="B23" s="5" t="s">
        <v>174</v>
      </c>
      <c r="C23" s="23" t="s">
        <v>175</v>
      </c>
      <c r="D23" s="5">
        <v>0</v>
      </c>
      <c r="E23" s="75"/>
      <c r="F23" s="74"/>
    </row>
    <row r="24" spans="1:6" ht="14.65" thickTop="1" x14ac:dyDescent="0.45">
      <c r="A24" s="80" t="s">
        <v>176</v>
      </c>
      <c r="B24" s="28" t="s">
        <v>72</v>
      </c>
      <c r="C24" s="29" t="s">
        <v>177</v>
      </c>
      <c r="D24" s="48">
        <v>1E-3</v>
      </c>
      <c r="E24" s="95">
        <f>AVERAGE(D24:D29)</f>
        <v>1.6666666666666666E-4</v>
      </c>
      <c r="F24" s="96">
        <v>1</v>
      </c>
    </row>
    <row r="25" spans="1:6" x14ac:dyDescent="0.45">
      <c r="A25" s="65"/>
      <c r="B25" t="s">
        <v>70</v>
      </c>
      <c r="C25" s="24" t="s">
        <v>178</v>
      </c>
      <c r="D25" s="49">
        <v>0</v>
      </c>
      <c r="E25" s="89"/>
      <c r="F25" s="92"/>
    </row>
    <row r="26" spans="1:6" x14ac:dyDescent="0.45">
      <c r="A26" s="65"/>
      <c r="B26" t="s">
        <v>68</v>
      </c>
      <c r="C26" s="24" t="s">
        <v>179</v>
      </c>
      <c r="D26" s="49">
        <v>0</v>
      </c>
      <c r="E26" s="89"/>
      <c r="F26" s="92"/>
    </row>
    <row r="27" spans="1:6" x14ac:dyDescent="0.45">
      <c r="A27" s="65"/>
      <c r="B27" t="s">
        <v>180</v>
      </c>
      <c r="C27" s="24" t="s">
        <v>181</v>
      </c>
      <c r="D27" s="49">
        <v>0</v>
      </c>
      <c r="E27" s="89"/>
      <c r="F27" s="92"/>
    </row>
    <row r="28" spans="1:6" x14ac:dyDescent="0.45">
      <c r="A28" s="65"/>
      <c r="B28" t="s">
        <v>182</v>
      </c>
      <c r="C28" s="24" t="s">
        <v>183</v>
      </c>
      <c r="D28" s="49">
        <v>0</v>
      </c>
      <c r="E28" s="89"/>
      <c r="F28" s="92"/>
    </row>
    <row r="29" spans="1:6" x14ac:dyDescent="0.45">
      <c r="A29" s="66"/>
      <c r="B29" s="14" t="s">
        <v>184</v>
      </c>
      <c r="C29" s="25" t="s">
        <v>185</v>
      </c>
      <c r="D29" s="50">
        <v>0</v>
      </c>
      <c r="E29" s="90"/>
      <c r="F29" s="93"/>
    </row>
    <row r="30" spans="1:6" x14ac:dyDescent="0.45">
      <c r="A30" s="64" t="s">
        <v>186</v>
      </c>
      <c r="B30" s="26" t="s">
        <v>187</v>
      </c>
      <c r="C30" s="27" t="s">
        <v>188</v>
      </c>
      <c r="D30" s="51">
        <v>0</v>
      </c>
      <c r="E30" s="88">
        <f>AVERAGE(D30:D31)</f>
        <v>0</v>
      </c>
      <c r="F30" s="91">
        <v>1</v>
      </c>
    </row>
    <row r="31" spans="1:6" x14ac:dyDescent="0.45">
      <c r="A31" s="66"/>
      <c r="B31" s="14" t="s">
        <v>189</v>
      </c>
      <c r="C31" s="25" t="s">
        <v>190</v>
      </c>
      <c r="D31" s="50">
        <v>0</v>
      </c>
      <c r="E31" s="90"/>
      <c r="F31" s="93"/>
    </row>
    <row r="32" spans="1:6" x14ac:dyDescent="0.45">
      <c r="A32" s="64" t="s">
        <v>191</v>
      </c>
      <c r="B32" s="26" t="s">
        <v>192</v>
      </c>
      <c r="C32" s="27" t="s">
        <v>188</v>
      </c>
      <c r="D32" s="51">
        <v>0</v>
      </c>
      <c r="E32" s="88">
        <f>AVERAGE(D32:D34)</f>
        <v>0</v>
      </c>
      <c r="F32" s="91">
        <v>1</v>
      </c>
    </row>
    <row r="33" spans="1:6" x14ac:dyDescent="0.45">
      <c r="A33" s="65"/>
      <c r="B33" t="s">
        <v>193</v>
      </c>
      <c r="C33" s="24" t="s">
        <v>194</v>
      </c>
      <c r="D33" s="49">
        <v>0</v>
      </c>
      <c r="E33" s="89"/>
      <c r="F33" s="92"/>
    </row>
    <row r="34" spans="1:6" x14ac:dyDescent="0.45">
      <c r="A34" s="66"/>
      <c r="B34" s="14" t="s">
        <v>195</v>
      </c>
      <c r="C34" s="25" t="s">
        <v>196</v>
      </c>
      <c r="D34" s="50">
        <v>0</v>
      </c>
      <c r="E34" s="90"/>
      <c r="F34" s="93"/>
    </row>
    <row r="35" spans="1:6" x14ac:dyDescent="0.45">
      <c r="A35" s="8" t="s">
        <v>197</v>
      </c>
      <c r="B35" s="10" t="s">
        <v>198</v>
      </c>
      <c r="C35" s="52" t="s">
        <v>199</v>
      </c>
      <c r="D35" s="53">
        <v>0</v>
      </c>
      <c r="E35" s="54">
        <f>D35</f>
        <v>0</v>
      </c>
      <c r="F35" s="55">
        <v>1</v>
      </c>
    </row>
    <row r="36" spans="1:6" ht="14.65" thickBot="1" x14ac:dyDescent="0.5">
      <c r="A36" s="7" t="s">
        <v>200</v>
      </c>
      <c r="B36" s="5" t="s">
        <v>201</v>
      </c>
      <c r="C36" s="23" t="s">
        <v>202</v>
      </c>
      <c r="D36" s="56">
        <v>0</v>
      </c>
      <c r="E36" s="57">
        <f>D36</f>
        <v>0</v>
      </c>
      <c r="F36" s="58">
        <v>1</v>
      </c>
    </row>
    <row r="37" spans="1:6" ht="14.65" thickTop="1" x14ac:dyDescent="0.45">
      <c r="A37" s="32" t="s">
        <v>2</v>
      </c>
      <c r="B37" s="3" t="s">
        <v>65</v>
      </c>
      <c r="C37" s="2" t="s">
        <v>0</v>
      </c>
      <c r="D37" s="94">
        <f>AVERAGE((SUM(D2:D23)/SUM(F2:F23)),E24,E30,E32,E35,E36)</f>
        <v>2.7777777777777776E-5</v>
      </c>
      <c r="E37" s="79"/>
      <c r="F37" s="46">
        <v>1</v>
      </c>
    </row>
  </sheetData>
  <mergeCells count="28">
    <mergeCell ref="A2:A4"/>
    <mergeCell ref="E2:E4"/>
    <mergeCell ref="F2:F4"/>
    <mergeCell ref="A5:A12"/>
    <mergeCell ref="E5:E12"/>
    <mergeCell ref="F5:F12"/>
    <mergeCell ref="A13:A15"/>
    <mergeCell ref="E13:E15"/>
    <mergeCell ref="F13:F15"/>
    <mergeCell ref="A16:A18"/>
    <mergeCell ref="E16:E18"/>
    <mergeCell ref="F16:F18"/>
    <mergeCell ref="A19:A20"/>
    <mergeCell ref="E19:E20"/>
    <mergeCell ref="F19:F20"/>
    <mergeCell ref="A21:A23"/>
    <mergeCell ref="E21:E23"/>
    <mergeCell ref="F21:F23"/>
    <mergeCell ref="A32:A34"/>
    <mergeCell ref="E32:E34"/>
    <mergeCell ref="F32:F34"/>
    <mergeCell ref="D37:E37"/>
    <mergeCell ref="A24:A29"/>
    <mergeCell ref="E24:E29"/>
    <mergeCell ref="F24:F29"/>
    <mergeCell ref="A30:A31"/>
    <mergeCell ref="E30:E31"/>
    <mergeCell ref="F30:F31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D63E-C444-414F-BC35-74D22A679AF7}">
  <dimension ref="A1:R12"/>
  <sheetViews>
    <sheetView zoomScale="80" zoomScaleNormal="80" workbookViewId="0">
      <selection activeCell="D9" sqref="D9"/>
    </sheetView>
  </sheetViews>
  <sheetFormatPr baseColWidth="10" defaultColWidth="9.06640625" defaultRowHeight="14.25" x14ac:dyDescent="0.45"/>
  <cols>
    <col min="1" max="1" width="12.86328125" bestFit="1" customWidth="1"/>
    <col min="2" max="2" width="9.59765625" bestFit="1" customWidth="1"/>
    <col min="3" max="3" width="15.33203125" bestFit="1" customWidth="1"/>
    <col min="4" max="4" width="39.33203125" bestFit="1" customWidth="1"/>
    <col min="5" max="5" width="14.19921875" bestFit="1" customWidth="1"/>
    <col min="6" max="6" width="26.33203125" bestFit="1" customWidth="1"/>
    <col min="7" max="7" width="13.46484375" customWidth="1"/>
    <col min="8" max="8" width="9.59765625" bestFit="1" customWidth="1"/>
    <col min="9" max="9" width="19.73046875" customWidth="1"/>
    <col min="10" max="10" width="17.9296875" customWidth="1"/>
    <col min="11" max="11" width="17.6640625" customWidth="1"/>
    <col min="12" max="12" width="18.19921875" customWidth="1"/>
    <col min="13" max="13" width="16" customWidth="1"/>
    <col min="14" max="14" width="18.33203125" customWidth="1"/>
    <col min="15" max="15" width="18.6640625" customWidth="1"/>
    <col min="16" max="16" width="18.53125" customWidth="1"/>
    <col min="17" max="17" width="18" customWidth="1"/>
    <col min="18" max="18" width="18.3984375" customWidth="1"/>
  </cols>
  <sheetData>
    <row r="1" spans="1:18" x14ac:dyDescent="0.45">
      <c r="A1" s="33" t="s">
        <v>108</v>
      </c>
      <c r="F1" s="33" t="s">
        <v>109</v>
      </c>
      <c r="I1" s="33"/>
    </row>
    <row r="2" spans="1:18" ht="71.25" x14ac:dyDescent="0.45">
      <c r="A2" s="34" t="s">
        <v>110</v>
      </c>
      <c r="B2" s="34" t="s">
        <v>111</v>
      </c>
      <c r="C2" s="34" t="s">
        <v>112</v>
      </c>
      <c r="D2" s="34" t="s">
        <v>113</v>
      </c>
      <c r="F2" s="34" t="s">
        <v>114</v>
      </c>
      <c r="G2" s="34" t="s">
        <v>115</v>
      </c>
      <c r="H2" s="35" t="s">
        <v>116</v>
      </c>
      <c r="I2" s="35" t="s">
        <v>99</v>
      </c>
      <c r="J2" s="35" t="s">
        <v>97</v>
      </c>
      <c r="K2" s="35" t="s">
        <v>95</v>
      </c>
      <c r="L2" s="35" t="s">
        <v>93</v>
      </c>
      <c r="M2" s="35" t="s">
        <v>91</v>
      </c>
      <c r="N2" s="35" t="s">
        <v>89</v>
      </c>
      <c r="O2" s="35" t="s">
        <v>87</v>
      </c>
      <c r="P2" s="35" t="s">
        <v>85</v>
      </c>
      <c r="Q2" s="35" t="s">
        <v>83</v>
      </c>
      <c r="R2" s="35" t="s">
        <v>81</v>
      </c>
    </row>
    <row r="3" spans="1:18" x14ac:dyDescent="0.45">
      <c r="F3" t="s">
        <v>203</v>
      </c>
      <c r="G3" s="36">
        <f>SUM(I3:R3)*2.5</f>
        <v>53.181818181818187</v>
      </c>
      <c r="H3">
        <v>11</v>
      </c>
      <c r="I3" s="37">
        <f>(SUMIF('SUS Werte'!$A:$A,'SUS Teilnehmer und Scores'!$F3,'SUS Werte'!C:C)-H3)/H3</f>
        <v>-0.54545454545454541</v>
      </c>
      <c r="J3" s="37">
        <f>((H3*5)-SUMIF('SUS Werte'!$A:$A,'SUS Teilnehmer und Scores'!$F3,'SUS Werte'!D:D))/H3</f>
        <v>4.9090909090909092</v>
      </c>
      <c r="K3" s="37">
        <f>(SUMIF('SUS Werte'!$A:$A,'SUS Teilnehmer und Scores'!$F3,'SUS Werte'!E:E)-H3)/H3</f>
        <v>-0.54545454545454541</v>
      </c>
      <c r="L3" s="37">
        <f>((H3*5)-SUMIF('SUS Werte'!$A:$A,'SUS Teilnehmer und Scores'!$F3,'SUS Werte'!F:F))/H3</f>
        <v>4.9090909090909092</v>
      </c>
      <c r="M3" s="37">
        <f>(SUMIF('SUS Werte'!$A:$A,'SUS Teilnehmer und Scores'!$F3,'SUS Werte'!G:G)-H3)/H3</f>
        <v>-0.54545454545454541</v>
      </c>
      <c r="N3" s="37">
        <f>((H3*5)-SUMIF('SUS Werte'!$A:$A,'SUS Teilnehmer und Scores'!$F3,'SUS Werte'!H:H))/H3</f>
        <v>4.7272727272727275</v>
      </c>
      <c r="O3" s="37">
        <f>(SUMIF('SUS Werte'!$A:$A,'SUS Teilnehmer und Scores'!$F3,'SUS Werte'!I:I)-H3)/H3</f>
        <v>-0.63636363636363635</v>
      </c>
      <c r="P3" s="37">
        <f>((H3*5)-SUMIF('SUS Werte'!$A:$A,'SUS Teilnehmer und Scores'!$F3,'SUS Werte'!J:J))/H3</f>
        <v>4.8181818181818183</v>
      </c>
      <c r="Q3" s="37">
        <f>(SUMIF('SUS Werte'!$A:$A,'SUS Teilnehmer und Scores'!$F3,'SUS Werte'!K:K)-H3)/H3</f>
        <v>-0.63636363636363635</v>
      </c>
      <c r="R3" s="37">
        <f>((H3*5)-SUMIF('SUS Werte'!$A:$A,'SUS Teilnehmer und Scores'!$F3,'SUS Werte'!L:L))/H3</f>
        <v>4.8181818181818183</v>
      </c>
    </row>
    <row r="4" spans="1:18" x14ac:dyDescent="0.45">
      <c r="G4" s="36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8" x14ac:dyDescent="0.45">
      <c r="G5" s="36"/>
      <c r="I5" s="37"/>
      <c r="J5" s="37"/>
      <c r="K5" s="37"/>
      <c r="L5" s="37"/>
      <c r="M5" s="37"/>
      <c r="N5" s="37"/>
      <c r="O5" s="37"/>
      <c r="P5" s="37"/>
      <c r="Q5" s="37"/>
      <c r="R5" s="37"/>
    </row>
    <row r="6" spans="1:18" x14ac:dyDescent="0.45">
      <c r="G6" s="36"/>
      <c r="I6" s="37"/>
      <c r="J6" s="37"/>
      <c r="K6" s="37"/>
      <c r="L6" s="37"/>
      <c r="M6" s="37"/>
      <c r="N6" s="37"/>
      <c r="O6" s="37"/>
      <c r="P6" s="37"/>
      <c r="Q6" s="37"/>
      <c r="R6" s="37"/>
    </row>
    <row r="7" spans="1:18" x14ac:dyDescent="0.45">
      <c r="G7" s="36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8" x14ac:dyDescent="0.45">
      <c r="G8" s="36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18" x14ac:dyDescent="0.45">
      <c r="G9" s="36"/>
      <c r="I9" s="37"/>
      <c r="J9" s="37"/>
      <c r="K9" s="37"/>
      <c r="L9" s="37"/>
      <c r="M9" s="37"/>
      <c r="N9" s="37"/>
      <c r="O9" s="37"/>
      <c r="P9" s="37"/>
      <c r="Q9" s="37"/>
      <c r="R9" s="37"/>
    </row>
    <row r="10" spans="1:18" x14ac:dyDescent="0.45">
      <c r="G10" s="36"/>
      <c r="I10" s="37"/>
      <c r="J10" s="37"/>
      <c r="K10" s="37"/>
      <c r="L10" s="37"/>
      <c r="M10" s="37"/>
      <c r="N10" s="37"/>
      <c r="O10" s="37"/>
      <c r="P10" s="37"/>
      <c r="Q10" s="37"/>
      <c r="R10" s="37"/>
    </row>
    <row r="11" spans="1:18" x14ac:dyDescent="0.45">
      <c r="G11" s="36"/>
      <c r="I11" s="37"/>
      <c r="J11" s="37"/>
      <c r="K11" s="37"/>
      <c r="L11" s="37"/>
      <c r="M11" s="37"/>
      <c r="N11" s="37"/>
      <c r="O11" s="37"/>
      <c r="P11" s="37"/>
      <c r="Q11" s="37"/>
      <c r="R11" s="37"/>
    </row>
    <row r="12" spans="1:18" x14ac:dyDescent="0.45">
      <c r="G12" s="36"/>
      <c r="I12" s="37"/>
      <c r="J12" s="37"/>
      <c r="K12" s="37"/>
      <c r="L12" s="37"/>
      <c r="M12" s="37"/>
      <c r="N12" s="37"/>
      <c r="O12" s="37"/>
      <c r="P12" s="37"/>
      <c r="Q12" s="37"/>
      <c r="R12" s="37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E40F-538E-45AB-8100-7C70FB94AF05}">
  <dimension ref="A1:N2"/>
  <sheetViews>
    <sheetView workbookViewId="0">
      <pane ySplit="1" topLeftCell="A2" activePane="bottomLeft" state="frozen"/>
      <selection activeCell="A17" sqref="A17"/>
      <selection pane="bottomLeft" activeCell="B2" sqref="B2"/>
    </sheetView>
  </sheetViews>
  <sheetFormatPr baseColWidth="10" defaultRowHeight="14.25" x14ac:dyDescent="0.45"/>
  <cols>
    <col min="1" max="1" width="27.06640625" customWidth="1"/>
    <col min="2" max="2" width="10" bestFit="1" customWidth="1"/>
    <col min="3" max="12" width="15.59765625" customWidth="1"/>
    <col min="14" max="14" width="35.265625" customWidth="1"/>
  </cols>
  <sheetData>
    <row r="1" spans="1:14" ht="111" customHeight="1" x14ac:dyDescent="0.45">
      <c r="A1" s="38" t="s">
        <v>114</v>
      </c>
      <c r="B1" s="39" t="s">
        <v>204</v>
      </c>
      <c r="C1" s="40" t="s">
        <v>99</v>
      </c>
      <c r="D1" s="40" t="s">
        <v>97</v>
      </c>
      <c r="E1" s="40" t="s">
        <v>95</v>
      </c>
      <c r="F1" s="40" t="s">
        <v>93</v>
      </c>
      <c r="G1" s="40" t="s">
        <v>91</v>
      </c>
      <c r="H1" s="40" t="s">
        <v>89</v>
      </c>
      <c r="I1" s="40" t="s">
        <v>87</v>
      </c>
      <c r="J1" s="40" t="s">
        <v>85</v>
      </c>
      <c r="K1" s="40" t="s">
        <v>83</v>
      </c>
      <c r="L1" s="40" t="s">
        <v>81</v>
      </c>
      <c r="N1" s="41" t="s">
        <v>102</v>
      </c>
    </row>
    <row r="2" spans="1:14" x14ac:dyDescent="0.45">
      <c r="A2" t="s">
        <v>203</v>
      </c>
      <c r="B2">
        <v>3</v>
      </c>
      <c r="C2">
        <v>5</v>
      </c>
      <c r="D2">
        <v>1</v>
      </c>
      <c r="E2">
        <v>5</v>
      </c>
      <c r="F2">
        <v>1</v>
      </c>
      <c r="G2">
        <v>5</v>
      </c>
      <c r="H2">
        <v>3</v>
      </c>
      <c r="I2">
        <v>4</v>
      </c>
      <c r="J2">
        <v>2</v>
      </c>
      <c r="K2">
        <v>4</v>
      </c>
      <c r="L2">
        <v>2</v>
      </c>
      <c r="N2" t="s">
        <v>117</v>
      </c>
    </row>
  </sheetData>
  <autoFilter ref="A1:N91" xr:uid="{2F6EA4EC-EB37-4D92-828B-F996C6C3E5C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Management Summary</vt:lpstr>
      <vt:lpstr>Auswertung globale Übersicht</vt:lpstr>
      <vt:lpstr>Detailauswertung Tool</vt:lpstr>
      <vt:lpstr>Detailauswertung Datenquelle</vt:lpstr>
      <vt:lpstr>SUS Teilnehmer und Scores</vt:lpstr>
      <vt:lpstr>SUS 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</dc:creator>
  <cp:lastModifiedBy>Felicitas Vivien Borkes</cp:lastModifiedBy>
  <dcterms:created xsi:type="dcterms:W3CDTF">2015-06-05T18:19:34Z</dcterms:created>
  <dcterms:modified xsi:type="dcterms:W3CDTF">2024-09-20T15:47:03Z</dcterms:modified>
</cp:coreProperties>
</file>