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E2B8B894-9E96-40E8-AA48-870575DB2F61}"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1" l="1"/>
  <c r="F13" i="1"/>
  <c r="J13" i="1" s="1"/>
  <c r="H12" i="1"/>
  <c r="J12" i="1"/>
  <c r="H13" i="1"/>
  <c r="H14" i="1"/>
  <c r="J14" i="1"/>
  <c r="H15" i="1"/>
  <c r="J15" i="1"/>
  <c r="F12" i="1"/>
  <c r="J11" i="1"/>
  <c r="H11" i="1"/>
  <c r="F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<sst xmlns="http://schemas.openxmlformats.org/spreadsheetml/2006/main" count="783" uniqueCount="510">
  <si>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</si>
  <si>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</si>
  <si>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</si>
  <si>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</si>
  <si>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</si>
  <si>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</si>
  <si>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</si>
  <si>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</si>
  <si>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</si>
  <si>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</si>
  <si>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</si>
  <si>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</si>
  <si>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</si>
  <si>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</si>
  <si>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</si>
  <si>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</si>
  <si>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</si>
  <si>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</si>
  <si>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</si>
  <si>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</si>
  <si>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</si>
  <si>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</si>
  <si>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</si>
  <si>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</si>
  <si>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</si>
  <si>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</si>
  <si>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</si>
  <si>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</si>
  <si>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</si>
  <si>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</si>
  <si>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</si>
  <si>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</si>
  <si>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</si>
  <si>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</si>
  <si>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</si>
  <si>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</si>
  <si>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</si>
  <si>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</si>
  <si>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</si>
  <si>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</si>
  <si>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</si>
  <si>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</si>
  <si>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</si>
  <si>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</si>
  <si>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</si>
  <si>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</si>
  <si>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</si>
  <si>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</si>
  <si>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</si>
  <si>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</si>
  <si>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</si>
  <si>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</si>
  <si>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</si>
  <si>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</si>
  <si>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</si>
  <si>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</si>
  <si>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</si>
  <si>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</si>
  <si>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</si>
  <si>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</si>
  <si>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</si>
  <si>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</si>
  <si>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</si>
  <si>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</si>
  <si>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</si>
  <si>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</si>
  <si>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</si>
  <si>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</si>
  <si>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</si>
  <si>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</si>
  <si>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</si>
  <si>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</si>
  <si>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</si>
  <si>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</si>
  <si>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</si>
  <si>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</si>
  <si>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</si>
  <si>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</si>
  <si>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</si>
  <si>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</si>
  <si>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</si>
  <si>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</si>
  <si>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</si>
  <si>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</si>
  <si>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</si>
  <si>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</si>
  <si>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</si>
  <si>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</si>
  <si>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</si>
  <si>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</si>
  <si>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</si>
  <si>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</si>
  <si>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</si>
  <si>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</si>
  <si>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</si>
  <si>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</si>
  <si>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</si>
  <si>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</si>
  <si>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</si>
  <si>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</si>
  <si>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</si>
  <si>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</si>
  <si>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</si>
  <si>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</si>
  <si>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</si>
  <si>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</si>
  <si>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</si>
  <si>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</si>
  <si>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</si>
  <si>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</si>
  <si>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</si>
  <si>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</si>
  <si>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</si>
  <si>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</si>
  <si>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</si>
  <si>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</si>
  <si>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</si>
  <si>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</si>
  <si>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</si>
  <si>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</si>
  <si>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</si>
  <si>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</si>
  <si>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</si>
  <si>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</si>
  <si>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</si>
  <si>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</si>
  <si>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</si>
  <si>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</si>
  <si>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</si>
  <si>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</si>
  <si>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</si>
  <si>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</si>
  <si>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</si>
  <si>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</si>
  <si>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</si>
  <si>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</si>
  <si>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</si>
  <si>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</si>
  <si>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</si>
  <si>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</si>
  <si>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</si>
  <si>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</si>
  <si>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</si>
  <si>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</si>
  <si>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</si>
  <si>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</si>
  <si>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</si>
  <si>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</si>
  <si>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</si>
  <si>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</si>
  <si>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</si>
  <si>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</si>
  <si>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</si>
  <si>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</si>
  <si>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</si>
  <si>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</si>
  <si>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</si>
  <si>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</si>
  <si>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</si>
  <si>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</si>
  <si>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</si>
  <si>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</si>
  <si>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</si>
  <si>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</si>
  <si>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</si>
  <si>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</si>
  <si>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</si>
  <si>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</si>
  <si>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</si>
  <si>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</si>
  <si>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</si>
  <si>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</si>
  <si>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</si>
  <si>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</si>
  <si>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</si>
  <si>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</si>
  <si>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</si>
  <si>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</si>
  <si>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</si>
  <si>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</si>
  <si>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</si>
  <si>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</si>
  <si>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</si>
  <si>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</si>
  <si>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</si>
  <si>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</si>
  <si>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</si>
  <si>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</si>
  <si>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</si>
  <si>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</si>
  <si>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</si>
  <si>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</si>
  <si>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</si>
  <si>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</si>
  <si>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</si>
  <si>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</si>
  <si>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</si>
  <si>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</si>
  <si>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</si>
  <si>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</si>
  <si>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</si>
  <si>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</si>
  <si>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</si>
  <si>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</si>
  <si>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</si>
  <si>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</si>
  <si>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</si>
  <si>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</si>
  <si>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</si>
  <si>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</si>
  <si>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</si>
  <si>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</si>
  <si>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</si>
  <si>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</si>
  <si>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</si>
  <si>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</si>
  <si>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</si>
  <si>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</si>
  <si>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</si>
  <si>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</si>
  <si>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</si>
  <si>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</si>
  <si>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</si>
  <si>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</si>
  <si>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</si>
  <si>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</si>
  <si>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</si>
  <si>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</si>
  <si>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</si>
  <si>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</si>
  <si>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</si>
  <si>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</si>
  <si>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</si>
  <si>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</si>
  <si>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</si>
  <si>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</si>
  <si>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</si>
  <si>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</si>
  <si>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</si>
  <si>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</si>
  <si>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</si>
  <si>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</si>
  <si>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</si>
  <si>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</si>
  <si>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</si>
  <si>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</si>
  <si>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</si>
  <si>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</si>
  <si>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</si>
  <si>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</si>
  <si>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</si>
  <si>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</si>
  <si>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</si>
  <si>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</si>
  <si>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</si>
  <si>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</si>
  <si>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</si>
  <si>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</si>
  <si>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</si>
  <si>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</si>
  <si>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</si>
  <si>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</si>
  <si>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</si>
  <si>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</si>
  <si>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</si>
  <si>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</si>
  <si>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</si>
  <si>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</si>
  <si>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</si>
  <si>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</si>
  <si>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</si>
  <si>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</si>
  <si>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</si>
  <si>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</si>
  <si>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</si>
  <si>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</si>
  <si>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</si>
  <si>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</si>
  <si>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</si>
  <si>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</si>
  <si>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</si>
  <si>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</si>
  <si>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</si>
  <si>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</si>
  <si>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</si>
  <si>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</si>
  <si>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</si>
  <si>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</si>
  <si>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</si>
  <si>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</si>
  <si>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</si>
  <si>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</si>
  <si>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</si>
  <si>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</si>
  <si>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</si>
  <si>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</si>
  <si>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</si>
  <si>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</si>
  <si>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</si>
  <si>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</si>
  <si>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</si>
  <si>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</si>
  <si>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</si>
  <si>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</si>
  <si>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</si>
  <si>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</si>
  <si>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</si>
  <si>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</si>
  <si>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</si>
  <si>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</si>
  <si>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</si>
  <si>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</si>
  <si>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</si>
  <si>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</si>
  <si>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</si>
  <si>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</si>
  <si>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</si>
  <si>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</si>
  <si>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</si>
  <si>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</si>
  <si>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</si>
  <si>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</si>
  <si>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</si>
  <si>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</si>
  <si>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</si>
  <si>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</si>
  <si>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</si>
  <si>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</si>
  <si>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</si>
  <si>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</si>
  <si>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</si>
  <si>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</si>
  <si>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</si>
  <si>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</si>
  <si>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</si>
  <si>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</si>
  <si>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</si>
  <si>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</si>
  <si>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</si>
  <si>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</si>
  <si>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</si>
  <si>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</si>
  <si>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</si>
  <si>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</si>
  <si>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</si>
  <si>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</si>
  <si>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</si>
  <si>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</si>
  <si>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</si>
  <si>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</si>
  <si>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</si>
  <si>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</si>
  <si>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</si>
  <si>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</si>
  <si>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</si>
  <si>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</si>
  <si>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</si>
  <si>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</si>
  <si>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</si>
  <si>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</si>
  <si>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</si>
  <si>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</si>
  <si>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</si>
  <si>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</si>
  <si>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</si>
  <si>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</si>
  <si>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</si>
  <si>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</si>
  <si>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</si>
  <si>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</si>
  <si>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</si>
  <si>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</si>
  <si>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</si>
  <si>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</si>
  <si>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</si>
  <si>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</si>
  <si>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</si>
  <si>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</si>
  <si>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</si>
  <si>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</si>
  <si>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</si>
  <si>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</si>
  <si>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</si>
  <si>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</si>
  <si>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</si>
  <si>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</si>
  <si>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</si>
  <si>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</si>
  <si>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</si>
  <si>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</si>
  <si>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</si>
  <si>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</si>
  <si>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</si>
  <si>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</si>
  <si>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</si>
  <si>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</si>
  <si>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</si>
  <si>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</si>
  <si>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</si>
  <si>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</si>
  <si>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</si>
  <si>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</si>
  <si>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</si>
  <si>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</si>
  <si>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</si>
  <si>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</si>
  <si>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</si>
  <si>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</si>
  <si>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</si>
  <si>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</si>
  <si>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</si>
  <si>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</si>
  <si>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</si>
  <si>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</si>
  <si>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</si>
  <si>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</si>
  <si>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</si>
  <si>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</si>
  <si>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</si>
  <si>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</si>
  <si>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</si>
  <si>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</si>
  <si>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</si>
  <si>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</si>
  <si>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</si>
  <si>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</si>
  <si>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</si>
  <si>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</si>
  <si>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</si>
  <si>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</si>
  <si>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</si>
  <si>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</si>
  <si>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</si>
  <si>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</si>
  <si>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</si>
  <si>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</si>
  <si>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</si>
  <si>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</si>
  <si>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</si>
  <si>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</si>
  <si>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</si>
  <si>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</si>
  <si>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</si>
  <si>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</si>
  <si>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</si>
  <si>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</si>
  <si>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</si>
  <si>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</si>
  <si>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</si>
  <si>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</si>
  <si>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</si>
  <si>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</si>
  <si>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</si>
  <si>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</si>
  <si>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</si>
  <si>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</si>
  <si>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</si>
  <si>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</si>
  <si>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</si>
  <si>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</si>
  <si>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</si>
  <si>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</si>
  <si>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</si>
  <si>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</si>
  <si>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</si>
  <si>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</si>
  <si>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</si>
  <si>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</si>
  <si>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</si>
  <si>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</si>
  <si>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</si>
  <si>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</si>
  <si>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</si>
  <si>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</si>
  <si>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</si>
  <si>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</si>
  <si>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</si>
  <si>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</si>
  <si>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</si>
  <si>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</si>
  <si>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</si>
  <si>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</si>
  <si>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</si>
  <si>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</si>
  <si>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</si>
  <si>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</si>
  <si>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</si>
  <si>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</si>
  <si>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</si>
  <si>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</si>
  <si>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</si>
  <si>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</si>
  <si>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</si>
  <si>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</si>
  <si>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</si>
  <si>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</si>
  <si>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</si>
  <si>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</si>
  <si>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</si>
  <si>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</si>
  <si>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</si>
  <si>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</si>
  <si>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</si>
  <si>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</si>
  <si>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</si>
  <si>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</si>
  <si>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</si>
  <si>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</si>
  <si>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</si>
  <si>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DE USO CASUAL CON SUELA SINTETICA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</si>
</sst>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2734</v>
      </c>
      <c r="G9" s="19"/>
      <c r="H9" s="18">
        <f>SUM(H11:H15010)</f>
        <v>1797.7499999999998</v>
      </c>
      <c r="I9" s="19"/>
      <c r="J9" s="18">
        <f>SUM(J11:J15010)</f>
        <v>25069.200000000001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451</v>
      </c>
      <c r="D11" s="24" t="str">
        <f>IF(C11&lt;=0," ",LOOKUP(C11,nandina,List!$C$2:$C$368))</f>
        <v>- - Los demás</v>
      </c>
      <c r="E11" s="16" t="s">
        <v>509</v>
      </c>
      <c r="F11" s="8">
        <f>108+102+20+280+160+60+90+10+144+40</f>
        <v>1014</v>
      </c>
      <c r="G11" s="9" t="s">
        <v>493</v>
      </c>
      <c r="H11" s="8">
        <f>1797.75/2734*F11</f>
        <v>666.75877834674463</v>
      </c>
      <c r="I11" s="8">
        <v>9.1999999999999993</v>
      </c>
      <c r="J11" s="8">
        <f>F11*I11</f>
        <v>9328.7999999999993</v>
      </c>
      <c r="K11" s="15"/>
      <c r="L11" s="8"/>
      <c r="M11" s="8"/>
      <c r="N11" s="3"/>
      <c r="O11" s="3"/>
      <c r="P11" s="3"/>
    </row>
    <row r="12" spans="1:16" ht="33.75" x14ac:dyDescent="0.25">
      <c r="A12" s="3"/>
      <c r="B12" s="12">
        <v>2</v>
      </c>
      <c r="C12" s="7" t="s">
        <v>451</v>
      </c>
      <c r="D12" s="24" t="str">
        <f>IF(C12&lt;=0," ",LOOKUP(C12,nandina,List!$C$2:$C$368))</f>
        <v>- - Los demás</v>
      </c>
      <c r="E12" s="16" t="s">
        <v>509</v>
      </c>
      <c r="F12" s="8">
        <f>90+10+152+40+90+10+144+40</f>
        <v>576</v>
      </c>
      <c r="G12" s="9" t="s">
        <v>493</v>
      </c>
      <c r="H12" s="8">
        <f t="shared" ref="H12:H15" si="0">1797.75/2734*F12</f>
        <v>378.75054864667152</v>
      </c>
      <c r="I12" s="8">
        <v>8.6</v>
      </c>
      <c r="J12" s="8">
        <f t="shared" ref="J12:J15" si="1">F12*I12</f>
        <v>4953.5999999999995</v>
      </c>
      <c r="K12" s="15"/>
      <c r="L12" s="8"/>
      <c r="M12" s="8"/>
      <c r="N12" s="3"/>
      <c r="O12" s="3"/>
      <c r="P12" s="3"/>
    </row>
    <row r="13" spans="1:16" ht="33.75" x14ac:dyDescent="0.25">
      <c r="A13" s="3"/>
      <c r="B13" s="12">
        <v>3</v>
      </c>
      <c r="C13" s="7" t="s">
        <v>451</v>
      </c>
      <c r="D13" s="24" t="str">
        <f>IF(C13&lt;=0," ",LOOKUP(C13,nandina,List!$C$2:$C$368))</f>
        <v>- - Los demás</v>
      </c>
      <c r="E13" s="16" t="s">
        <v>509</v>
      </c>
      <c r="F13" s="8">
        <f>90+20+184+40+72+10+136+20</f>
        <v>572</v>
      </c>
      <c r="G13" s="9" t="s">
        <v>493</v>
      </c>
      <c r="H13" s="8">
        <f t="shared" si="0"/>
        <v>376.12033650329187</v>
      </c>
      <c r="I13" s="8">
        <v>8.8000000000000007</v>
      </c>
      <c r="J13" s="8">
        <f t="shared" si="1"/>
        <v>5033.6000000000004</v>
      </c>
      <c r="K13" s="15"/>
      <c r="L13" s="8"/>
      <c r="M13" s="8"/>
      <c r="N13" s="3"/>
      <c r="O13" s="3"/>
      <c r="P13" s="3"/>
    </row>
    <row r="14" spans="1:16" ht="33.75" x14ac:dyDescent="0.25">
      <c r="A14" s="3"/>
      <c r="B14" s="12">
        <v>4</v>
      </c>
      <c r="C14" s="7" t="s">
        <v>451</v>
      </c>
      <c r="D14" s="24" t="str">
        <f>IF(C14&lt;=0," ",LOOKUP(C14,nandina,List!$C$2:$C$368))</f>
        <v>- - Los demás</v>
      </c>
      <c r="E14" s="16" t="s">
        <v>509</v>
      </c>
      <c r="F14" s="8">
        <f>90+10+176+40</f>
        <v>316</v>
      </c>
      <c r="G14" s="9" t="s">
        <v>493</v>
      </c>
      <c r="H14" s="8">
        <f t="shared" si="0"/>
        <v>207.7867593269934</v>
      </c>
      <c r="I14" s="8">
        <v>9.6999999999999993</v>
      </c>
      <c r="J14" s="8">
        <f t="shared" si="1"/>
        <v>3065.2</v>
      </c>
      <c r="K14" s="15"/>
      <c r="L14" s="8"/>
      <c r="M14" s="8"/>
      <c r="N14" s="3"/>
      <c r="O14" s="3"/>
      <c r="P14" s="3"/>
    </row>
    <row r="15" spans="1:16" ht="33.75" x14ac:dyDescent="0.25">
      <c r="A15" s="3"/>
      <c r="B15" s="12">
        <v>5</v>
      </c>
      <c r="C15" s="7" t="s">
        <v>451</v>
      </c>
      <c r="D15" s="24" t="str">
        <f>IF(C15&lt;=0," ",LOOKUP(C15,nandina,List!$C$2:$C$368))</f>
        <v>- - Los demás</v>
      </c>
      <c r="E15" s="16" t="s">
        <v>509</v>
      </c>
      <c r="F15" s="8">
        <v>256</v>
      </c>
      <c r="G15" s="9" t="s">
        <v>493</v>
      </c>
      <c r="H15" s="8">
        <f t="shared" si="0"/>
        <v>168.33357717629846</v>
      </c>
      <c r="I15" s="8">
        <v>10.5</v>
      </c>
      <c r="J15" s="8">
        <f t="shared" si="1"/>
        <v>2688</v>
      </c>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2019-09-11T00:50:24Z</dcterms:modified>
</cp:coreProperties>
</file>