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E5A9F6F8-AD25-4F9C-B1F8-650C88D7E478}"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5" i="1" l="1"/>
  <c r="F14" i="1"/>
  <c r="J14" i="1" s="1"/>
  <c r="F13" i="1"/>
  <c r="F12" i="1"/>
  <c r="J12" i="1" s="1"/>
  <c r="F11" i="1"/>
  <c r="H11" i="1" s="1"/>
  <c r="H12" i="1"/>
  <c r="H13" i="1"/>
  <c r="H15" i="1"/>
  <c r="J11" i="1" l="1"/>
  <c r="H14" i="1"/>
  <c r="J15" i="1"/>
  <c r="J13" i="1"/>
  <c r="D15010" i="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<sst xmlns="http://schemas.openxmlformats.org/spreadsheetml/2006/main" count="783" uniqueCount="510">
  <si>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</si>
  <si>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</si>
  <si>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</si>
  <si>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</si>
  <si>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</si>
  <si>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</si>
  <si>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</si>
  <si>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</si>
  <si>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</si>
  <si>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</si>
  <si>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</si>
  <si>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</si>
  <si>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</si>
  <si>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</si>
  <si>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</si>
  <si>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</si>
  <si>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</si>
  <si>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</si>
  <si>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</si>
  <si>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</si>
  <si>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</si>
  <si>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</si>
  <si>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</si>
  <si>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</si>
  <si>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</si>
  <si>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</si>
  <si>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</si>
  <si>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</si>
  <si>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</si>
  <si>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</si>
  <si>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</si>
  <si>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</si>
  <si>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</si>
  <si>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</si>
  <si>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</si>
  <si>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</si>
  <si>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</si>
  <si>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</si>
  <si>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</si>
  <si>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</si>
  <si>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</si>
  <si>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</si>
  <si>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</si>
  <si>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</si>
  <si>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</si>
  <si>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</si>
  <si>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</si>
  <si>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</si>
  <si>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</si>
  <si>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</si>
  <si>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</si>
  <si>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</si>
  <si>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</si>
  <si>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</si>
  <si>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</si>
  <si>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</si>
  <si>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</si>
  <si>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</si>
  <si>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</si>
  <si>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</si>
  <si>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</si>
  <si>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</si>
  <si>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</si>
  <si>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</si>
  <si>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</si>
  <si>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</si>
  <si>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</si>
  <si>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</si>
  <si>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</si>
  <si>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</si>
  <si>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</si>
  <si>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</si>
  <si>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</si>
  <si>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</si>
  <si>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</si>
  <si>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</si>
  <si>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</si>
  <si>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</si>
  <si>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</si>
  <si>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</si>
  <si>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</si>
  <si>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</si>
  <si>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</si>
  <si>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</si>
  <si>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</si>
  <si>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</si>
  <si>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</si>
  <si>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</si>
  <si>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</si>
  <si>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</si>
  <si>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</si>
  <si>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</si>
  <si>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</si>
  <si>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</si>
  <si>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</si>
  <si>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</si>
  <si>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</si>
  <si>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</si>
  <si>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</si>
  <si>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</si>
  <si>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</si>
  <si>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</si>
  <si>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</si>
  <si>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</si>
  <si>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</si>
  <si>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</si>
  <si>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</si>
  <si>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</si>
  <si>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</si>
  <si>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</si>
  <si>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</si>
  <si>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</si>
  <si>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</si>
  <si>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</si>
  <si>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</si>
  <si>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</si>
  <si>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</si>
  <si>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</si>
  <si>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</si>
  <si>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</si>
  <si>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</si>
  <si>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</si>
  <si>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</si>
  <si>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</si>
  <si>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</si>
  <si>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</si>
  <si>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</si>
  <si>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</si>
  <si>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</si>
  <si>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</si>
  <si>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</si>
  <si>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</si>
  <si>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</si>
  <si>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</si>
  <si>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</si>
  <si>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</si>
  <si>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</si>
  <si>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</si>
  <si>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</si>
  <si>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</si>
  <si>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</si>
  <si>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</si>
  <si>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</si>
  <si>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</si>
  <si>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</si>
  <si>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</si>
  <si>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</si>
  <si>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</si>
  <si>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</si>
  <si>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</si>
  <si>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</si>
  <si>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</si>
  <si>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</si>
  <si>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</si>
  <si>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</si>
  <si>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</si>
  <si>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</si>
  <si>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</si>
  <si>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</si>
  <si>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</si>
  <si>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</si>
  <si>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</si>
  <si>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</si>
  <si>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</si>
  <si>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</si>
  <si>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</si>
  <si>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</si>
  <si>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</si>
  <si>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</si>
  <si>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</si>
  <si>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</si>
  <si>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</si>
  <si>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</si>
  <si>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</si>
  <si>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</si>
  <si>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</si>
  <si>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</si>
  <si>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</si>
  <si>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</si>
  <si>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</si>
  <si>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</si>
  <si>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</si>
  <si>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</si>
  <si>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</si>
  <si>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</si>
  <si>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</si>
  <si>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</si>
  <si>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</si>
  <si>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</si>
  <si>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</si>
  <si>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</si>
  <si>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</si>
  <si>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</si>
  <si>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</si>
  <si>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</si>
  <si>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</si>
  <si>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</si>
  <si>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</si>
  <si>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</si>
  <si>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</si>
  <si>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</si>
  <si>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</si>
  <si>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</si>
  <si>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</si>
  <si>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</si>
  <si>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</si>
  <si>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</si>
  <si>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</si>
  <si>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</si>
  <si>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</si>
  <si>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</si>
  <si>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</si>
  <si>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</si>
  <si>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</si>
  <si>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</si>
  <si>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</si>
  <si>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</si>
  <si>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</si>
  <si>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</si>
  <si>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</si>
  <si>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</si>
  <si>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</si>
  <si>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</si>
  <si>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</si>
  <si>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</si>
  <si>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</si>
  <si>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</si>
  <si>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</si>
  <si>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</si>
  <si>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</si>
  <si>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</si>
  <si>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</si>
  <si>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</si>
  <si>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</si>
  <si>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</si>
  <si>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</si>
  <si>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</si>
  <si>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</si>
  <si>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</si>
  <si>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</si>
  <si>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</si>
  <si>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</si>
  <si>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</si>
  <si>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</si>
  <si>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</si>
  <si>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</si>
  <si>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</si>
  <si>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</si>
  <si>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</si>
  <si>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</si>
  <si>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</si>
  <si>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</si>
  <si>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</si>
  <si>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</si>
  <si>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</si>
  <si>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</si>
  <si>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</si>
  <si>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</si>
  <si>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</si>
  <si>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</si>
  <si>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</si>
  <si>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</si>
  <si>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</si>
  <si>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</si>
  <si>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</si>
  <si>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</si>
  <si>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</si>
  <si>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</si>
  <si>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</si>
  <si>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</si>
  <si>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</si>
  <si>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</si>
  <si>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</si>
  <si>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</si>
  <si>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</si>
  <si>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</si>
  <si>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</si>
  <si>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</si>
  <si>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</si>
  <si>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</si>
  <si>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</si>
  <si>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</si>
  <si>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</si>
  <si>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</si>
  <si>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</si>
  <si>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</si>
  <si>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</si>
  <si>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</si>
  <si>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</si>
  <si>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</si>
  <si>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</si>
  <si>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</si>
  <si>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</si>
  <si>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</si>
  <si>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</si>
  <si>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</si>
  <si>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</si>
  <si>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</si>
  <si>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</si>
  <si>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</si>
  <si>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</si>
  <si>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</si>
  <si>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</si>
  <si>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</si>
  <si>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</si>
  <si>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</si>
  <si>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</si>
  <si>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</si>
  <si>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</si>
  <si>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</si>
  <si>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</si>
  <si>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</si>
  <si>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</si>
  <si>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</si>
  <si>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</si>
  <si>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</si>
  <si>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</si>
  <si>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</si>
  <si>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</si>
  <si>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</si>
  <si>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</si>
  <si>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</si>
  <si>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</si>
  <si>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</si>
  <si>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</si>
  <si>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</si>
  <si>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</si>
  <si>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</si>
  <si>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</si>
  <si>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</si>
  <si>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</si>
  <si>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</si>
  <si>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</si>
  <si>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</si>
  <si>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</si>
  <si>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</si>
  <si>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</si>
  <si>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</si>
  <si>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</si>
  <si>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</si>
  <si>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</si>
  <si>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</si>
  <si>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</si>
  <si>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</si>
  <si>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</si>
  <si>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</si>
  <si>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</si>
  <si>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</si>
  <si>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</si>
  <si>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</si>
  <si>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</si>
  <si>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</si>
  <si>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</si>
  <si>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</si>
  <si>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</si>
  <si>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</si>
  <si>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</si>
  <si>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</si>
  <si>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</si>
  <si>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</si>
  <si>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</si>
  <si>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</si>
  <si>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</si>
  <si>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</si>
  <si>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</si>
  <si>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</si>
  <si>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</si>
  <si>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</si>
  <si>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</si>
  <si>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</si>
  <si>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</si>
  <si>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</si>
  <si>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</si>
  <si>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</si>
  <si>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</si>
  <si>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</si>
  <si>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</si>
  <si>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</si>
  <si>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</si>
  <si>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</si>
  <si>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</si>
  <si>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</si>
  <si>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</si>
  <si>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</si>
  <si>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</si>
  <si>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</si>
  <si>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</si>
  <si>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</si>
  <si>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</si>
  <si>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</si>
  <si>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</si>
  <si>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</si>
  <si>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</si>
  <si>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</si>
  <si>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</si>
  <si>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</si>
  <si>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</si>
  <si>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</si>
  <si>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</si>
  <si>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</si>
  <si>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</si>
  <si>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</si>
  <si>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</si>
  <si>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</si>
  <si>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</si>
  <si>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</si>
  <si>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</si>
  <si>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</si>
  <si>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</si>
  <si>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</si>
  <si>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</si>
  <si>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</si>
  <si>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</si>
  <si>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</si>
  <si>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</si>
  <si>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</si>
  <si>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</si>
  <si>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</si>
  <si>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</si>
  <si>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</si>
  <si>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</si>
  <si>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</si>
  <si>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</si>
  <si>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</si>
  <si>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</si>
  <si>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</si>
  <si>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</si>
  <si>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</si>
  <si>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</si>
  <si>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</si>
  <si>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</si>
  <si>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</si>
  <si>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</si>
  <si>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</si>
  <si>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</si>
  <si>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</si>
  <si>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</si>
  <si>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</si>
  <si>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</si>
  <si>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</si>
  <si>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</si>
  <si>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</si>
  <si>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</si>
  <si>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</si>
  <si>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</si>
  <si>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</si>
  <si>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</si>
  <si>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</si>
  <si>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</si>
  <si>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</si>
  <si>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</si>
  <si>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</si>
  <si>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</si>
  <si>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</si>
  <si>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</si>
  <si>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</si>
  <si>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</si>
  <si>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</si>
  <si>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</si>
  <si>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</si>
  <si>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</si>
  <si>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</si>
  <si>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</si>
  <si>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</si>
  <si>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</si>
  <si>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</si>
  <si>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</si>
  <si>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</si>
  <si>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</si>
  <si>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</si>
  <si>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</si>
  <si>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</si>
  <si>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</si>
  <si>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</si>
  <si>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</si>
  <si>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</si>
  <si>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</si>
  <si>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</si>
  <si>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</si>
  <si>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</si>
  <si>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</si>
  <si>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</si>
  <si>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</si>
  <si>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</si>
  <si>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</si>
  <si>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</si>
  <si>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</si>
  <si>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</si>
  <si>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</si>
  <si>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</si>
  <si>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</si>
  <si>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</si>
  <si>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</si>
  <si>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</si>
  <si>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</si>
  <si>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</si>
  <si>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</si>
  <si>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</si>
  <si>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</si>
  <si>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</si>
  <si>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</si>
  <si>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</si>
  <si>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</si>
  <si>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</si>
  <si>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</si>
  <si>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</si>
  <si>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</si>
  <si>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</si>
  <si>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</si>
  <si>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INFANTILES DE USO CASUAL CON SUELA Y PARTE SUPERIOR SINTETICA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</si>
</sst>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13975</v>
      </c>
      <c r="G9" s="19"/>
      <c r="H9" s="18">
        <f>SUM(H11:H15010)</f>
        <v>7903.3</v>
      </c>
      <c r="I9" s="19"/>
      <c r="J9" s="18">
        <f>SUM(J11:J15010)</f>
        <v>126223.2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f>728+492+36+10+36+10+48+48+1320+48+10+48+10+48+10+48+10+18+10+30+30+30+18+10+30+30+30+664+492+36+10+36+10+48+48+18+10+30+30+30+1320+48+10+48+10+48+10+48+10+18+10+30+30+30+1360+18+10+30+30+30+48+10+48+10+48+10+48+10+1352+18+10+30+30+30+48+10+48+10+48+10+48+10</f>
        <v>9740</v>
      </c>
      <c r="G11" s="9" t="s">
        <v>493</v>
      </c>
      <c r="H11" s="8">
        <f>7903.3/13975*F11</f>
        <v>5508.2749194991056</v>
      </c>
      <c r="I11" s="8">
        <v>8.5</v>
      </c>
      <c r="J11" s="8">
        <f>F11*I11</f>
        <v>82790</v>
      </c>
      <c r="K11" s="15"/>
      <c r="L11" s="8"/>
      <c r="M11" s="8"/>
      <c r="N11" s="3"/>
      <c r="O11" s="3"/>
      <c r="P11" s="3"/>
    </row>
    <row r="12" spans="1:16" ht="22.5" x14ac:dyDescent="0.25">
      <c r="A12" s="3"/>
      <c r="B12" s="12">
        <v>2</v>
      </c>
      <c r="C12" s="7" t="s">
        <v>433</v>
      </c>
      <c r="D12" s="24" t="str">
        <f>IF(C12&lt;=0," ",LOOKUP(C12,nandina,List!$C$2:$C$368))</f>
        <v>- - - Los demás</v>
      </c>
      <c r="E12" s="16" t="s">
        <v>509</v>
      </c>
      <c r="F12" s="8">
        <f>632+138+48+48+48+48+456+27+8+27+8+27+8</f>
        <v>1523</v>
      </c>
      <c r="G12" s="9" t="s">
        <v>493</v>
      </c>
      <c r="H12" s="8">
        <f t="shared" ref="H12:H15" si="0">7903.3/13975*F12</f>
        <v>861.30417889087664</v>
      </c>
      <c r="I12" s="8">
        <v>8</v>
      </c>
      <c r="J12" s="8">
        <f t="shared" ref="J12:J15" si="1">F12*I12</f>
        <v>12184</v>
      </c>
      <c r="K12" s="15"/>
      <c r="L12" s="8"/>
      <c r="M12" s="8"/>
      <c r="N12" s="3"/>
      <c r="O12" s="3"/>
      <c r="P12" s="3"/>
    </row>
    <row r="13" spans="1:16" ht="22.5" x14ac:dyDescent="0.25">
      <c r="A13" s="3"/>
      <c r="B13" s="12">
        <v>3</v>
      </c>
      <c r="C13" s="7" t="s">
        <v>433</v>
      </c>
      <c r="D13" s="24" t="str">
        <f>IF(C13&lt;=0," ",LOOKUP(C13,nandina,List!$C$2:$C$368))</f>
        <v>- - - Los demás</v>
      </c>
      <c r="E13" s="16" t="s">
        <v>509</v>
      </c>
      <c r="F13" s="8">
        <f>392+18+10+30+30+30+392+18+10+30+30+30</f>
        <v>1020</v>
      </c>
      <c r="G13" s="9" t="s">
        <v>493</v>
      </c>
      <c r="H13" s="8">
        <f t="shared" si="0"/>
        <v>576.84193202146696</v>
      </c>
      <c r="I13" s="8">
        <v>10.9</v>
      </c>
      <c r="J13" s="8">
        <f t="shared" si="1"/>
        <v>11118</v>
      </c>
      <c r="K13" s="15"/>
      <c r="L13" s="8"/>
      <c r="M13" s="8"/>
      <c r="N13" s="3"/>
      <c r="O13" s="3"/>
      <c r="P13" s="3"/>
    </row>
    <row r="14" spans="1:16" ht="22.5" x14ac:dyDescent="0.25">
      <c r="A14" s="3"/>
      <c r="B14" s="12">
        <v>4</v>
      </c>
      <c r="C14" s="7" t="s">
        <v>433</v>
      </c>
      <c r="D14" s="24" t="str">
        <f>IF(C14&lt;=0," ",LOOKUP(C14,nandina,List!$C$2:$C$368))</f>
        <v>- - - Los demás</v>
      </c>
      <c r="E14" s="16" t="s">
        <v>509</v>
      </c>
      <c r="F14" s="8">
        <f>294+30+30+392+18+10+30+30+30</f>
        <v>864</v>
      </c>
      <c r="G14" s="9" t="s">
        <v>493</v>
      </c>
      <c r="H14" s="8">
        <f t="shared" si="0"/>
        <v>488.61904830053669</v>
      </c>
      <c r="I14" s="8">
        <v>11.8</v>
      </c>
      <c r="J14" s="8">
        <f t="shared" si="1"/>
        <v>10195.200000000001</v>
      </c>
      <c r="K14" s="15"/>
      <c r="L14" s="8"/>
      <c r="M14" s="8"/>
      <c r="N14" s="3"/>
      <c r="O14" s="3"/>
      <c r="P14" s="3"/>
    </row>
    <row r="15" spans="1:16" ht="22.5" x14ac:dyDescent="0.25">
      <c r="A15" s="3"/>
      <c r="B15" s="12">
        <v>5</v>
      </c>
      <c r="C15" s="7" t="s">
        <v>433</v>
      </c>
      <c r="D15" s="24" t="str">
        <f>IF(C15&lt;=0," ",LOOKUP(C15,nandina,List!$C$2:$C$368))</f>
        <v>- - - Los demás</v>
      </c>
      <c r="E15" s="16" t="s">
        <v>509</v>
      </c>
      <c r="F15" s="8">
        <f>416+30+30+32+32+222+10+12+10+12+10+12</f>
        <v>828</v>
      </c>
      <c r="G15" s="9" t="s">
        <v>493</v>
      </c>
      <c r="H15" s="8">
        <f t="shared" si="0"/>
        <v>468.25992128801431</v>
      </c>
      <c r="I15" s="8">
        <v>12</v>
      </c>
      <c r="J15" s="8">
        <f t="shared" si="1"/>
        <v>9936</v>
      </c>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2019-09-11T01:08:16Z</dcterms:modified>
</cp:coreProperties>
</file>