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12D5DC71-DBCF-4C09-A182-131E5CB574C5}"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1" i="1" l="1"/>
  <c r="J14" i="1"/>
  <c r="H13" i="1"/>
  <c r="F13" i="1"/>
  <c r="J13" i="1" s="1"/>
  <c r="H12" i="1"/>
  <c r="F12" i="1"/>
  <c r="J12" i="1" s="1"/>
  <c r="J11" i="1"/>
  <c r="I11" i="1"/>
  <c r="F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<sst xmlns="http://schemas.openxmlformats.org/spreadsheetml/2006/main" count="780" uniqueCount="510">
  <si>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</si>
  <si>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</si>
  <si>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</si>
  <si>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</si>
  <si>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</si>
  <si>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</si>
  <si>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</si>
  <si>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</si>
  <si>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</si>
  <si>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</si>
  <si>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</si>
  <si>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</si>
  <si>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</si>
  <si>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</si>
  <si>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</si>
  <si>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</si>
  <si>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</si>
  <si>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</si>
  <si>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</si>
  <si>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</si>
  <si>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</si>
  <si>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</si>
  <si>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</si>
  <si>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</si>
  <si>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</si>
  <si>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</si>
  <si>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</si>
  <si>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</si>
  <si>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</si>
  <si>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</si>
  <si>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</si>
  <si>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</si>
  <si>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</si>
  <si>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</si>
  <si>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</si>
  <si>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</si>
  <si>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</si>
  <si>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</si>
  <si>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</si>
  <si>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</si>
  <si>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</si>
  <si>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</si>
  <si>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</si>
  <si>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</si>
  <si>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</si>
  <si>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</si>
  <si>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</si>
  <si>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</si>
  <si>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</si>
  <si>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</si>
  <si>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</si>
  <si>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</si>
  <si>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</si>
  <si>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</si>
  <si>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</si>
  <si>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</si>
  <si>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</si>
  <si>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</si>
  <si>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</si>
  <si>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</si>
  <si>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</si>
  <si>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</si>
  <si>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</si>
  <si>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</si>
  <si>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</si>
  <si>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</si>
  <si>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</si>
  <si>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</si>
  <si>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</si>
  <si>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</si>
  <si>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</si>
  <si>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</si>
  <si>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</si>
  <si>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</si>
  <si>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</si>
  <si>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</si>
  <si>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</si>
  <si>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</si>
  <si>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</si>
  <si>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</si>
  <si>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</si>
  <si>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</si>
  <si>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</si>
  <si>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</si>
  <si>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</si>
  <si>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</si>
  <si>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</si>
  <si>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</si>
  <si>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</si>
  <si>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</si>
  <si>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</si>
  <si>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</si>
  <si>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</si>
  <si>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</si>
  <si>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</si>
  <si>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</si>
  <si>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</si>
  <si>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</si>
  <si>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</si>
  <si>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</si>
  <si>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</si>
  <si>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</si>
  <si>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</si>
  <si>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</si>
  <si>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</si>
  <si>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</si>
  <si>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</si>
  <si>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</si>
  <si>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</si>
  <si>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</si>
  <si>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</si>
  <si>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</si>
  <si>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</si>
  <si>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</si>
  <si>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</si>
  <si>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</si>
  <si>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</si>
  <si>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</si>
  <si>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</si>
  <si>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</si>
  <si>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</si>
  <si>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</si>
  <si>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</si>
  <si>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</si>
  <si>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</si>
  <si>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</si>
  <si>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</si>
  <si>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</si>
  <si>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</si>
  <si>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</si>
  <si>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</si>
  <si>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</si>
  <si>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</si>
  <si>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</si>
  <si>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</si>
  <si>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</si>
  <si>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</si>
  <si>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</si>
  <si>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</si>
  <si>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</si>
  <si>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</si>
  <si>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</si>
  <si>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</si>
  <si>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</si>
  <si>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</si>
  <si>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</si>
  <si>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</si>
  <si>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</si>
  <si>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</si>
  <si>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</si>
  <si>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</si>
  <si>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</si>
  <si>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</si>
  <si>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</si>
  <si>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</si>
  <si>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</si>
  <si>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</si>
  <si>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</si>
  <si>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</si>
  <si>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</si>
  <si>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</si>
  <si>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</si>
  <si>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</si>
  <si>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</si>
  <si>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</si>
  <si>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</si>
  <si>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</si>
  <si>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</si>
  <si>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</si>
  <si>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</si>
  <si>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</si>
  <si>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</si>
  <si>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</si>
  <si>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</si>
  <si>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</si>
  <si>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</si>
  <si>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</si>
  <si>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</si>
  <si>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</si>
  <si>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</si>
  <si>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</si>
  <si>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</si>
  <si>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</si>
  <si>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</si>
  <si>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</si>
  <si>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</si>
  <si>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</si>
  <si>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</si>
  <si>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</si>
  <si>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</si>
  <si>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</si>
  <si>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</si>
  <si>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</si>
  <si>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</si>
  <si>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</si>
  <si>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</si>
  <si>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</si>
  <si>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</si>
  <si>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</si>
  <si>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</si>
  <si>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</si>
  <si>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</si>
  <si>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</si>
  <si>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</si>
  <si>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</si>
  <si>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</si>
  <si>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</si>
  <si>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</si>
  <si>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</si>
  <si>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</si>
  <si>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</si>
  <si>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</si>
  <si>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</si>
  <si>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</si>
  <si>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</si>
  <si>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</si>
  <si>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</si>
  <si>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</si>
  <si>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</si>
  <si>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</si>
  <si>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</si>
  <si>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</si>
  <si>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</si>
  <si>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</si>
  <si>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</si>
  <si>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</si>
  <si>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</si>
  <si>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</si>
  <si>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</si>
  <si>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</si>
  <si>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</si>
  <si>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</si>
  <si>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</si>
  <si>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</si>
  <si>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</si>
  <si>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</si>
  <si>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</si>
  <si>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</si>
  <si>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</si>
  <si>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</si>
  <si>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</si>
  <si>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</si>
  <si>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</si>
  <si>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</si>
  <si>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</si>
  <si>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</si>
  <si>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</si>
  <si>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</si>
  <si>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</si>
  <si>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</si>
  <si>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</si>
  <si>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</si>
  <si>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</si>
  <si>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</si>
  <si>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</si>
  <si>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</si>
  <si>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</si>
  <si>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</si>
  <si>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</si>
  <si>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</si>
  <si>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</si>
  <si>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</si>
  <si>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</si>
  <si>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</si>
  <si>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</si>
  <si>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</si>
  <si>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</si>
  <si>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</si>
  <si>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</si>
  <si>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</si>
  <si>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</si>
  <si>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</si>
  <si>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</si>
  <si>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</si>
  <si>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</si>
  <si>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</si>
  <si>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</si>
  <si>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</si>
  <si>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</si>
  <si>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</si>
  <si>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</si>
  <si>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</si>
  <si>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</si>
  <si>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</si>
  <si>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</si>
  <si>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</si>
  <si>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</si>
  <si>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</si>
  <si>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</si>
  <si>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</si>
  <si>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</si>
  <si>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</si>
  <si>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</si>
  <si>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</si>
  <si>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</si>
  <si>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</si>
  <si>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</si>
  <si>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</si>
  <si>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</si>
  <si>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</si>
  <si>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</si>
  <si>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</si>
  <si>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</si>
  <si>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</si>
  <si>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</si>
  <si>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</si>
  <si>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</si>
  <si>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</si>
  <si>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</si>
  <si>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</si>
  <si>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</si>
  <si>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</si>
  <si>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</si>
  <si>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</si>
  <si>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</si>
  <si>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</si>
  <si>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</si>
  <si>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</si>
  <si>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</si>
  <si>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</si>
  <si>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</si>
  <si>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</si>
  <si>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</si>
  <si>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</si>
  <si>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</si>
  <si>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</si>
  <si>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</si>
  <si>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</si>
  <si>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</si>
  <si>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</si>
  <si>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</si>
  <si>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</si>
  <si>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</si>
  <si>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</si>
  <si>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</si>
  <si>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</si>
  <si>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</si>
  <si>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</si>
  <si>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</si>
  <si>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</si>
  <si>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</si>
  <si>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</si>
  <si>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</si>
  <si>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</si>
  <si>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</si>
  <si>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</si>
  <si>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</si>
  <si>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</si>
  <si>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</si>
  <si>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</si>
  <si>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</si>
  <si>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</si>
  <si>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</si>
  <si>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</si>
  <si>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</si>
  <si>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</si>
  <si>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</si>
  <si>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</si>
  <si>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</si>
  <si>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</si>
  <si>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</si>
  <si>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</si>
  <si>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</si>
  <si>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</si>
  <si>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</si>
  <si>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</si>
  <si>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</si>
  <si>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</si>
  <si>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</si>
  <si>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</si>
  <si>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</si>
  <si>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</si>
  <si>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</si>
  <si>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</si>
  <si>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</si>
  <si>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</si>
  <si>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</si>
  <si>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</si>
  <si>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</si>
  <si>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</si>
  <si>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</si>
  <si>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</si>
  <si>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</si>
  <si>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</si>
  <si>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</si>
  <si>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</si>
  <si>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</si>
  <si>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</si>
  <si>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</si>
  <si>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</si>
  <si>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</si>
  <si>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</si>
  <si>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</si>
  <si>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</si>
  <si>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</si>
  <si>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</si>
  <si>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</si>
  <si>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</si>
  <si>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</si>
  <si>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</si>
  <si>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</si>
  <si>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</si>
  <si>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</si>
  <si>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</si>
  <si>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</si>
  <si>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</si>
  <si>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</si>
  <si>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</si>
  <si>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</si>
  <si>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</si>
  <si>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</si>
  <si>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</si>
  <si>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</si>
  <si>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</si>
  <si>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</si>
  <si>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</si>
  <si>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</si>
  <si>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</si>
  <si>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</si>
  <si>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</si>
  <si>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</si>
  <si>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</si>
  <si>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</si>
  <si>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</si>
  <si>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</si>
  <si>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</si>
  <si>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</si>
  <si>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</si>
  <si>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</si>
  <si>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</si>
  <si>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</si>
  <si>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</si>
  <si>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</si>
  <si>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</si>
  <si>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</si>
  <si>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</si>
  <si>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</si>
  <si>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</si>
  <si>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</si>
  <si>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</si>
  <si>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</si>
  <si>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</si>
  <si>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</si>
  <si>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</si>
  <si>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</si>
  <si>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</si>
  <si>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</si>
  <si>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</si>
  <si>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</si>
  <si>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</si>
  <si>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</si>
  <si>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</si>
  <si>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</si>
  <si>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</si>
  <si>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</si>
  <si>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</si>
  <si>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</si>
  <si>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</si>
  <si>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</si>
  <si>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</si>
  <si>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</si>
  <si>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</si>
  <si>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</si>
  <si>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</si>
  <si>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</si>
  <si>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</si>
  <si>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</si>
  <si>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</si>
  <si>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</si>
  <si>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</si>
  <si>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</si>
  <si>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</si>
  <si>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</si>
  <si>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</si>
  <si>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</si>
  <si>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</si>
  <si>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</si>
  <si>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</si>
  <si>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</si>
  <si>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</si>
  <si>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</si>
  <si>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</si>
  <si>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</si>
  <si>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</si>
  <si>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</si>
  <si>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</si>
  <si>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</si>
  <si>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</si>
  <si>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</si>
  <si>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</si>
  <si>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</si>
  <si>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</si>
  <si>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</si>
  <si>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</si>
  <si>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</si>
  <si>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</si>
  <si>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</si>
  <si>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</si>
  <si>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</si>
  <si>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</si>
  <si>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</si>
  <si>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</si>
  <si>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</si>
  <si>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</si>
  <si>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</si>
  <si>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</si>
  <si>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</si>
  <si>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</si>
  <si>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</si>
  <si>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DE GOMA Y PARTE SUPERIOR DE CUERO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</si>
</sst>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2109</v>
      </c>
      <c r="G9" s="19"/>
      <c r="H9" s="18">
        <f>SUM(H11:H15010)</f>
        <v>2530.8000000000002</v>
      </c>
      <c r="I9" s="19"/>
      <c r="J9" s="18">
        <f>SUM(J11:J15010)</f>
        <v>48708.899999999994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444</v>
      </c>
      <c r="D11" s="24" t="str">
        <f>IF(C11&lt;=0," ",LOOKUP(C11,nandina,List!$C$2:$C$368))</f>
        <v>- - - Los demás</v>
      </c>
      <c r="E11" s="16" t="s">
        <v>509</v>
      </c>
      <c r="F11" s="8">
        <f>225*2</f>
        <v>450</v>
      </c>
      <c r="G11" s="9" t="s">
        <v>493</v>
      </c>
      <c r="H11" s="8">
        <f>270+270</f>
        <v>540</v>
      </c>
      <c r="I11" s="8">
        <f>24.5</f>
        <v>24.5</v>
      </c>
      <c r="J11" s="8">
        <f>F11*I11</f>
        <v>11025</v>
      </c>
      <c r="K11" s="15"/>
      <c r="L11" s="8"/>
      <c r="M11" s="8"/>
      <c r="N11" s="3"/>
      <c r="O11" s="3"/>
      <c r="P11" s="3"/>
    </row>
    <row r="12" spans="1:16" ht="22.5" x14ac:dyDescent="0.25">
      <c r="A12" s="3"/>
      <c r="B12" s="12">
        <v>2</v>
      </c>
      <c r="C12" s="7" t="s">
        <v>444</v>
      </c>
      <c r="D12" s="24" t="str">
        <f>IF(C12&lt;=0," ",LOOKUP(C12,nandina,List!$C$2:$C$368))</f>
        <v>- - - Los demás</v>
      </c>
      <c r="E12" s="16" t="s">
        <v>509</v>
      </c>
      <c r="F12" s="8">
        <f>288+240</f>
        <v>528</v>
      </c>
      <c r="G12" s="9" t="s">
        <v>493</v>
      </c>
      <c r="H12" s="8">
        <f>345.6+288</f>
        <v>633.6</v>
      </c>
      <c r="I12" s="8">
        <v>22.5</v>
      </c>
      <c r="J12" s="8">
        <f t="shared" ref="J12:J14" si="0">F12*I12</f>
        <v>11880</v>
      </c>
      <c r="K12" s="15"/>
      <c r="L12" s="8"/>
      <c r="M12" s="8"/>
      <c r="N12" s="3"/>
      <c r="O12" s="3"/>
      <c r="P12" s="3"/>
    </row>
    <row r="13" spans="1:16" ht="22.5" x14ac:dyDescent="0.25">
      <c r="A13" s="3"/>
      <c r="B13" s="12">
        <v>3</v>
      </c>
      <c r="C13" s="7" t="s">
        <v>444</v>
      </c>
      <c r="D13" s="24" t="str">
        <f>IF(C13&lt;=0," ",LOOKUP(C13,nandina,List!$C$2:$C$368))</f>
        <v>- - - Los demás</v>
      </c>
      <c r="E13" s="16" t="s">
        <v>509</v>
      </c>
      <c r="F13" s="8">
        <f>240+171+240+240</f>
        <v>891</v>
      </c>
      <c r="G13" s="9" t="s">
        <v>493</v>
      </c>
      <c r="H13" s="8">
        <f>288+205.2+288+288</f>
        <v>1069.2</v>
      </c>
      <c r="I13" s="8">
        <v>22.9</v>
      </c>
      <c r="J13" s="8">
        <f t="shared" si="0"/>
        <v>20403.899999999998</v>
      </c>
      <c r="K13" s="15"/>
      <c r="L13" s="8"/>
      <c r="M13" s="8"/>
      <c r="N13" s="3"/>
      <c r="O13" s="3"/>
      <c r="P13" s="3"/>
    </row>
    <row r="14" spans="1:16" ht="22.5" x14ac:dyDescent="0.25">
      <c r="A14" s="3"/>
      <c r="B14" s="12">
        <v>4</v>
      </c>
      <c r="C14" s="7" t="s">
        <v>444</v>
      </c>
      <c r="D14" s="24" t="str">
        <f>IF(C14&lt;=0," ",LOOKUP(C14,nandina,List!$C$2:$C$368))</f>
        <v>- - - Los demás</v>
      </c>
      <c r="E14" s="16" t="s">
        <v>509</v>
      </c>
      <c r="F14" s="8">
        <v>240</v>
      </c>
      <c r="G14" s="9" t="s">
        <v>493</v>
      </c>
      <c r="H14" s="8">
        <v>288</v>
      </c>
      <c r="I14" s="8">
        <v>22.5</v>
      </c>
      <c r="J14" s="8">
        <f t="shared" si="0"/>
        <v>5400</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608" yWindow="46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2019-09-11T02:23:51Z</dcterms:modified>
</cp:coreProperties>
</file>