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330" yWindow="0" windowWidth="15270" windowHeight="804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1" l="1"/>
  <c r="J26" i="1"/>
  <c r="J25" i="1"/>
  <c r="J24" i="1"/>
  <c r="J23" i="1"/>
  <c r="J22" i="1"/>
  <c r="J21" i="1"/>
  <c r="J20" i="1"/>
  <c r="J19" i="1"/>
  <c r="J18" i="1"/>
  <c r="J17" i="1"/>
  <c r="J15" i="1"/>
  <c r="J14" i="1"/>
  <c r="J13" i="1"/>
  <c r="J12" i="1"/>
  <c r="J11" i="1"/>
  <c r="J16"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<sst xmlns="http://schemas.openxmlformats.org/spreadsheetml/2006/main" count="803" uniqueCount="526">
  <si>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</si>
  <si>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</si>
  <si>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</si>
  <si>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</si>
  <si>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</si>
  <si>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</si>
  <si>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</si>
  <si>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</si>
  <si>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</si>
  <si>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</si>
  <si>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</si>
  <si>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</si>
  <si>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</si>
  <si>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</si>
  <si>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</si>
  <si>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</si>
  <si>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</si>
  <si>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</si>
  <si>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</si>
  <si>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</si>
  <si>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</si>
  <si>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</si>
  <si>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</si>
  <si>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</si>
  <si>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</si>
  <si>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</si>
  <si>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</si>
  <si>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</si>
  <si>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</si>
  <si>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</si>
  <si>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</si>
  <si>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</si>
  <si>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</si>
  <si>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</si>
  <si>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</si>
  <si>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</si>
  <si>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</si>
  <si>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</si>
  <si>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</si>
  <si>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</si>
  <si>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</si>
  <si>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</si>
  <si>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</si>
  <si>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</si>
  <si>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</si>
  <si>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</si>
  <si>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</si>
  <si>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</si>
  <si>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</si>
  <si>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</si>
  <si>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</si>
  <si>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</si>
  <si>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</si>
  <si>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</si>
  <si>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</si>
  <si>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</si>
  <si>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</si>
  <si>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</si>
  <si>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</si>
  <si>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</si>
  <si>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</si>
  <si>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</si>
  <si>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</si>
  <si>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</si>
  <si>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</si>
  <si>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</si>
  <si>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</si>
  <si>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</si>
  <si>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</si>
  <si>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</si>
  <si>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</si>
  <si>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</si>
  <si>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</si>
  <si>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</si>
  <si>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</si>
  <si>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</si>
  <si>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</si>
  <si>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</si>
  <si>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</si>
  <si>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</si>
  <si>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</si>
  <si>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</si>
  <si>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</si>
  <si>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</si>
  <si>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</si>
  <si>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</si>
  <si>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</si>
  <si>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</si>
  <si>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</si>
  <si>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</si>
  <si>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</si>
  <si>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</si>
  <si>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</si>
  <si>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</si>
  <si>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</si>
  <si>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</si>
  <si>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</si>
  <si>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</si>
  <si>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</si>
  <si>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</si>
  <si>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</si>
  <si>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</si>
  <si>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</si>
  <si>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</si>
  <si>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</si>
  <si>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</si>
  <si>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</si>
  <si>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</si>
  <si>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</si>
  <si>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</si>
  <si>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</si>
  <si>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</si>
  <si>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</si>
  <si>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</si>
  <si>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</si>
  <si>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</si>
  <si>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</si>
  <si>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</si>
  <si>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</si>
  <si>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</si>
  <si>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</si>
  <si>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</si>
  <si>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</si>
  <si>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</si>
  <si>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</si>
  <si>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</si>
  <si>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</si>
  <si>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</si>
  <si>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</si>
  <si>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</si>
  <si>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</si>
  <si>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</si>
  <si>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</si>
  <si>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</si>
  <si>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</si>
  <si>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</si>
  <si>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</si>
  <si>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</si>
  <si>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</si>
  <si>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</si>
  <si>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</si>
  <si>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</si>
  <si>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</si>
  <si>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</si>
  <si>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</si>
  <si>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</si>
  <si>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</si>
  <si>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</si>
  <si>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</si>
  <si>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</si>
  <si>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</si>
  <si>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</si>
  <si>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</si>
  <si>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</si>
  <si>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</si>
  <si>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</si>
  <si>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</si>
  <si>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</si>
  <si>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</si>
  <si>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</si>
  <si>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</si>
  <si>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</si>
  <si>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</si>
  <si>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</si>
  <si>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</si>
  <si>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</si>
  <si>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</si>
  <si>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</si>
  <si>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</si>
  <si>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</si>
  <si>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</si>
  <si>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</si>
  <si>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</si>
  <si>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</si>
  <si>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</si>
  <si>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</si>
  <si>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</si>
  <si>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</si>
  <si>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</si>
  <si>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</si>
  <si>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</si>
  <si>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</si>
  <si>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</si>
  <si>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</si>
  <si>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</si>
  <si>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</si>
  <si>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</si>
  <si>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</si>
  <si>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</si>
  <si>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</si>
  <si>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</si>
  <si>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</si>
  <si>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</si>
  <si>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</si>
  <si>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</si>
  <si>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</si>
  <si>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</si>
  <si>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</si>
  <si>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</si>
  <si>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</si>
  <si>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</si>
  <si>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</si>
  <si>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</si>
  <si>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</si>
  <si>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</si>
  <si>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</si>
  <si>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</si>
  <si>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</si>
  <si>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</si>
  <si>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</si>
  <si>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</si>
  <si>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</si>
  <si>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</si>
  <si>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</si>
  <si>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</si>
  <si>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</si>
  <si>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</si>
  <si>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</si>
  <si>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</si>
  <si>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</si>
  <si>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</si>
  <si>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</si>
  <si>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</si>
  <si>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</si>
  <si>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</si>
  <si>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</si>
  <si>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</si>
  <si>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</si>
  <si>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</si>
  <si>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</si>
  <si>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</si>
  <si>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</si>
  <si>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</si>
  <si>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</si>
  <si>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</si>
  <si>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</si>
  <si>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</si>
  <si>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</si>
  <si>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</si>
  <si>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</si>
  <si>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</si>
  <si>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</si>
  <si>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</si>
  <si>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</si>
  <si>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</si>
  <si>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</si>
  <si>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</si>
  <si>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</si>
  <si>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</si>
  <si>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</si>
  <si>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</si>
  <si>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</si>
  <si>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</si>
  <si>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</si>
  <si>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</si>
  <si>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</si>
  <si>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</si>
  <si>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</si>
  <si>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</si>
  <si>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</si>
  <si>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</si>
  <si>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</si>
  <si>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</si>
  <si>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</si>
  <si>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</si>
  <si>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</si>
  <si>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</si>
  <si>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</si>
  <si>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</si>
  <si>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</si>
  <si>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</si>
  <si>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</si>
  <si>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</si>
  <si>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</si>
  <si>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</si>
  <si>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</si>
  <si>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</si>
  <si>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</si>
  <si>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</si>
  <si>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</si>
  <si>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</si>
  <si>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</si>
  <si>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</si>
  <si>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</si>
  <si>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</si>
  <si>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</si>
  <si>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</si>
  <si>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</si>
  <si>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</si>
  <si>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</si>
  <si>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</si>
  <si>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</si>
  <si>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</si>
  <si>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</si>
  <si>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</si>
  <si>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</si>
  <si>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</si>
  <si>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</si>
  <si>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</si>
  <si>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</si>
  <si>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</si>
  <si>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</si>
  <si>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</si>
  <si>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</si>
  <si>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</si>
  <si>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</si>
  <si>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</si>
  <si>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</si>
  <si>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</si>
  <si>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</si>
  <si>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</si>
  <si>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</si>
  <si>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</si>
  <si>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</si>
  <si>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</si>
  <si>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</si>
  <si>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</si>
  <si>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</si>
  <si>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</si>
  <si>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</si>
  <si>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</si>
  <si>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</si>
  <si>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</si>
  <si>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</si>
  <si>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</si>
  <si>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</si>
  <si>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</si>
  <si>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</si>
  <si>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</si>
  <si>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</si>
  <si>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</si>
  <si>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</si>
  <si>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</si>
  <si>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</si>
  <si>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</si>
  <si>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</si>
  <si>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</si>
  <si>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</si>
  <si>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</si>
  <si>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</si>
  <si>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</si>
  <si>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</si>
  <si>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</si>
  <si>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</si>
  <si>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</si>
  <si>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</si>
  <si>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</si>
  <si>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</si>
  <si>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</si>
  <si>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</si>
  <si>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</si>
  <si>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</si>
  <si>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</si>
  <si>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</si>
  <si>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</si>
  <si>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</si>
  <si>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</si>
  <si>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</si>
  <si>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</si>
  <si>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</si>
  <si>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</si>
  <si>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</si>
  <si>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</si>
  <si>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</si>
  <si>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</si>
  <si>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</si>
  <si>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</si>
  <si>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</si>
  <si>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</si>
  <si>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</si>
  <si>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</si>
  <si>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</si>
  <si>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</si>
  <si>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</si>
  <si>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</si>
  <si>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</si>
  <si>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</si>
  <si>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</si>
  <si>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</si>
  <si>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</si>
  <si>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</si>
  <si>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</si>
  <si>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</si>
  <si>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</si>
  <si>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</si>
  <si>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</si>
  <si>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</si>
  <si>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</si>
  <si>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</si>
  <si>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</si>
  <si>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</si>
  <si>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</si>
  <si>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</si>
  <si>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</si>
  <si>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</si>
  <si>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</si>
  <si>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</si>
  <si>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</si>
  <si>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</si>
  <si>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</si>
  <si>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</si>
  <si>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</si>
  <si>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</si>
  <si>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</si>
  <si>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</si>
  <si>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</si>
  <si>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</si>
  <si>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</si>
  <si>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</si>
  <si>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</si>
  <si>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</si>
  <si>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</si>
  <si>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</si>
  <si>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</si>
  <si>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</si>
  <si>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</si>
  <si>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</si>
  <si>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</si>
  <si>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</si>
  <si>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</si>
  <si>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</si>
  <si>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</si>
  <si>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</si>
  <si>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</si>
  <si>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</si>
  <si>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</si>
  <si>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</si>
  <si>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</si>
  <si>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</si>
  <si>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</si>
  <si>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</si>
  <si>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</si>
  <si>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</si>
  <si>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</si>
  <si>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</si>
  <si>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</si>
  <si>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</si>
  <si>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</si>
  <si>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</si>
  <si>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</si>
  <si>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</si>
  <si>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</si>
  <si>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</si>
  <si>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</si>
  <si>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</si>
  <si>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</si>
  <si>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</si>
  <si>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</si>
  <si>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</si>
  <si>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</si>
  <si>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</si>
  <si>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</si>
  <si>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</si>
  <si>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</si>
  <si>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</si>
  <si>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</si>
  <si>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</si>
  <si>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</si>
  <si>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</si>
  <si>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</si>
  <si>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</si>
  <si>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</si>
  <si>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</si>
  <si>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</si>
  <si>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</si>
  <si>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</si>
  <si>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</si>
  <si>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</si>
  <si>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</si>
  <si>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</si>
  <si>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</si>
  <si>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</si>
  <si>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</si>
  <si>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</si>
  <si>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</si>
  <si>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</si>
  <si>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</si>
  <si>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</si>
  <si>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</si>
  <si>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</si>
  <si>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</si>
  <si>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</si>
  <si>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</si>
  <si>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</si>
  <si>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</si>
  <si>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</si>
  <si>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</si>
  <si>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</si>
  <si>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</si>
  <si>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</si>
  <si>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</si>
  <si>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</si>
  <si>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</si>
  <si>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</si>
  <si>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</si>
  <si>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</si>
  <si>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</si>
  <si>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</si>
  <si>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</si>
  <si>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</si>
  <si>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</si>
  <si>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</si>
  <si>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</si>
  <si>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</si>
  <si>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</si>
  <si>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</si>
  <si>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</si>
  <si>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</si>
  <si>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PORFIRIO VILLCA MAMANI</t>
  </si>
  <si>
    <t>PARES</t>
  </si>
  <si>
    <t>E7158D1-A16S  CHALAS TALLA  36-39</t>
  </si>
  <si>
    <t>E7158D1-A16S  CHALAS TALLA  30-35</t>
  </si>
  <si>
    <t>E6137  CHALAS TALLA  39-42</t>
  </si>
  <si>
    <t>F2030C-A016S  CHALAS TALLA  36-39</t>
  </si>
  <si>
    <t>E7158D1-A17S  CHALAS TALLA  36-39</t>
  </si>
  <si>
    <t>E6155-A07S  CHALAS TALLA  40-43</t>
  </si>
  <si>
    <t>F1172-A34S  CHALAS TALLA  30-35</t>
  </si>
  <si>
    <t>F1117-A21S  CHALAS TALLA  40-45</t>
  </si>
  <si>
    <t>F2030-B11WS  CHALAS TALLA  36-39</t>
  </si>
  <si>
    <t>F1154-A43S  CHALAS TALLA 36-41</t>
  </si>
  <si>
    <t>F2302-A14S  CHALAS TALLA  36-39</t>
  </si>
  <si>
    <t>F1163-A08S  CHALAS TALLA  40-43</t>
  </si>
  <si>
    <t>F3042-A06S  CHALAS TALLA  39-43</t>
  </si>
  <si>
    <t>F3042-A14S  CHALAS TALLA  36-41</t>
  </si>
  <si>
    <t>F2030C-A24S  CHALAS TALLA  36-39</t>
  </si>
  <si>
    <t>F2030C-A21S  CHALAS TALLA 36-39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</si>
</sst>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20" activePane="bottomLeft" state="frozenSplit"/>
      <selection pane="bottomLeft" activeCell="D13" sqref="D1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3588732014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41580</v>
      </c>
      <c r="G9" s="19"/>
      <c r="H9" s="18">
        <f>SUM(H11:H15010)</f>
        <v>13912.820000000002</v>
      </c>
      <c r="I9" s="19"/>
      <c r="J9" s="18">
        <f>SUM(J11:J15010)</f>
        <v>24914.880000000001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0.75" customHeight="1" x14ac:dyDescent="0.25">
      <c r="A11" s="3"/>
      <c r="B11" s="12">
        <v>1</v>
      </c>
      <c r="C11" s="7"/>
      <c r="D11" s="24" t="str">
        <f>IF(C11&lt;=0," ",LOOKUP(C11,nandina,List!$C$2:$C$368))</f>
        <v xml:space="preserve"> </v>
      </c>
      <c r="E11" s="16" t="s">
        <v>510</v>
      </c>
      <c r="F11" s="8">
        <v>2700</v>
      </c>
      <c r="G11" s="9" t="s">
        <v>509</v>
      </c>
      <c r="H11" s="8">
        <v>844.65</v>
      </c>
      <c r="I11" s="8">
        <v>0.57999999999999996</v>
      </c>
      <c r="J11" s="8">
        <f>I11*F11</f>
        <v>1566</v>
      </c>
      <c r="K11" s="15"/>
      <c r="L11" s="8"/>
      <c r="M11" s="8"/>
      <c r="N11" s="3"/>
      <c r="O11" s="3"/>
      <c r="P11" s="3"/>
    </row>
    <row r="12" spans="1:16" ht="29.25" customHeight="1" x14ac:dyDescent="0.25">
      <c r="A12" s="3"/>
      <c r="B12" s="12">
        <v>2</v>
      </c>
      <c r="C12" s="7"/>
      <c r="D12" s="24" t="str">
        <f>IF(C12&lt;=0," ",LOOKUP(C12,nandina,List!$C$2:$C$368))</f>
        <v xml:space="preserve"> </v>
      </c>
      <c r="E12" s="16" t="s">
        <v>511</v>
      </c>
      <c r="F12" s="8">
        <v>2160</v>
      </c>
      <c r="G12" s="9" t="s">
        <v>509</v>
      </c>
      <c r="H12" s="8">
        <v>548.4</v>
      </c>
      <c r="I12" s="8">
        <v>0.45</v>
      </c>
      <c r="J12" s="8">
        <f>I12*F12</f>
        <v>972</v>
      </c>
      <c r="K12" s="15"/>
      <c r="L12" s="8"/>
      <c r="M12" s="8"/>
      <c r="N12" s="3"/>
      <c r="O12" s="3"/>
      <c r="P12" s="3"/>
    </row>
    <row r="13" spans="1:16" ht="23.25" customHeight="1" x14ac:dyDescent="0.25">
      <c r="A13" s="3"/>
      <c r="B13" s="12">
        <v>3</v>
      </c>
      <c r="C13" s="7"/>
      <c r="D13" s="24" t="str">
        <f>IF(C13&lt;=0," ",LOOKUP(C13,nandina,List!$C$2:$C$368))</f>
        <v xml:space="preserve"> </v>
      </c>
      <c r="E13" s="16" t="s">
        <v>512</v>
      </c>
      <c r="F13" s="8">
        <v>1296</v>
      </c>
      <c r="G13" s="9" t="s">
        <v>509</v>
      </c>
      <c r="H13" s="8">
        <v>564.84</v>
      </c>
      <c r="I13" s="8">
        <v>0.67</v>
      </c>
      <c r="J13" s="8">
        <f>I13*F13</f>
        <v>868.32</v>
      </c>
      <c r="K13" s="15"/>
      <c r="L13" s="8"/>
      <c r="M13" s="8"/>
      <c r="N13" s="3"/>
      <c r="O13" s="3"/>
      <c r="P13" s="3"/>
    </row>
    <row r="14" spans="1:16" ht="24.75" customHeight="1" x14ac:dyDescent="0.25">
      <c r="A14" s="3"/>
      <c r="B14" s="12">
        <v>4</v>
      </c>
      <c r="C14" s="7"/>
      <c r="D14" s="24" t="str">
        <f>IF(C14&lt;=0," ",LOOKUP(C14,nandina,List!$C$2:$C$368))</f>
        <v xml:space="preserve"> </v>
      </c>
      <c r="E14" s="16" t="s">
        <v>513</v>
      </c>
      <c r="F14" s="8">
        <v>2736</v>
      </c>
      <c r="G14" s="9" t="s">
        <v>509</v>
      </c>
      <c r="H14" s="8">
        <v>738.34</v>
      </c>
      <c r="I14" s="8">
        <v>0.57999999999999996</v>
      </c>
      <c r="J14" s="8">
        <f>I14*F14</f>
        <v>1586.8799999999999</v>
      </c>
      <c r="K14" s="15"/>
      <c r="L14" s="8"/>
      <c r="M14" s="8"/>
      <c r="N14" s="3"/>
      <c r="O14" s="3"/>
      <c r="P14" s="3"/>
    </row>
    <row r="15" spans="1:16" ht="23.25" customHeight="1" x14ac:dyDescent="0.25">
      <c r="A15" s="3"/>
      <c r="B15" s="12">
        <v>5</v>
      </c>
      <c r="C15" s="7"/>
      <c r="D15" s="24" t="str">
        <f>IF(C15&lt;=0," ",LOOKUP(C15,nandina,List!$C$2:$C$368))</f>
        <v xml:space="preserve"> </v>
      </c>
      <c r="E15" s="16" t="s">
        <v>514</v>
      </c>
      <c r="F15" s="8">
        <v>2700</v>
      </c>
      <c r="G15" s="9" t="s">
        <v>509</v>
      </c>
      <c r="H15" s="8">
        <v>844.65</v>
      </c>
      <c r="I15" s="8">
        <v>0.57999999999999996</v>
      </c>
      <c r="J15" s="8">
        <f>I15*F15</f>
        <v>1566</v>
      </c>
      <c r="K15" s="15"/>
      <c r="L15" s="8"/>
      <c r="M15" s="8"/>
      <c r="N15" s="3"/>
      <c r="O15" s="3"/>
      <c r="P15" s="3"/>
    </row>
    <row r="16" spans="1:16" ht="25.5" customHeight="1" x14ac:dyDescent="0.25">
      <c r="A16" s="3"/>
      <c r="B16" s="12">
        <v>6</v>
      </c>
      <c r="C16" s="7"/>
      <c r="D16" s="24" t="str">
        <f>IF(C16&lt;=0," ",LOOKUP(C16,nandina,List!$C$2:$C$368))</f>
        <v xml:space="preserve"> </v>
      </c>
      <c r="E16" s="16" t="s">
        <v>515</v>
      </c>
      <c r="F16" s="8">
        <v>2700</v>
      </c>
      <c r="G16" s="9" t="s">
        <v>509</v>
      </c>
      <c r="H16" s="8">
        <v>904.5</v>
      </c>
      <c r="I16" s="8">
        <v>0.67</v>
      </c>
      <c r="J16" s="8">
        <f>I16*F16</f>
        <v>1809</v>
      </c>
      <c r="K16" s="15"/>
      <c r="L16" s="8"/>
      <c r="M16" s="8"/>
      <c r="N16" s="3"/>
      <c r="O16" s="3"/>
      <c r="P16" s="3"/>
    </row>
    <row r="17" spans="1:16" ht="22.5" customHeight="1" x14ac:dyDescent="0.25">
      <c r="A17" s="3"/>
      <c r="B17" s="12">
        <v>7</v>
      </c>
      <c r="C17" s="7"/>
      <c r="D17" s="24" t="str">
        <f>IF(C17&lt;=0," ",LOOKUP(C17,nandina,List!$C$2:$C$368))</f>
        <v xml:space="preserve"> </v>
      </c>
      <c r="E17" s="16" t="s">
        <v>516</v>
      </c>
      <c r="F17" s="8">
        <v>72</v>
      </c>
      <c r="G17" s="9" t="s">
        <v>509</v>
      </c>
      <c r="H17" s="8">
        <v>21.08</v>
      </c>
      <c r="I17" s="8">
        <v>0.45</v>
      </c>
      <c r="J17" s="8">
        <f>I17*F17</f>
        <v>32.4</v>
      </c>
      <c r="K17" s="15"/>
      <c r="L17" s="8"/>
      <c r="M17" s="8"/>
      <c r="N17" s="3"/>
      <c r="O17" s="3"/>
      <c r="P17" s="3"/>
    </row>
    <row r="18" spans="1:16" ht="35.25" customHeight="1" x14ac:dyDescent="0.25">
      <c r="A18" s="3"/>
      <c r="B18" s="12">
        <v>8</v>
      </c>
      <c r="C18" s="7" t="s">
        <v>427</v>
      </c>
      <c r="D18" s="24" t="str">
        <f>IF(C18&lt;=0," ",LOOKUP(C18,nandina,List!$C$2:$C$368))</f>
        <v>- Calzado con la parte superior de tiras o bridas fijas a la suela por tetones (espigas)</v>
      </c>
      <c r="E18" s="16" t="s">
        <v>517</v>
      </c>
      <c r="F18" s="8">
        <v>2700</v>
      </c>
      <c r="G18" s="9" t="s">
        <v>509</v>
      </c>
      <c r="H18" s="8">
        <v>1313.1</v>
      </c>
      <c r="I18" s="8">
        <v>0.67</v>
      </c>
      <c r="J18" s="8">
        <f>I18*F18</f>
        <v>1809</v>
      </c>
      <c r="K18" s="15"/>
      <c r="L18" s="8"/>
      <c r="M18" s="8"/>
      <c r="N18" s="3"/>
      <c r="O18" s="3"/>
      <c r="P18" s="3"/>
    </row>
    <row r="19" spans="1:16" ht="28.5" customHeight="1" x14ac:dyDescent="0.25">
      <c r="A19" s="3"/>
      <c r="B19" s="12">
        <v>9</v>
      </c>
      <c r="C19" s="7"/>
      <c r="D19" s="24" t="str">
        <f>IF(C19&lt;=0," ",LOOKUP(C19,nandina,List!$C$2:$C$368))</f>
        <v xml:space="preserve"> </v>
      </c>
      <c r="E19" s="16" t="s">
        <v>518</v>
      </c>
      <c r="F19" s="8">
        <v>2736</v>
      </c>
      <c r="G19" s="9" t="s">
        <v>509</v>
      </c>
      <c r="H19" s="8">
        <v>770.64</v>
      </c>
      <c r="I19" s="8">
        <v>0.57999999999999996</v>
      </c>
      <c r="J19" s="8">
        <f>I19*F19</f>
        <v>1586.8799999999999</v>
      </c>
      <c r="K19" s="15"/>
      <c r="L19" s="8"/>
      <c r="M19" s="8"/>
      <c r="N19" s="3"/>
      <c r="O19" s="3"/>
      <c r="P19" s="3"/>
    </row>
    <row r="20" spans="1:16" ht="26.25" customHeight="1" x14ac:dyDescent="0.25">
      <c r="A20" s="3"/>
      <c r="B20" s="12">
        <v>10</v>
      </c>
      <c r="C20" s="7"/>
      <c r="D20" s="24" t="str">
        <f>IF(C20&lt;=0," ",LOOKUP(C20,nandina,List!$C$2:$C$368))</f>
        <v xml:space="preserve"> </v>
      </c>
      <c r="E20" s="16" t="s">
        <v>519</v>
      </c>
      <c r="F20" s="8">
        <v>2736</v>
      </c>
      <c r="G20" s="9" t="s">
        <v>509</v>
      </c>
      <c r="H20" s="8">
        <v>1017.64</v>
      </c>
      <c r="I20" s="8">
        <v>0.57999999999999996</v>
      </c>
      <c r="J20" s="8">
        <f>I20*F20</f>
        <v>1586.8799999999999</v>
      </c>
      <c r="K20" s="15"/>
      <c r="L20" s="8"/>
      <c r="M20" s="8"/>
      <c r="N20" s="3"/>
      <c r="O20" s="3"/>
      <c r="P20" s="3"/>
    </row>
    <row r="21" spans="1:16" ht="30.75" customHeight="1" x14ac:dyDescent="0.25">
      <c r="A21" s="3"/>
      <c r="B21" s="12">
        <v>11</v>
      </c>
      <c r="C21" s="7"/>
      <c r="D21" s="24" t="str">
        <f>IF(C21&lt;=0," ",LOOKUP(C21,nandina,List!$C$2:$C$368))</f>
        <v xml:space="preserve"> </v>
      </c>
      <c r="E21" s="16" t="s">
        <v>510</v>
      </c>
      <c r="F21" s="8">
        <v>2700</v>
      </c>
      <c r="G21" s="9" t="s">
        <v>509</v>
      </c>
      <c r="H21" s="8">
        <v>844.65</v>
      </c>
      <c r="I21" s="8">
        <v>0.57999999999999996</v>
      </c>
      <c r="J21" s="8">
        <f>I21*F21</f>
        <v>1566</v>
      </c>
      <c r="K21" s="15"/>
      <c r="L21" s="8"/>
      <c r="M21" s="8"/>
      <c r="N21" s="3"/>
      <c r="O21" s="3"/>
      <c r="P21" s="3"/>
    </row>
    <row r="22" spans="1:16" ht="35.25" customHeight="1" x14ac:dyDescent="0.25">
      <c r="A22" s="3"/>
      <c r="B22" s="12">
        <v>12</v>
      </c>
      <c r="C22" s="7"/>
      <c r="D22" s="24" t="str">
        <f>IF(C22&lt;=0," ",LOOKUP(C22,nandina,List!$C$2:$C$368))</f>
        <v xml:space="preserve"> </v>
      </c>
      <c r="E22" s="16" t="s">
        <v>520</v>
      </c>
      <c r="F22" s="8">
        <v>2736</v>
      </c>
      <c r="G22" s="9" t="s">
        <v>509</v>
      </c>
      <c r="H22" s="8">
        <v>860.7</v>
      </c>
      <c r="I22" s="8">
        <v>0.57999999999999996</v>
      </c>
      <c r="J22" s="8">
        <f>I22*F22</f>
        <v>1586.8799999999999</v>
      </c>
      <c r="K22" s="15"/>
      <c r="L22" s="8"/>
      <c r="M22" s="8"/>
      <c r="N22" s="3"/>
      <c r="O22" s="3"/>
      <c r="P22" s="3"/>
    </row>
    <row r="23" spans="1:16" ht="27.75" customHeight="1" x14ac:dyDescent="0.25">
      <c r="A23" s="3"/>
      <c r="B23" s="12">
        <v>13</v>
      </c>
      <c r="C23" s="7"/>
      <c r="D23" s="24" t="str">
        <f>IF(C23&lt;=0," ",LOOKUP(C23,nandina,List!$C$2:$C$368))</f>
        <v xml:space="preserve"> </v>
      </c>
      <c r="E23" s="16" t="s">
        <v>521</v>
      </c>
      <c r="F23" s="8">
        <v>2700</v>
      </c>
      <c r="G23" s="9" t="s">
        <v>509</v>
      </c>
      <c r="H23" s="8">
        <v>1221.75</v>
      </c>
      <c r="I23" s="8">
        <v>0.67</v>
      </c>
      <c r="J23" s="8">
        <f>I23*F23</f>
        <v>1809</v>
      </c>
      <c r="K23" s="15"/>
      <c r="L23" s="8"/>
      <c r="M23" s="8"/>
      <c r="N23" s="3"/>
      <c r="O23" s="3"/>
      <c r="P23" s="3"/>
    </row>
    <row r="24" spans="1:16" ht="30" customHeight="1" x14ac:dyDescent="0.25">
      <c r="A24" s="3"/>
      <c r="B24" s="12">
        <v>14</v>
      </c>
      <c r="C24" s="7"/>
      <c r="D24" s="24" t="str">
        <f>IF(C24&lt;=0," ",LOOKUP(C24,nandina,List!$C$2:$C$368))</f>
        <v xml:space="preserve"> </v>
      </c>
      <c r="E24" s="16" t="s">
        <v>522</v>
      </c>
      <c r="F24" s="8">
        <v>2700</v>
      </c>
      <c r="G24" s="9" t="s">
        <v>509</v>
      </c>
      <c r="H24" s="8">
        <v>1002.6</v>
      </c>
      <c r="I24" s="8">
        <v>0.67</v>
      </c>
      <c r="J24" s="8">
        <f>I24*F24</f>
        <v>1809</v>
      </c>
      <c r="K24" s="15"/>
      <c r="L24" s="8"/>
      <c r="M24" s="8"/>
      <c r="N24" s="3"/>
      <c r="O24" s="3"/>
      <c r="P24" s="3"/>
    </row>
    <row r="25" spans="1:16" ht="30" customHeight="1" x14ac:dyDescent="0.25">
      <c r="A25" s="3"/>
      <c r="B25" s="12">
        <v>15</v>
      </c>
      <c r="C25" s="7"/>
      <c r="D25" s="24" t="str">
        <f>IF(C25&lt;=0," ",LOOKUP(C25,nandina,List!$C$2:$C$368))</f>
        <v xml:space="preserve"> </v>
      </c>
      <c r="E25" s="16" t="s">
        <v>523</v>
      </c>
      <c r="F25" s="8">
        <v>2736</v>
      </c>
      <c r="G25" s="9" t="s">
        <v>509</v>
      </c>
      <c r="H25" s="8">
        <v>937.84</v>
      </c>
      <c r="I25" s="8">
        <v>0.57999999999999996</v>
      </c>
      <c r="J25" s="8">
        <f>I25*F25</f>
        <v>1586.8799999999999</v>
      </c>
      <c r="K25" s="15"/>
      <c r="L25" s="8"/>
      <c r="M25" s="8"/>
      <c r="N25" s="3"/>
      <c r="O25" s="3"/>
      <c r="P25" s="3"/>
    </row>
    <row r="26" spans="1:16" ht="30" customHeight="1" x14ac:dyDescent="0.25">
      <c r="A26" s="3"/>
      <c r="B26" s="12">
        <v>16</v>
      </c>
      <c r="C26" s="7"/>
      <c r="D26" s="24" t="str">
        <f>IF(C26&lt;=0," ",LOOKUP(C26,nandina,List!$C$2:$C$368))</f>
        <v xml:space="preserve"> </v>
      </c>
      <c r="E26" s="16" t="s">
        <v>524</v>
      </c>
      <c r="F26" s="8">
        <v>2736</v>
      </c>
      <c r="G26" s="9" t="s">
        <v>509</v>
      </c>
      <c r="H26" s="8">
        <v>739.1</v>
      </c>
      <c r="I26" s="8">
        <v>0.57999999999999996</v>
      </c>
      <c r="J26" s="8">
        <f>I26*F26</f>
        <v>1586.8799999999999</v>
      </c>
      <c r="K26" s="15"/>
      <c r="L26" s="8"/>
      <c r="M26" s="8"/>
      <c r="N26" s="3"/>
      <c r="O26" s="3"/>
      <c r="P26" s="3"/>
    </row>
    <row r="27" spans="1:16" ht="29.25" customHeight="1" x14ac:dyDescent="0.25">
      <c r="A27" s="3"/>
      <c r="B27" s="12">
        <v>17</v>
      </c>
      <c r="C27" s="7"/>
      <c r="D27" s="24" t="str">
        <f>IF(C27&lt;=0," ",LOOKUP(C27,nandina,List!$C$2:$C$368))</f>
        <v xml:space="preserve"> </v>
      </c>
      <c r="E27" s="16" t="s">
        <v>525</v>
      </c>
      <c r="F27" s="8">
        <v>2736</v>
      </c>
      <c r="G27" s="9" t="s">
        <v>509</v>
      </c>
      <c r="H27" s="8">
        <v>738.34</v>
      </c>
      <c r="I27" s="8">
        <v>0.57999999999999996</v>
      </c>
      <c r="J27" s="8">
        <f>I27*F27</f>
        <v>1586.8799999999999</v>
      </c>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horizontalDpi="4294967293"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Luffi</cp:lastModifiedBy>
  <cp:lastPrinted>2019-09-19T13:37:53Z</cp:lastPrinted>
  <dcterms:created xsi:type="dcterms:W3CDTF">2019-09-02T15:21:37Z</dcterms:created>
  <dcterms:modified xsi:type="dcterms:W3CDTF">2019-09-19T13:38:23Z</dcterms:modified>
</cp:coreProperties>
</file>