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ELL\Documents\BOTTERO 2019\IMPORTACIONES\Solicitudes enviadas\Verano 19\"/>
    </mc:Choice>
  </mc:AlternateContent>
  <bookViews>
    <workbookView xWindow="0" yWindow="0" windowWidth="17256" windowHeight="577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<sst xmlns="http://schemas.openxmlformats.org/spreadsheetml/2006/main" count="828" uniqueCount="529">
  <si>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</si>
  <si>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</si>
  <si>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</si>
  <si>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</si>
  <si>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</si>
  <si>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</si>
  <si>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</si>
  <si>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</si>
  <si>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</si>
  <si>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</si>
  <si>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</si>
  <si>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</si>
  <si>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</si>
  <si>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</si>
  <si>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</si>
  <si>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</si>
  <si>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</si>
  <si>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</si>
  <si>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</si>
  <si>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</si>
  <si>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</si>
  <si>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</si>
  <si>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</si>
  <si>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</si>
  <si>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</si>
  <si>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</si>
  <si>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</si>
  <si>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</si>
  <si>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</si>
  <si>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</si>
  <si>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</si>
  <si>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</si>
  <si>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</si>
  <si>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</si>
  <si>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</si>
  <si>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</si>
  <si>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</si>
  <si>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</si>
  <si>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</si>
  <si>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</si>
  <si>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</si>
  <si>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</si>
  <si>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</si>
  <si>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</si>
  <si>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</si>
  <si>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</si>
  <si>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</si>
  <si>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</si>
  <si>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</si>
  <si>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</si>
  <si>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</si>
  <si>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</si>
  <si>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</si>
  <si>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</si>
  <si>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</si>
  <si>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</si>
  <si>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</si>
  <si>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</si>
  <si>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</si>
  <si>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</si>
  <si>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</si>
  <si>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</si>
  <si>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</si>
  <si>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</si>
  <si>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</si>
  <si>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</si>
  <si>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</si>
  <si>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</si>
  <si>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</si>
  <si>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</si>
  <si>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</si>
  <si>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</si>
  <si>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</si>
  <si>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</si>
  <si>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</si>
  <si>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</si>
  <si>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</si>
  <si>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</si>
  <si>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</si>
  <si>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</si>
  <si>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</si>
  <si>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</si>
  <si>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</si>
  <si>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</si>
  <si>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</si>
  <si>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</si>
  <si>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</si>
  <si>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</si>
  <si>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</si>
  <si>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</si>
  <si>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</si>
  <si>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</si>
  <si>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</si>
  <si>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</si>
  <si>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</si>
  <si>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</si>
  <si>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</si>
  <si>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</si>
  <si>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</si>
  <si>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</si>
  <si>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</si>
  <si>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</si>
  <si>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</si>
  <si>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</si>
  <si>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</si>
  <si>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</si>
  <si>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</si>
  <si>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</si>
  <si>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</si>
  <si>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</si>
  <si>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</si>
  <si>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</si>
  <si>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</si>
  <si>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</si>
  <si>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</si>
  <si>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</si>
  <si>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</si>
  <si>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</si>
  <si>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</si>
  <si>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</si>
  <si>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</si>
  <si>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</si>
  <si>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</si>
  <si>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</si>
  <si>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</si>
  <si>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</si>
  <si>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</si>
  <si>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</si>
  <si>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</si>
  <si>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</si>
  <si>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</si>
  <si>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</si>
  <si>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</si>
  <si>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</si>
  <si>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</si>
  <si>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</si>
  <si>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</si>
  <si>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</si>
  <si>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</si>
  <si>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</si>
  <si>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</si>
  <si>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</si>
  <si>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</si>
  <si>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</si>
  <si>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</si>
  <si>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</si>
  <si>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</si>
  <si>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</si>
  <si>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</si>
  <si>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</si>
  <si>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</si>
  <si>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</si>
  <si>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</si>
  <si>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</si>
  <si>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</si>
  <si>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</si>
  <si>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</si>
  <si>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</si>
  <si>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</si>
  <si>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</si>
  <si>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</si>
  <si>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</si>
  <si>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</si>
  <si>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</si>
  <si>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</si>
  <si>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</si>
  <si>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</si>
  <si>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</si>
  <si>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</si>
  <si>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</si>
  <si>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</si>
  <si>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</si>
  <si>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</si>
  <si>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</si>
  <si>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</si>
  <si>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</si>
  <si>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</si>
  <si>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</si>
  <si>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</si>
  <si>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</si>
  <si>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</si>
  <si>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</si>
  <si>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</si>
  <si>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</si>
  <si>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</si>
  <si>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</si>
  <si>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</si>
  <si>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</si>
  <si>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</si>
  <si>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</si>
  <si>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</si>
  <si>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</si>
  <si>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</si>
  <si>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</si>
  <si>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</si>
  <si>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</si>
  <si>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</si>
  <si>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</si>
  <si>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</si>
  <si>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</si>
  <si>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</si>
  <si>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</si>
  <si>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</si>
  <si>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</si>
  <si>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</si>
  <si>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</si>
  <si>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</si>
  <si>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</si>
  <si>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</si>
  <si>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</si>
  <si>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</si>
  <si>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</si>
  <si>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</si>
  <si>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</si>
  <si>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</si>
  <si>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</si>
  <si>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</si>
  <si>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</si>
  <si>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</si>
  <si>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</si>
  <si>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</si>
  <si>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</si>
  <si>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</si>
  <si>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</si>
  <si>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</si>
  <si>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</si>
  <si>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</si>
  <si>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</si>
  <si>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</si>
  <si>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</si>
  <si>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</si>
  <si>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</si>
  <si>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</si>
  <si>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</si>
  <si>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</si>
  <si>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</si>
  <si>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</si>
  <si>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</si>
  <si>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</si>
  <si>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</si>
  <si>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</si>
  <si>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</si>
  <si>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</si>
  <si>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</si>
  <si>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</si>
  <si>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</si>
  <si>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</si>
  <si>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</si>
  <si>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</si>
  <si>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</si>
  <si>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</si>
  <si>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</si>
  <si>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</si>
  <si>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</si>
  <si>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</si>
  <si>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</si>
  <si>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</si>
  <si>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</si>
  <si>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</si>
  <si>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</si>
  <si>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</si>
  <si>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</si>
  <si>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</si>
  <si>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</si>
  <si>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</si>
  <si>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</si>
  <si>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</si>
  <si>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</si>
  <si>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</si>
  <si>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</si>
  <si>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</si>
  <si>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</si>
  <si>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</si>
  <si>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</si>
  <si>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</si>
  <si>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</si>
  <si>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</si>
  <si>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</si>
  <si>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</si>
  <si>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</si>
  <si>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</si>
  <si>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</si>
  <si>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</si>
  <si>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</si>
  <si>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</si>
  <si>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</si>
  <si>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</si>
  <si>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</si>
  <si>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</si>
  <si>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</si>
  <si>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</si>
  <si>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</si>
  <si>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</si>
  <si>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</si>
  <si>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</si>
  <si>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</si>
  <si>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</si>
  <si>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</si>
  <si>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</si>
  <si>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</si>
  <si>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</si>
  <si>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</si>
  <si>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</si>
  <si>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</si>
  <si>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</si>
  <si>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</si>
  <si>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</si>
  <si>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</si>
  <si>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</si>
  <si>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</si>
  <si>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</si>
  <si>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</si>
  <si>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</si>
  <si>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</si>
  <si>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</si>
  <si>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</si>
  <si>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</si>
  <si>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</si>
  <si>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</si>
  <si>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</si>
  <si>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</si>
  <si>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</si>
  <si>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</si>
  <si>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</si>
  <si>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</si>
  <si>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</si>
  <si>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</si>
  <si>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</si>
  <si>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</si>
  <si>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</si>
  <si>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</si>
  <si>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</si>
  <si>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</si>
  <si>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</si>
  <si>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</si>
  <si>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</si>
  <si>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</si>
  <si>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</si>
  <si>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</si>
  <si>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</si>
  <si>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</si>
  <si>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</si>
  <si>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</si>
  <si>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</si>
  <si>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</si>
  <si>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</si>
  <si>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</si>
  <si>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</si>
  <si>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</si>
  <si>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</si>
  <si>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</si>
  <si>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</si>
  <si>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</si>
  <si>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</si>
  <si>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</si>
  <si>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</si>
  <si>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</si>
  <si>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</si>
  <si>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</si>
  <si>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</si>
  <si>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</si>
  <si>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</si>
  <si>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</si>
  <si>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</si>
  <si>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</si>
  <si>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</si>
  <si>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</si>
  <si>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</si>
  <si>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</si>
  <si>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</si>
  <si>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</si>
  <si>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</si>
  <si>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</si>
  <si>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</si>
  <si>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</si>
  <si>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</si>
  <si>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</si>
  <si>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</si>
  <si>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</si>
  <si>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</si>
  <si>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</si>
  <si>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</si>
  <si>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</si>
  <si>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</si>
  <si>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</si>
  <si>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</si>
  <si>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</si>
  <si>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</si>
  <si>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</si>
  <si>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</si>
  <si>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</si>
  <si>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</si>
  <si>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</si>
  <si>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</si>
  <si>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</si>
  <si>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</si>
  <si>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</si>
  <si>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</si>
  <si>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</si>
  <si>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</si>
  <si>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</si>
  <si>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</si>
  <si>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</si>
  <si>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</si>
  <si>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</si>
  <si>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</si>
  <si>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</si>
  <si>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</si>
  <si>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</si>
  <si>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</si>
  <si>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</si>
  <si>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</si>
  <si>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</si>
  <si>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</si>
  <si>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</si>
  <si>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</si>
  <si>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</si>
  <si>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</si>
  <si>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</si>
  <si>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</si>
  <si>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</si>
  <si>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</si>
  <si>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</si>
  <si>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</si>
  <si>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</si>
  <si>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</si>
  <si>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</si>
  <si>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</si>
  <si>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</si>
  <si>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</si>
  <si>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</si>
  <si>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</si>
  <si>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</si>
  <si>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</si>
  <si>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</si>
  <si>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</si>
  <si>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</si>
  <si>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</si>
  <si>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</si>
  <si>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</si>
  <si>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</si>
  <si>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</si>
  <si>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</si>
  <si>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</si>
  <si>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</si>
  <si>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</si>
  <si>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</si>
  <si>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</si>
  <si>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</si>
  <si>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</si>
  <si>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</si>
  <si>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</si>
  <si>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</si>
  <si>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</si>
  <si>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</si>
  <si>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</si>
  <si>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</si>
  <si>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</si>
  <si>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</si>
  <si>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</si>
  <si>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</si>
  <si>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</si>
  <si>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</si>
  <si>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</si>
  <si>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</si>
  <si>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</si>
  <si>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</si>
  <si>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</si>
  <si>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</si>
  <si>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</si>
  <si>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</si>
  <si>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</si>
  <si>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</si>
  <si>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</si>
  <si>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</si>
  <si>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</si>
  <si>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</si>
  <si>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</si>
  <si>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</si>
  <si>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</si>
  <si>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</si>
  <si>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</si>
  <si>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</si>
  <si>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</si>
  <si>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</si>
  <si>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</si>
  <si>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</si>
  <si>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</si>
  <si>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</si>
  <si>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</si>
  <si>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</si>
  <si>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</si>
  <si>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</si>
  <si>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</si>
  <si>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</si>
  <si>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</si>
  <si>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</si>
  <si>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</si>
  <si>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</si>
  <si>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</si>
  <si>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</si>
  <si>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</si>
  <si>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</si>
  <si>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</si>
  <si>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</si>
  <si>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</si>
  <si>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</si>
  <si>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</si>
  <si>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BOTIN 301902 CUERO TANINO/CUERO CROCO TANIS NEGRO/NEGRO</t>
  </si>
  <si>
    <t>BOTIN 301907 CUERO TANINO/CUERO CROCO TANIS NEGRO/NEGRO</t>
  </si>
  <si>
    <t>ZAPATO 309104 CUERO ATANADO NAPOLI ACAFRAO 18</t>
  </si>
  <si>
    <t>ZAPATO 309104 CUERO ATANADO NAPOLI BROWN SUGAR 16</t>
  </si>
  <si>
    <t>ZAPATO 309104 CUERO ATANADO NAPOLI CORAL 19</t>
  </si>
  <si>
    <t>ZAPATO 309104 CUERO ATANADO NAPOLI NEGRO</t>
  </si>
  <si>
    <t>ZAPATO 309104 CUERO ATANADO NAPOLI ROJO 19</t>
  </si>
  <si>
    <t>ZAPATO 309104 CUERO METALIZADO ROMA DORADO</t>
  </si>
  <si>
    <t>ZAPATO 309106 CUERO ATANADO NAPOLI BLANCO</t>
  </si>
  <si>
    <t>ZAPATO 309106 CUERO ATANADO NAPOLI CARAMEL 15</t>
  </si>
  <si>
    <t>ZAPATO 309106 CUERO ATANADO NAPOLI NEGRO</t>
  </si>
  <si>
    <t>ZAPATO 309106 CUERO ATANADO NAPOLI ROJO 19</t>
  </si>
  <si>
    <t>ZAPATO 309106 CUERO METALIZADO ROMA DORADO</t>
  </si>
  <si>
    <t>ZAPATO 6014502 CUERO ILHEUS BEIGE VF</t>
  </si>
  <si>
    <t>ZAPATO 6014502 CUERO ILHEUS NEGRO VF</t>
  </si>
  <si>
    <t>ZAPATO 6014503 CUERO LONDON MARINO VF</t>
  </si>
  <si>
    <t>ZAPATO 6014503 CUERO LONDON NEGRO VF</t>
  </si>
  <si>
    <t>ZAPATO 6014503 CUERO LONDON NUDE VF</t>
  </si>
  <si>
    <t>ZAPATO 6014504 CUERO LONDON AZUL VF</t>
  </si>
  <si>
    <t>ZAPATO 6014504 CUERO LONDON ROSA VF</t>
  </si>
  <si>
    <t>KIDMOR IMPORTADORA SRL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</si>
</sst>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9" sqref="L9"/>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t="s">
        <v>528</v>
      </c>
      <c r="C6" s="37"/>
      <c r="D6" s="37"/>
      <c r="E6" s="37"/>
      <c r="F6" s="37"/>
      <c r="G6" s="37"/>
      <c r="H6" s="38"/>
      <c r="I6" s="39">
        <v>1012511021</v>
      </c>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606</v>
      </c>
      <c r="G9" s="19"/>
      <c r="H9" s="18">
        <f>SUM(H11:H15010)</f>
        <v>487.41999999999985</v>
      </c>
      <c r="I9" s="19"/>
      <c r="J9" s="18">
        <f>SUM(J11:J15010)</f>
        <v>9100.7400000000016</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1.6" customHeight="1" x14ac:dyDescent="0.3">
      <c r="A11" s="3"/>
      <c r="B11" s="12">
        <v>1</v>
      </c>
      <c r="C11" s="7" t="s">
        <v>444</v>
      </c>
      <c r="D11" s="24" t="str">
        <f>IF(C11&lt;=0," ",LOOKUP(C11,nandina,List!$C$2:$C$368))</f>
        <v>- - - Los demás</v>
      </c>
      <c r="E11" s="16" t="s">
        <v>508</v>
      </c>
      <c r="F11" s="8">
        <v>36</v>
      </c>
      <c r="G11" s="9" t="s">
        <v>493</v>
      </c>
      <c r="H11" s="8">
        <v>28.955643564356436</v>
      </c>
      <c r="I11" s="8">
        <v>19.93</v>
      </c>
      <c r="J11" s="8">
        <f>(I11*F11)</f>
        <v>717.48</v>
      </c>
      <c r="K11" s="15"/>
      <c r="L11" s="8"/>
      <c r="M11" s="8"/>
      <c r="N11" s="3"/>
      <c r="O11" s="3"/>
      <c r="P11" s="3"/>
    </row>
    <row r="12" spans="1:16" ht="20.399999999999999" x14ac:dyDescent="0.3">
      <c r="A12" s="3"/>
      <c r="B12" s="12">
        <v>2</v>
      </c>
      <c r="C12" s="7" t="s">
        <v>444</v>
      </c>
      <c r="D12" s="24" t="str">
        <f>IF(C12&lt;=0," ",LOOKUP(C12,nandina,List!$C$2:$C$368))</f>
        <v>- - - Los demás</v>
      </c>
      <c r="E12" s="16" t="s">
        <v>509</v>
      </c>
      <c r="F12" s="8">
        <v>48</v>
      </c>
      <c r="G12" s="9" t="s">
        <v>493</v>
      </c>
      <c r="H12" s="8">
        <v>38.60752475247525</v>
      </c>
      <c r="I12" s="8">
        <v>17.86</v>
      </c>
      <c r="J12" s="8">
        <f t="shared" ref="J12:J30" si="0">(I12*F12)</f>
        <v>857.28</v>
      </c>
      <c r="K12" s="15"/>
      <c r="L12" s="8"/>
      <c r="M12" s="8"/>
      <c r="N12" s="3"/>
      <c r="O12" s="3"/>
      <c r="P12" s="3"/>
    </row>
    <row r="13" spans="1:16" ht="20.399999999999999" x14ac:dyDescent="0.3">
      <c r="A13" s="3"/>
      <c r="B13" s="12">
        <v>3</v>
      </c>
      <c r="C13" s="7" t="s">
        <v>446</v>
      </c>
      <c r="D13" s="24" t="str">
        <f>IF(C13&lt;=0," ",LOOKUP(C13,nandina,List!$C$2:$C$368))</f>
        <v>- - - Los demás</v>
      </c>
      <c r="E13" s="16" t="s">
        <v>510</v>
      </c>
      <c r="F13" s="8">
        <v>18</v>
      </c>
      <c r="G13" s="9" t="s">
        <v>493</v>
      </c>
      <c r="H13" s="8">
        <v>14.477821782178218</v>
      </c>
      <c r="I13" s="8">
        <v>14.13</v>
      </c>
      <c r="J13" s="8">
        <f t="shared" si="0"/>
        <v>254.34</v>
      </c>
      <c r="K13" s="15"/>
      <c r="L13" s="8"/>
      <c r="M13" s="8"/>
      <c r="N13" s="3"/>
      <c r="O13" s="3"/>
      <c r="P13" s="3"/>
    </row>
    <row r="14" spans="1:16" ht="20.399999999999999" x14ac:dyDescent="0.3">
      <c r="A14" s="3"/>
      <c r="B14" s="12">
        <v>4</v>
      </c>
      <c r="C14" s="7" t="s">
        <v>446</v>
      </c>
      <c r="D14" s="24" t="str">
        <f>IF(C14&lt;=0," ",LOOKUP(C14,nandina,List!$C$2:$C$368))</f>
        <v>- - - Los demás</v>
      </c>
      <c r="E14" s="16" t="s">
        <v>511</v>
      </c>
      <c r="F14" s="8">
        <v>27</v>
      </c>
      <c r="G14" s="9" t="s">
        <v>493</v>
      </c>
      <c r="H14" s="8">
        <v>21.716732673267327</v>
      </c>
      <c r="I14" s="8">
        <v>14.13</v>
      </c>
      <c r="J14" s="8">
        <f t="shared" si="0"/>
        <v>381.51000000000005</v>
      </c>
      <c r="K14" s="15"/>
      <c r="L14" s="8"/>
      <c r="M14" s="8"/>
      <c r="N14" s="3"/>
      <c r="O14" s="3"/>
      <c r="P14" s="3"/>
    </row>
    <row r="15" spans="1:16" ht="20.399999999999999" x14ac:dyDescent="0.3">
      <c r="A15" s="3"/>
      <c r="B15" s="12">
        <v>5</v>
      </c>
      <c r="C15" s="7" t="s">
        <v>446</v>
      </c>
      <c r="D15" s="24" t="str">
        <f>IF(C15&lt;=0," ",LOOKUP(C15,nandina,List!$C$2:$C$368))</f>
        <v>- - - Los demás</v>
      </c>
      <c r="E15" s="16" t="s">
        <v>512</v>
      </c>
      <c r="F15" s="8">
        <v>18</v>
      </c>
      <c r="G15" s="9" t="s">
        <v>493</v>
      </c>
      <c r="H15" s="8">
        <v>14.477821782178218</v>
      </c>
      <c r="I15" s="8">
        <v>14.13</v>
      </c>
      <c r="J15" s="8">
        <f t="shared" si="0"/>
        <v>254.34</v>
      </c>
      <c r="K15" s="15"/>
      <c r="L15" s="8"/>
      <c r="M15" s="8"/>
      <c r="N15" s="3"/>
      <c r="O15" s="3"/>
      <c r="P15" s="3"/>
    </row>
    <row r="16" spans="1:16" ht="20.399999999999999" x14ac:dyDescent="0.3">
      <c r="A16" s="3"/>
      <c r="B16" s="12">
        <v>6</v>
      </c>
      <c r="C16" s="7" t="s">
        <v>446</v>
      </c>
      <c r="D16" s="24" t="str">
        <f>IF(C16&lt;=0," ",LOOKUP(C16,nandina,List!$C$2:$C$368))</f>
        <v>- - - Los demás</v>
      </c>
      <c r="E16" s="16" t="s">
        <v>513</v>
      </c>
      <c r="F16" s="8">
        <v>72</v>
      </c>
      <c r="G16" s="9" t="s">
        <v>493</v>
      </c>
      <c r="H16" s="8">
        <v>57.911287128712857</v>
      </c>
      <c r="I16" s="8">
        <v>14.129999999999999</v>
      </c>
      <c r="J16" s="8">
        <f t="shared" si="0"/>
        <v>1017.3599999999999</v>
      </c>
      <c r="K16" s="15"/>
      <c r="L16" s="8"/>
      <c r="M16" s="8"/>
      <c r="N16" s="3"/>
      <c r="O16" s="3"/>
      <c r="P16" s="3"/>
    </row>
    <row r="17" spans="1:16" ht="20.399999999999999" x14ac:dyDescent="0.3">
      <c r="A17" s="3"/>
      <c r="B17" s="12">
        <v>7</v>
      </c>
      <c r="C17" s="7" t="s">
        <v>446</v>
      </c>
      <c r="D17" s="24" t="str">
        <f>IF(C17&lt;=0," ",LOOKUP(C17,nandina,List!$C$2:$C$368))</f>
        <v>- - - Los demás</v>
      </c>
      <c r="E17" s="16" t="s">
        <v>514</v>
      </c>
      <c r="F17" s="8">
        <v>18</v>
      </c>
      <c r="G17" s="9" t="s">
        <v>493</v>
      </c>
      <c r="H17" s="8">
        <v>14.477821782178218</v>
      </c>
      <c r="I17" s="8">
        <v>14.13</v>
      </c>
      <c r="J17" s="8">
        <f t="shared" si="0"/>
        <v>254.34</v>
      </c>
      <c r="K17" s="15"/>
      <c r="L17" s="8"/>
      <c r="M17" s="8"/>
      <c r="N17" s="3"/>
      <c r="O17" s="3"/>
      <c r="P17" s="3"/>
    </row>
    <row r="18" spans="1:16" ht="20.399999999999999" x14ac:dyDescent="0.3">
      <c r="A18" s="3"/>
      <c r="B18" s="12">
        <v>8</v>
      </c>
      <c r="C18" s="7" t="s">
        <v>446</v>
      </c>
      <c r="D18" s="24" t="str">
        <f>IF(C18&lt;=0," ",LOOKUP(C18,nandina,List!$C$2:$C$368))</f>
        <v>- - - Los demás</v>
      </c>
      <c r="E18" s="16" t="s">
        <v>515</v>
      </c>
      <c r="F18" s="8">
        <v>27</v>
      </c>
      <c r="G18" s="9" t="s">
        <v>493</v>
      </c>
      <c r="H18" s="8">
        <v>21.716732673267327</v>
      </c>
      <c r="I18" s="8">
        <v>14.4</v>
      </c>
      <c r="J18" s="8">
        <f t="shared" si="0"/>
        <v>388.8</v>
      </c>
      <c r="K18" s="15"/>
      <c r="L18" s="8"/>
      <c r="M18" s="8"/>
      <c r="N18" s="3"/>
      <c r="O18" s="3"/>
      <c r="P18" s="3"/>
    </row>
    <row r="19" spans="1:16" ht="20.399999999999999" x14ac:dyDescent="0.3">
      <c r="A19" s="3"/>
      <c r="B19" s="12">
        <v>9</v>
      </c>
      <c r="C19" s="7" t="s">
        <v>446</v>
      </c>
      <c r="D19" s="24" t="str">
        <f>IF(C19&lt;=0," ",LOOKUP(C19,nandina,List!$C$2:$C$368))</f>
        <v>- - - Los demás</v>
      </c>
      <c r="E19" s="16" t="s">
        <v>516</v>
      </c>
      <c r="F19" s="8">
        <v>18</v>
      </c>
      <c r="G19" s="9" t="s">
        <v>493</v>
      </c>
      <c r="H19" s="8">
        <v>14.477821782178218</v>
      </c>
      <c r="I19" s="8">
        <v>12.55</v>
      </c>
      <c r="J19" s="8">
        <f t="shared" si="0"/>
        <v>225.9</v>
      </c>
      <c r="K19" s="15"/>
      <c r="L19" s="8"/>
      <c r="M19" s="8"/>
      <c r="N19" s="3"/>
      <c r="O19" s="3"/>
      <c r="P19" s="3"/>
    </row>
    <row r="20" spans="1:16" ht="20.399999999999999" x14ac:dyDescent="0.3">
      <c r="A20" s="3"/>
      <c r="B20" s="12">
        <v>10</v>
      </c>
      <c r="C20" s="7" t="s">
        <v>446</v>
      </c>
      <c r="D20" s="24" t="str">
        <f>IF(C20&lt;=0," ",LOOKUP(C20,nandina,List!$C$2:$C$368))</f>
        <v>- - - Los demás</v>
      </c>
      <c r="E20" s="16" t="s">
        <v>517</v>
      </c>
      <c r="F20" s="8">
        <v>18</v>
      </c>
      <c r="G20" s="9" t="s">
        <v>493</v>
      </c>
      <c r="H20" s="8">
        <v>14.477821782178218</v>
      </c>
      <c r="I20" s="8">
        <v>12.55</v>
      </c>
      <c r="J20" s="8">
        <f t="shared" si="0"/>
        <v>225.9</v>
      </c>
      <c r="K20" s="15"/>
      <c r="L20" s="8"/>
      <c r="M20" s="8"/>
      <c r="N20" s="3"/>
      <c r="O20" s="3"/>
      <c r="P20" s="3"/>
    </row>
    <row r="21" spans="1:16" ht="20.399999999999999" x14ac:dyDescent="0.3">
      <c r="A21" s="3"/>
      <c r="B21" s="12">
        <v>11</v>
      </c>
      <c r="C21" s="7" t="s">
        <v>446</v>
      </c>
      <c r="D21" s="24" t="str">
        <f>IF(C21&lt;=0," ",LOOKUP(C21,nandina,List!$C$2:$C$368))</f>
        <v>- - - Los demás</v>
      </c>
      <c r="E21" s="16" t="s">
        <v>518</v>
      </c>
      <c r="F21" s="8">
        <v>81</v>
      </c>
      <c r="G21" s="9" t="s">
        <v>493</v>
      </c>
      <c r="H21" s="8">
        <v>65.150198019801962</v>
      </c>
      <c r="I21" s="8">
        <v>12.549999999999999</v>
      </c>
      <c r="J21" s="8">
        <f t="shared" si="0"/>
        <v>1016.55</v>
      </c>
      <c r="K21" s="15"/>
      <c r="L21" s="8"/>
      <c r="M21" s="8"/>
      <c r="N21" s="3"/>
      <c r="O21" s="3"/>
      <c r="P21" s="3"/>
    </row>
    <row r="22" spans="1:16" ht="20.399999999999999" x14ac:dyDescent="0.3">
      <c r="A22" s="3"/>
      <c r="B22" s="12">
        <v>12</v>
      </c>
      <c r="C22" s="7" t="s">
        <v>446</v>
      </c>
      <c r="D22" s="24" t="str">
        <f>IF(C22&lt;=0," ",LOOKUP(C22,nandina,List!$C$2:$C$368))</f>
        <v>- - - Los demás</v>
      </c>
      <c r="E22" s="16" t="s">
        <v>519</v>
      </c>
      <c r="F22" s="8">
        <v>18</v>
      </c>
      <c r="G22" s="9" t="s">
        <v>493</v>
      </c>
      <c r="H22" s="8">
        <v>14.477821782178218</v>
      </c>
      <c r="I22" s="8">
        <v>12.55</v>
      </c>
      <c r="J22" s="8">
        <f t="shared" si="0"/>
        <v>225.9</v>
      </c>
      <c r="K22" s="15"/>
      <c r="L22" s="8"/>
      <c r="M22" s="8"/>
      <c r="N22" s="3"/>
      <c r="O22" s="3"/>
      <c r="P22" s="3"/>
    </row>
    <row r="23" spans="1:16" ht="20.399999999999999" x14ac:dyDescent="0.3">
      <c r="A23" s="3"/>
      <c r="B23" s="12">
        <v>13</v>
      </c>
      <c r="C23" s="7" t="s">
        <v>446</v>
      </c>
      <c r="D23" s="24" t="str">
        <f>IF(C23&lt;=0," ",LOOKUP(C23,nandina,List!$C$2:$C$368))</f>
        <v>- - - Los demás</v>
      </c>
      <c r="E23" s="16" t="s">
        <v>520</v>
      </c>
      <c r="F23" s="8">
        <v>36</v>
      </c>
      <c r="G23" s="9" t="s">
        <v>493</v>
      </c>
      <c r="H23" s="8">
        <v>28.955643564356436</v>
      </c>
      <c r="I23" s="8">
        <v>12.78</v>
      </c>
      <c r="J23" s="8">
        <f t="shared" si="0"/>
        <v>460.08</v>
      </c>
      <c r="K23" s="15"/>
      <c r="L23" s="8"/>
      <c r="M23" s="8"/>
      <c r="N23" s="3"/>
      <c r="O23" s="3"/>
      <c r="P23" s="3"/>
    </row>
    <row r="24" spans="1:16" x14ac:dyDescent="0.3">
      <c r="A24" s="3"/>
      <c r="B24" s="12">
        <v>14</v>
      </c>
      <c r="C24" s="7" t="s">
        <v>446</v>
      </c>
      <c r="D24" s="24" t="str">
        <f>IF(C24&lt;=0," ",LOOKUP(C24,nandina,List!$C$2:$C$368))</f>
        <v>- - - Los demás</v>
      </c>
      <c r="E24" s="16" t="s">
        <v>521</v>
      </c>
      <c r="F24" s="8">
        <v>27</v>
      </c>
      <c r="G24" s="9" t="s">
        <v>493</v>
      </c>
      <c r="H24" s="8">
        <v>21.716732673267327</v>
      </c>
      <c r="I24" s="8">
        <v>15.61</v>
      </c>
      <c r="J24" s="8">
        <f t="shared" si="0"/>
        <v>421.46999999999997</v>
      </c>
      <c r="K24" s="15"/>
      <c r="L24" s="8"/>
      <c r="M24" s="8"/>
      <c r="N24" s="3"/>
      <c r="O24" s="3"/>
      <c r="P24" s="3"/>
    </row>
    <row r="25" spans="1:16" x14ac:dyDescent="0.3">
      <c r="A25" s="3"/>
      <c r="B25" s="12">
        <v>15</v>
      </c>
      <c r="C25" s="7" t="s">
        <v>446</v>
      </c>
      <c r="D25" s="24" t="str">
        <f>IF(C25&lt;=0," ",LOOKUP(C25,nandina,List!$C$2:$C$368))</f>
        <v>- - - Los demás</v>
      </c>
      <c r="E25" s="16" t="s">
        <v>522</v>
      </c>
      <c r="F25" s="8">
        <v>27</v>
      </c>
      <c r="G25" s="9" t="s">
        <v>493</v>
      </c>
      <c r="H25" s="8">
        <v>21.716732673267327</v>
      </c>
      <c r="I25" s="8">
        <v>15.61</v>
      </c>
      <c r="J25" s="8">
        <f t="shared" si="0"/>
        <v>421.46999999999997</v>
      </c>
      <c r="K25" s="15"/>
      <c r="L25" s="8"/>
      <c r="M25" s="8"/>
      <c r="N25" s="3"/>
      <c r="O25" s="3"/>
      <c r="P25" s="3"/>
    </row>
    <row r="26" spans="1:16" ht="20.399999999999999" x14ac:dyDescent="0.3">
      <c r="A26" s="3"/>
      <c r="B26" s="12">
        <v>16</v>
      </c>
      <c r="C26" s="7" t="s">
        <v>446</v>
      </c>
      <c r="D26" s="24" t="str">
        <f>IF(C26&lt;=0," ",LOOKUP(C26,nandina,List!$C$2:$C$368))</f>
        <v>- - - Los demás</v>
      </c>
      <c r="E26" s="16" t="s">
        <v>523</v>
      </c>
      <c r="F26" s="8">
        <v>27</v>
      </c>
      <c r="G26" s="9" t="s">
        <v>493</v>
      </c>
      <c r="H26" s="8">
        <v>21.716732673267327</v>
      </c>
      <c r="I26" s="8">
        <v>16.38</v>
      </c>
      <c r="J26" s="8">
        <f t="shared" si="0"/>
        <v>442.26</v>
      </c>
      <c r="K26" s="15"/>
      <c r="L26" s="8"/>
      <c r="M26" s="8"/>
      <c r="N26" s="3"/>
      <c r="O26" s="3"/>
      <c r="P26" s="3"/>
    </row>
    <row r="27" spans="1:16" x14ac:dyDescent="0.3">
      <c r="A27" s="3"/>
      <c r="B27" s="12">
        <v>17</v>
      </c>
      <c r="C27" s="7" t="s">
        <v>446</v>
      </c>
      <c r="D27" s="24" t="str">
        <f>IF(C27&lt;=0," ",LOOKUP(C27,nandina,List!$C$2:$C$368))</f>
        <v>- - - Los demás</v>
      </c>
      <c r="E27" s="16" t="s">
        <v>524</v>
      </c>
      <c r="F27" s="8">
        <v>27</v>
      </c>
      <c r="G27" s="9" t="s">
        <v>493</v>
      </c>
      <c r="H27" s="8">
        <v>21.716732673267327</v>
      </c>
      <c r="I27" s="8">
        <v>16.38</v>
      </c>
      <c r="J27" s="8">
        <f t="shared" si="0"/>
        <v>442.26</v>
      </c>
      <c r="K27" s="15"/>
      <c r="L27" s="8"/>
      <c r="M27" s="8"/>
      <c r="N27" s="3"/>
      <c r="O27" s="3"/>
      <c r="P27" s="3"/>
    </row>
    <row r="28" spans="1:16" x14ac:dyDescent="0.3">
      <c r="A28" s="3"/>
      <c r="B28" s="12">
        <v>18</v>
      </c>
      <c r="C28" s="7" t="s">
        <v>446</v>
      </c>
      <c r="D28" s="24" t="str">
        <f>IF(C28&lt;=0," ",LOOKUP(C28,nandina,List!$C$2:$C$368))</f>
        <v>- - - Los demás</v>
      </c>
      <c r="E28" s="16" t="s">
        <v>525</v>
      </c>
      <c r="F28" s="8">
        <v>27</v>
      </c>
      <c r="G28" s="9" t="s">
        <v>493</v>
      </c>
      <c r="H28" s="8">
        <v>21.716732673267327</v>
      </c>
      <c r="I28" s="8">
        <v>16.38</v>
      </c>
      <c r="J28" s="8">
        <f t="shared" si="0"/>
        <v>442.26</v>
      </c>
      <c r="K28" s="15"/>
      <c r="L28" s="8"/>
      <c r="M28" s="8"/>
      <c r="N28" s="3"/>
      <c r="O28" s="3"/>
      <c r="P28" s="3"/>
    </row>
    <row r="29" spans="1:16" x14ac:dyDescent="0.3">
      <c r="A29" s="3"/>
      <c r="B29" s="12">
        <v>19</v>
      </c>
      <c r="C29" s="7" t="s">
        <v>446</v>
      </c>
      <c r="D29" s="24" t="str">
        <f>IF(C29&lt;=0," ",LOOKUP(C29,nandina,List!$C$2:$C$368))</f>
        <v>- - - Los demás</v>
      </c>
      <c r="E29" s="16" t="s">
        <v>526</v>
      </c>
      <c r="F29" s="8">
        <v>18</v>
      </c>
      <c r="G29" s="9" t="s">
        <v>493</v>
      </c>
      <c r="H29" s="8">
        <v>14.477821782178218</v>
      </c>
      <c r="I29" s="8">
        <v>18.09</v>
      </c>
      <c r="J29" s="8">
        <f t="shared" si="0"/>
        <v>325.62</v>
      </c>
      <c r="K29" s="15"/>
      <c r="L29" s="8"/>
      <c r="M29" s="8"/>
      <c r="N29" s="3"/>
      <c r="O29" s="3"/>
      <c r="P29" s="3"/>
    </row>
    <row r="30" spans="1:16" x14ac:dyDescent="0.3">
      <c r="A30" s="3"/>
      <c r="B30" s="12">
        <v>20</v>
      </c>
      <c r="C30" s="7" t="s">
        <v>446</v>
      </c>
      <c r="D30" s="24" t="str">
        <f>IF(C30&lt;=0," ",LOOKUP(C30,nandina,List!$C$2:$C$368))</f>
        <v>- - - Los demás</v>
      </c>
      <c r="E30" s="16" t="s">
        <v>527</v>
      </c>
      <c r="F30" s="8">
        <v>18</v>
      </c>
      <c r="G30" s="9" t="s">
        <v>493</v>
      </c>
      <c r="H30" s="8">
        <v>14.477821782178218</v>
      </c>
      <c r="I30" s="8">
        <v>18.09</v>
      </c>
      <c r="J30" s="8">
        <f t="shared" si="0"/>
        <v>325.62</v>
      </c>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DELL</cp:lastModifiedBy>
  <cp:lastPrinted>2019-09-02T15:23:44Z</cp:lastPrinted>
  <dcterms:created xsi:type="dcterms:W3CDTF">2019-09-02T15:21:37Z</dcterms:created>
  <dcterms:modified xsi:type="dcterms:W3CDTF">2019-09-09T23:15:47Z</dcterms:modified>
</cp:coreProperties>
</file>