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FD5743D0-AC7D-4DDF-B130-CED402515E2E}"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3" i="1" l="1"/>
  <c r="F12" i="1"/>
  <c r="J12" i="1" s="1"/>
  <c r="H12" i="1"/>
  <c r="J11" i="1"/>
  <c r="H11" i="1"/>
  <c r="H13" i="1" l="1"/>
  <c r="D15010" i="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<sst xmlns="http://schemas.openxmlformats.org/spreadsheetml/2006/main" count="777" uniqueCount="511">
  <si>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</si>
  <si>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</si>
  <si>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</si>
  <si>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</si>
  <si>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</si>
  <si>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</si>
  <si>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</si>
  <si>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</si>
  <si>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</si>
  <si>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</si>
  <si>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</si>
  <si>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</si>
  <si>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</si>
  <si>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</si>
  <si>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</si>
  <si>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</si>
  <si>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</si>
  <si>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</si>
  <si>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</si>
  <si>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</si>
  <si>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</si>
  <si>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</si>
  <si>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</si>
  <si>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</si>
  <si>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</si>
  <si>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</si>
  <si>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</si>
  <si>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</si>
  <si>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</si>
  <si>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</si>
  <si>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</si>
  <si>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</si>
  <si>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</si>
  <si>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</si>
  <si>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</si>
  <si>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</si>
  <si>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</si>
  <si>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</si>
  <si>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</si>
  <si>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</si>
  <si>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</si>
  <si>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</si>
  <si>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</si>
  <si>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</si>
  <si>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</si>
  <si>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</si>
  <si>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</si>
  <si>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</si>
  <si>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</si>
  <si>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</si>
  <si>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</si>
  <si>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</si>
  <si>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</si>
  <si>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</si>
  <si>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</si>
  <si>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</si>
  <si>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</si>
  <si>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</si>
  <si>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</si>
  <si>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</si>
  <si>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</si>
  <si>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</si>
  <si>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</si>
  <si>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</si>
  <si>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</si>
  <si>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</si>
  <si>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</si>
  <si>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</si>
  <si>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</si>
  <si>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</si>
  <si>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</si>
  <si>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</si>
  <si>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</si>
  <si>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</si>
  <si>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</si>
  <si>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</si>
  <si>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</si>
  <si>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</si>
  <si>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</si>
  <si>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</si>
  <si>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</si>
  <si>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</si>
  <si>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</si>
  <si>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</si>
  <si>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</si>
  <si>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</si>
  <si>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</si>
  <si>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</si>
  <si>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</si>
  <si>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</si>
  <si>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</si>
  <si>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</si>
  <si>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</si>
  <si>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</si>
  <si>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</si>
  <si>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</si>
  <si>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</si>
  <si>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</si>
  <si>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</si>
  <si>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</si>
  <si>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</si>
  <si>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</si>
  <si>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</si>
  <si>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</si>
  <si>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</si>
  <si>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</si>
  <si>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</si>
  <si>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</si>
  <si>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</si>
  <si>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</si>
  <si>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</si>
  <si>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</si>
  <si>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</si>
  <si>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</si>
  <si>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</si>
  <si>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</si>
  <si>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</si>
  <si>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</si>
  <si>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</si>
  <si>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</si>
  <si>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</si>
  <si>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</si>
  <si>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</si>
  <si>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</si>
  <si>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</si>
  <si>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</si>
  <si>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</si>
  <si>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</si>
  <si>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</si>
  <si>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</si>
  <si>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</si>
  <si>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</si>
  <si>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</si>
  <si>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</si>
  <si>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</si>
  <si>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</si>
  <si>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</si>
  <si>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</si>
  <si>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</si>
  <si>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</si>
  <si>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</si>
  <si>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</si>
  <si>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</si>
  <si>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</si>
  <si>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</si>
  <si>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</si>
  <si>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</si>
  <si>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</si>
  <si>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</si>
  <si>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</si>
  <si>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</si>
  <si>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</si>
  <si>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</si>
  <si>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</si>
  <si>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</si>
  <si>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</si>
  <si>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</si>
  <si>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</si>
  <si>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</si>
  <si>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</si>
  <si>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</si>
  <si>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</si>
  <si>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</si>
  <si>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</si>
  <si>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</si>
  <si>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</si>
  <si>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</si>
  <si>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</si>
  <si>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</si>
  <si>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</si>
  <si>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</si>
  <si>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</si>
  <si>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</si>
  <si>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</si>
  <si>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</si>
  <si>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</si>
  <si>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</si>
  <si>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</si>
  <si>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</si>
  <si>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</si>
  <si>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</si>
  <si>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</si>
  <si>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</si>
  <si>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</si>
  <si>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</si>
  <si>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</si>
  <si>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</si>
  <si>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</si>
  <si>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</si>
  <si>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</si>
  <si>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</si>
  <si>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</si>
  <si>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</si>
  <si>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</si>
  <si>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</si>
  <si>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</si>
  <si>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</si>
  <si>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</si>
  <si>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</si>
  <si>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</si>
  <si>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</si>
  <si>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</si>
  <si>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</si>
  <si>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</si>
  <si>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</si>
  <si>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</si>
  <si>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</si>
  <si>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</si>
  <si>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</si>
  <si>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</si>
  <si>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</si>
  <si>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</si>
  <si>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</si>
  <si>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</si>
  <si>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</si>
  <si>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</si>
  <si>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</si>
  <si>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</si>
  <si>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</si>
  <si>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</si>
  <si>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</si>
  <si>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</si>
  <si>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</si>
  <si>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</si>
  <si>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</si>
  <si>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</si>
  <si>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</si>
  <si>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</si>
  <si>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</si>
  <si>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</si>
  <si>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</si>
  <si>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</si>
  <si>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</si>
  <si>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</si>
  <si>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</si>
  <si>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</si>
  <si>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</si>
  <si>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</si>
  <si>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</si>
  <si>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</si>
  <si>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</si>
  <si>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</si>
  <si>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</si>
  <si>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</si>
  <si>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</si>
  <si>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</si>
  <si>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</si>
  <si>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</si>
  <si>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</si>
  <si>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</si>
  <si>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</si>
  <si>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</si>
  <si>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</si>
  <si>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</si>
  <si>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</si>
  <si>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</si>
  <si>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</si>
  <si>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</si>
  <si>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</si>
  <si>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</si>
  <si>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</si>
  <si>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</si>
  <si>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</si>
  <si>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</si>
  <si>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</si>
  <si>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</si>
  <si>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</si>
  <si>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</si>
  <si>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</si>
  <si>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</si>
  <si>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</si>
  <si>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</si>
  <si>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</si>
  <si>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</si>
  <si>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</si>
  <si>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</si>
  <si>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</si>
  <si>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</si>
  <si>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</si>
  <si>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</si>
  <si>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</si>
  <si>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</si>
  <si>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</si>
  <si>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</si>
  <si>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</si>
  <si>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</si>
  <si>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</si>
  <si>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</si>
  <si>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</si>
  <si>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</si>
  <si>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</si>
  <si>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</si>
  <si>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</si>
  <si>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</si>
  <si>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</si>
  <si>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</si>
  <si>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</si>
  <si>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</si>
  <si>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</si>
  <si>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</si>
  <si>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</si>
  <si>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</si>
  <si>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</si>
  <si>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</si>
  <si>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</si>
  <si>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</si>
  <si>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</si>
  <si>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</si>
  <si>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</si>
  <si>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</si>
  <si>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</si>
  <si>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</si>
  <si>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</si>
  <si>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</si>
  <si>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</si>
  <si>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</si>
  <si>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</si>
  <si>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</si>
  <si>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</si>
  <si>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</si>
  <si>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</si>
  <si>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</si>
  <si>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</si>
  <si>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</si>
  <si>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</si>
  <si>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</si>
  <si>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</si>
  <si>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</si>
  <si>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</si>
  <si>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</si>
  <si>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</si>
  <si>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</si>
  <si>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</si>
  <si>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</si>
  <si>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</si>
  <si>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</si>
  <si>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</si>
  <si>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</si>
  <si>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</si>
  <si>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</si>
  <si>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</si>
  <si>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</si>
  <si>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</si>
  <si>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</si>
  <si>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</si>
  <si>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</si>
  <si>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</si>
  <si>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</si>
  <si>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</si>
  <si>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</si>
  <si>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</si>
  <si>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</si>
  <si>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</si>
  <si>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</si>
  <si>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</si>
  <si>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</si>
  <si>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</si>
  <si>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</si>
  <si>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</si>
  <si>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</si>
  <si>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</si>
  <si>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</si>
  <si>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</si>
  <si>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</si>
  <si>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</si>
  <si>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</si>
  <si>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</si>
  <si>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</si>
  <si>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</si>
  <si>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</si>
  <si>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</si>
  <si>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</si>
  <si>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</si>
  <si>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</si>
  <si>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</si>
  <si>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</si>
  <si>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</si>
  <si>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</si>
  <si>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</si>
  <si>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</si>
  <si>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</si>
  <si>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</si>
  <si>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</si>
  <si>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</si>
  <si>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</si>
  <si>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</si>
  <si>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</si>
  <si>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</si>
  <si>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</si>
  <si>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</si>
  <si>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</si>
  <si>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</si>
  <si>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</si>
  <si>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</si>
  <si>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</si>
  <si>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</si>
  <si>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</si>
  <si>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</si>
  <si>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</si>
  <si>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</si>
  <si>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</si>
  <si>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</si>
  <si>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</si>
  <si>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</si>
  <si>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</si>
  <si>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</si>
  <si>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</si>
  <si>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</si>
  <si>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</si>
  <si>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</si>
  <si>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</si>
  <si>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</si>
  <si>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</si>
  <si>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</si>
  <si>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</si>
  <si>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</si>
  <si>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</si>
  <si>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</si>
  <si>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</si>
  <si>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</si>
  <si>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</si>
  <si>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</si>
  <si>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</si>
  <si>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</si>
  <si>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</si>
  <si>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</si>
  <si>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</si>
  <si>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</si>
  <si>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</si>
  <si>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</si>
  <si>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</si>
  <si>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</si>
  <si>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</si>
  <si>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</si>
  <si>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</si>
  <si>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</si>
  <si>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</si>
  <si>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</si>
  <si>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</si>
  <si>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</si>
  <si>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</si>
  <si>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</si>
  <si>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</si>
  <si>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</si>
  <si>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</si>
  <si>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</si>
  <si>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</si>
  <si>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</si>
  <si>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</si>
  <si>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</si>
  <si>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</si>
  <si>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</si>
  <si>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</si>
  <si>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</si>
  <si>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</si>
  <si>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</si>
  <si>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</si>
  <si>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</si>
  <si>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</si>
  <si>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</si>
  <si>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</si>
  <si>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</si>
  <si>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</si>
  <si>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</si>
  <si>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</si>
  <si>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</si>
  <si>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</si>
  <si>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</si>
  <si>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</si>
  <si>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</si>
  <si>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</si>
  <si>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</si>
  <si>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</si>
  <si>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</si>
  <si>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</si>
  <si>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</si>
  <si>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</si>
  <si>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</si>
  <si>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</si>
  <si>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</si>
  <si>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</si>
  <si>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</si>
  <si>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</si>
  <si>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</si>
  <si>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</si>
  <si>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</si>
  <si>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</si>
  <si>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</si>
  <si>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</si>
  <si>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</si>
  <si>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</si>
  <si>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</si>
  <si>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</si>
  <si>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</si>
  <si>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</si>
  <si>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</si>
  <si>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</si>
  <si>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</si>
  <si>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</si>
  <si>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</si>
  <si>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</si>
  <si>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</si>
  <si>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</si>
  <si>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</si>
  <si>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</si>
  <si>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</si>
  <si>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</si>
  <si>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</si>
  <si>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</si>
  <si>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DAMA DE USO CASUAL CON SUELA SINTETICA Y PARTE SUPERIOR TEXTIL</t>
  </si>
  <si>
    <t>CALZADOS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</si>
</sst>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1062</v>
      </c>
      <c r="G9" s="19"/>
      <c r="H9" s="18">
        <f>SUM(H11:H15010)</f>
        <v>1053.95</v>
      </c>
      <c r="I9" s="19"/>
      <c r="J9" s="18">
        <f>SUM(J11:J15010)</f>
        <v>10251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451</v>
      </c>
      <c r="D11" s="24" t="str">
        <f>IF(C11&lt;=0," ",LOOKUP(C11,nandina,List!$C$2:$C$368))</f>
        <v>- - Los demás</v>
      </c>
      <c r="E11" s="16" t="s">
        <v>509</v>
      </c>
      <c r="F11" s="8">
        <v>180</v>
      </c>
      <c r="G11" s="9" t="s">
        <v>493</v>
      </c>
      <c r="H11" s="8">
        <f>1053.95/1062*F11</f>
        <v>178.63559322033899</v>
      </c>
      <c r="I11" s="8">
        <v>9.5</v>
      </c>
      <c r="J11" s="8">
        <f>F11*I11</f>
        <v>1710</v>
      </c>
      <c r="K11" s="15"/>
      <c r="L11" s="8"/>
      <c r="M11" s="8"/>
      <c r="N11" s="3"/>
      <c r="O11" s="3"/>
      <c r="P11" s="3"/>
    </row>
    <row r="12" spans="1:16" ht="22.5" x14ac:dyDescent="0.25">
      <c r="A12" s="3"/>
      <c r="B12" s="12">
        <v>2</v>
      </c>
      <c r="C12" s="7" t="s">
        <v>433</v>
      </c>
      <c r="D12" s="24" t="str">
        <f>IF(C12&lt;=0," ",LOOKUP(C12,nandina,List!$C$2:$C$368))</f>
        <v>- - - Los demás</v>
      </c>
      <c r="E12" s="16" t="s">
        <v>510</v>
      </c>
      <c r="F12" s="8">
        <f>288+324</f>
        <v>612</v>
      </c>
      <c r="G12" s="9" t="s">
        <v>493</v>
      </c>
      <c r="H12" s="8">
        <f>1053.95/1062*F12</f>
        <v>607.36101694915249</v>
      </c>
      <c r="I12" s="8">
        <v>8</v>
      </c>
      <c r="J12" s="8">
        <f>F12*I12</f>
        <v>4896</v>
      </c>
      <c r="K12" s="15"/>
      <c r="L12" s="8"/>
      <c r="M12" s="8"/>
      <c r="N12" s="3"/>
      <c r="O12" s="3"/>
      <c r="P12" s="3"/>
    </row>
    <row r="13" spans="1:16" ht="22.5" x14ac:dyDescent="0.25">
      <c r="A13" s="3"/>
      <c r="B13" s="12">
        <v>3</v>
      </c>
      <c r="C13" s="7" t="s">
        <v>433</v>
      </c>
      <c r="D13" s="24" t="str">
        <f>IF(C13&lt;=0," ",LOOKUP(C13,nandina,List!$C$2:$C$368))</f>
        <v>- - - Los demás</v>
      </c>
      <c r="E13" s="16" t="s">
        <v>510</v>
      </c>
      <c r="F13" s="8">
        <v>270</v>
      </c>
      <c r="G13" s="9" t="s">
        <v>493</v>
      </c>
      <c r="H13" s="8">
        <f>1053.95/1062*F13</f>
        <v>267.95338983050846</v>
      </c>
      <c r="I13" s="8">
        <v>13.5</v>
      </c>
      <c r="J13" s="8">
        <f>F13*I13</f>
        <v>3645</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2019-09-10T23:42:04Z</dcterms:modified>
</cp:coreProperties>
</file>