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\Doc\Jcharles\Documentos\Trabajo\Docente\UAO\Docente\Gestión de Costo y Presupuesto\"/>
    </mc:Choice>
  </mc:AlternateContent>
  <xr:revisionPtr revIDLastSave="0" documentId="13_ncr:1_{09519D61-D251-446F-AA18-15586BBA67F0}" xr6:coauthVersionLast="47" xr6:coauthVersionMax="47" xr10:uidLastSave="{00000000-0000-0000-0000-000000000000}"/>
  <bookViews>
    <workbookView xWindow="-96" yWindow="-96" windowWidth="23232" windowHeight="12432" tabRatio="495" activeTab="1" xr2:uid="{1DF29737-2468-441C-835A-859896605EDE}"/>
  </bookViews>
  <sheets>
    <sheet name="WBS" sheetId="5" r:id="rId1"/>
    <sheet name="Actividades" sheetId="4" r:id="rId2"/>
    <sheet name="Recursos" sheetId="7" r:id="rId3"/>
    <sheet name="Estimación" sheetId="1" r:id="rId4"/>
    <sheet name="Resumen" sheetId="2" r:id="rId5"/>
    <sheet name="Presupuesto" sheetId="8" r:id="rId6"/>
  </sheets>
  <definedNames>
    <definedName name="_xlnm._FilterDatabase" localSheetId="1" hidden="1">Actividades!$A$3:$E$52</definedName>
    <definedName name="_xlnm._FilterDatabase" localSheetId="3" hidden="1">Estimación!$A$3:$T$52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1" l="1"/>
  <c r="K7" i="1"/>
  <c r="T11" i="1"/>
  <c r="T6" i="1"/>
  <c r="T5" i="1" s="1"/>
  <c r="H17" i="8"/>
  <c r="H6" i="8"/>
  <c r="H7" i="8"/>
  <c r="H8" i="8"/>
  <c r="H9" i="8"/>
  <c r="H10" i="8"/>
  <c r="H11" i="8"/>
  <c r="H12" i="8"/>
  <c r="H13" i="8"/>
  <c r="H14" i="8"/>
  <c r="H15" i="8"/>
  <c r="D16" i="8"/>
  <c r="G16" i="8"/>
  <c r="F16" i="8"/>
  <c r="E16" i="8"/>
  <c r="H5" i="8"/>
  <c r="J44" i="1"/>
  <c r="K44" i="1" s="1"/>
  <c r="L44" i="1" s="1"/>
  <c r="N44" i="1" s="1"/>
  <c r="T44" i="1" s="1"/>
  <c r="T43" i="1" s="1"/>
  <c r="I44" i="1"/>
  <c r="J42" i="1"/>
  <c r="K42" i="1" s="1"/>
  <c r="L42" i="1" s="1"/>
  <c r="N42" i="1" s="1"/>
  <c r="T42" i="1" s="1"/>
  <c r="I42" i="1"/>
  <c r="J41" i="1"/>
  <c r="K41" i="1" s="1"/>
  <c r="L41" i="1" s="1"/>
  <c r="N41" i="1" s="1"/>
  <c r="T41" i="1" s="1"/>
  <c r="I41" i="1"/>
  <c r="J52" i="1"/>
  <c r="K52" i="1" s="1"/>
  <c r="L52" i="1" s="1"/>
  <c r="N52" i="1" s="1"/>
  <c r="T52" i="1" s="1"/>
  <c r="I52" i="1"/>
  <c r="J51" i="1"/>
  <c r="K51" i="1" s="1"/>
  <c r="L51" i="1" s="1"/>
  <c r="N51" i="1" s="1"/>
  <c r="T51" i="1" s="1"/>
  <c r="I51" i="1"/>
  <c r="J50" i="1"/>
  <c r="K50" i="1" s="1"/>
  <c r="L50" i="1" s="1"/>
  <c r="N50" i="1" s="1"/>
  <c r="T50" i="1" s="1"/>
  <c r="I50" i="1"/>
  <c r="J48" i="1"/>
  <c r="K48" i="1" s="1"/>
  <c r="L48" i="1" s="1"/>
  <c r="I48" i="1"/>
  <c r="J47" i="1"/>
  <c r="K47" i="1" s="1"/>
  <c r="L47" i="1" s="1"/>
  <c r="N47" i="1" s="1"/>
  <c r="T47" i="1" s="1"/>
  <c r="I47" i="1"/>
  <c r="J46" i="1"/>
  <c r="K46" i="1" s="1"/>
  <c r="L46" i="1" s="1"/>
  <c r="N46" i="1" s="1"/>
  <c r="T46" i="1" s="1"/>
  <c r="I46" i="1"/>
  <c r="J38" i="1"/>
  <c r="K38" i="1" s="1"/>
  <c r="L38" i="1" s="1"/>
  <c r="N38" i="1" s="1"/>
  <c r="T38" i="1" s="1"/>
  <c r="I38" i="1"/>
  <c r="J37" i="1"/>
  <c r="K37" i="1" s="1"/>
  <c r="L37" i="1" s="1"/>
  <c r="N37" i="1" s="1"/>
  <c r="T37" i="1" s="1"/>
  <c r="I37" i="1"/>
  <c r="J36" i="1"/>
  <c r="K36" i="1" s="1"/>
  <c r="L36" i="1" s="1"/>
  <c r="N36" i="1" s="1"/>
  <c r="T36" i="1" s="1"/>
  <c r="I36" i="1"/>
  <c r="J34" i="1"/>
  <c r="K34" i="1" s="1"/>
  <c r="L34" i="1" s="1"/>
  <c r="N34" i="1" s="1"/>
  <c r="T34" i="1" s="1"/>
  <c r="I34" i="1"/>
  <c r="J33" i="1"/>
  <c r="K33" i="1" s="1"/>
  <c r="L33" i="1" s="1"/>
  <c r="N33" i="1" s="1"/>
  <c r="T33" i="1" s="1"/>
  <c r="I33" i="1"/>
  <c r="J32" i="1"/>
  <c r="K32" i="1" s="1"/>
  <c r="L32" i="1" s="1"/>
  <c r="N32" i="1" s="1"/>
  <c r="T32" i="1" s="1"/>
  <c r="I32" i="1"/>
  <c r="J30" i="1"/>
  <c r="K30" i="1" s="1"/>
  <c r="L30" i="1" s="1"/>
  <c r="N30" i="1" s="1"/>
  <c r="T30" i="1" s="1"/>
  <c r="I30" i="1"/>
  <c r="J29" i="1"/>
  <c r="K29" i="1" s="1"/>
  <c r="L29" i="1" s="1"/>
  <c r="N29" i="1" s="1"/>
  <c r="T29" i="1" s="1"/>
  <c r="I29" i="1"/>
  <c r="J27" i="1"/>
  <c r="K27" i="1" s="1"/>
  <c r="L27" i="1" s="1"/>
  <c r="N27" i="1" s="1"/>
  <c r="T27" i="1" s="1"/>
  <c r="I27" i="1"/>
  <c r="J26" i="1"/>
  <c r="K26" i="1" s="1"/>
  <c r="L26" i="1" s="1"/>
  <c r="N26" i="1" s="1"/>
  <c r="T26" i="1" s="1"/>
  <c r="I26" i="1"/>
  <c r="J25" i="1"/>
  <c r="K25" i="1" s="1"/>
  <c r="L25" i="1" s="1"/>
  <c r="N25" i="1" s="1"/>
  <c r="T25" i="1" s="1"/>
  <c r="I25" i="1"/>
  <c r="J22" i="1"/>
  <c r="K22" i="1" s="1"/>
  <c r="L22" i="1" s="1"/>
  <c r="N22" i="1" s="1"/>
  <c r="T22" i="1" s="1"/>
  <c r="I22" i="1"/>
  <c r="J21" i="1"/>
  <c r="K21" i="1" s="1"/>
  <c r="L21" i="1" s="1"/>
  <c r="N21" i="1" s="1"/>
  <c r="T21" i="1" s="1"/>
  <c r="I21" i="1"/>
  <c r="J20" i="1"/>
  <c r="K20" i="1" s="1"/>
  <c r="L20" i="1" s="1"/>
  <c r="N20" i="1" s="1"/>
  <c r="T20" i="1" s="1"/>
  <c r="I20" i="1"/>
  <c r="S13" i="1"/>
  <c r="I18" i="1"/>
  <c r="J18" i="1"/>
  <c r="K18" i="1" s="1"/>
  <c r="L18" i="1" s="1"/>
  <c r="N18" i="1" s="1"/>
  <c r="T18" i="1" s="1"/>
  <c r="I17" i="1"/>
  <c r="J17" i="1"/>
  <c r="K17" i="1" s="1"/>
  <c r="L17" i="1" s="1"/>
  <c r="N17" i="1" s="1"/>
  <c r="T17" i="1" s="1"/>
  <c r="J16" i="1"/>
  <c r="K16" i="1" s="1"/>
  <c r="N16" i="1" s="1"/>
  <c r="T16" i="1" s="1"/>
  <c r="I16" i="1"/>
  <c r="Q7" i="1"/>
  <c r="Q8" i="1"/>
  <c r="S8" i="1" s="1"/>
  <c r="Q11" i="1"/>
  <c r="S11" i="1" s="1"/>
  <c r="S12" i="1"/>
  <c r="I14" i="1"/>
  <c r="J14" i="1"/>
  <c r="K14" i="1" s="1"/>
  <c r="R9" i="1"/>
  <c r="J8" i="1"/>
  <c r="K8" i="1" s="1"/>
  <c r="J13" i="1"/>
  <c r="K13" i="1" s="1"/>
  <c r="I13" i="1"/>
  <c r="J12" i="1"/>
  <c r="K12" i="1" s="1"/>
  <c r="I12" i="1"/>
  <c r="J11" i="1"/>
  <c r="K11" i="1" s="1"/>
  <c r="L11" i="1" s="1"/>
  <c r="N11" i="1" s="1"/>
  <c r="I11" i="1"/>
  <c r="J9" i="1"/>
  <c r="I9" i="1"/>
  <c r="I8" i="1"/>
  <c r="J7" i="1"/>
  <c r="L7" i="1" s="1"/>
  <c r="N7" i="1" s="1"/>
  <c r="H16" i="8" l="1"/>
  <c r="T35" i="1"/>
  <c r="T19" i="1"/>
  <c r="T15" i="1"/>
  <c r="T28" i="1"/>
  <c r="T24" i="1"/>
  <c r="N48" i="1"/>
  <c r="T48" i="1" s="1"/>
  <c r="T45" i="1" s="1"/>
  <c r="T49" i="1"/>
  <c r="T31" i="1"/>
  <c r="T40" i="1"/>
  <c r="L13" i="1"/>
  <c r="N13" i="1" s="1"/>
  <c r="T13" i="1" s="1"/>
  <c r="K9" i="1"/>
  <c r="L9" i="1" s="1"/>
  <c r="N9" i="1" s="1"/>
  <c r="T9" i="1" s="1"/>
  <c r="L12" i="1"/>
  <c r="N12" i="1" s="1"/>
  <c r="T12" i="1" s="1"/>
  <c r="L14" i="1"/>
  <c r="L8" i="1"/>
  <c r="N8" i="1" s="1"/>
  <c r="T8" i="1" s="1"/>
  <c r="T7" i="1"/>
  <c r="H18" i="8" l="1"/>
  <c r="T23" i="1"/>
  <c r="T39" i="1"/>
  <c r="N14" i="1"/>
  <c r="T14" i="1" s="1"/>
  <c r="T10" i="1" s="1"/>
  <c r="T4" i="1" l="1"/>
</calcChain>
</file>

<file path=xl/sharedStrings.xml><?xml version="1.0" encoding="utf-8"?>
<sst xmlns="http://schemas.openxmlformats.org/spreadsheetml/2006/main" count="557" uniqueCount="193">
  <si>
    <t>Estimación de Costos</t>
  </si>
  <si>
    <t>WBS</t>
  </si>
  <si>
    <t>Actividad</t>
  </si>
  <si>
    <t>Entregable</t>
  </si>
  <si>
    <t>Generales</t>
  </si>
  <si>
    <t>Iteración 1 del proyecto. Entrega de la arquitectura implementada, la interfaz de usuario y los flujos de bienvenida y cierre completamente funcionales.</t>
  </si>
  <si>
    <t>1.1</t>
  </si>
  <si>
    <t>Diseño</t>
  </si>
  <si>
    <t>Diseño de la GUI, los flujos de bienvenida y despedida y la arquitectura tecnológica.</t>
  </si>
  <si>
    <t>1.1.1</t>
  </si>
  <si>
    <t>Prototipo it1</t>
  </si>
  <si>
    <t>Prototipos no funcionales validados de la versión 1 del agente virtual.</t>
  </si>
  <si>
    <t>1.1.2</t>
  </si>
  <si>
    <t>Arquitectura</t>
  </si>
  <si>
    <t>Diagramas de arquitectura generales del  solución.</t>
  </si>
  <si>
    <t>1.1.3</t>
  </si>
  <si>
    <t>Matriz de flujos conversacionales de bienvenida y despedida del agente.</t>
  </si>
  <si>
    <t>1.2</t>
  </si>
  <si>
    <t>Desarrollo</t>
  </si>
  <si>
    <t>1.2.1</t>
  </si>
  <si>
    <t>1.2.2</t>
  </si>
  <si>
    <t>1.2.3</t>
  </si>
  <si>
    <t>Estimación por 3 valores</t>
  </si>
  <si>
    <t>O</t>
  </si>
  <si>
    <t>M</t>
  </si>
  <si>
    <t>P</t>
  </si>
  <si>
    <t>Costo x hora</t>
  </si>
  <si>
    <t>Dbeta</t>
  </si>
  <si>
    <t>Dtriang</t>
  </si>
  <si>
    <t>ReservaC</t>
  </si>
  <si>
    <t>Total Estimación</t>
  </si>
  <si>
    <t>Resumen de estimación (ascendente)</t>
  </si>
  <si>
    <t>Recurso de Trabajo</t>
  </si>
  <si>
    <t>Estimación Paramétrica</t>
  </si>
  <si>
    <t>#Unds</t>
  </si>
  <si>
    <t>$xUnid</t>
  </si>
  <si>
    <t>Total</t>
  </si>
  <si>
    <t>Analista Diseñador</t>
  </si>
  <si>
    <t>Software Prototipado</t>
  </si>
  <si>
    <t>Arquitecto</t>
  </si>
  <si>
    <t>Software Diagramación</t>
  </si>
  <si>
    <t>Desarrollador Flujos</t>
  </si>
  <si>
    <t>Analista Diseñador
Software Prototipado</t>
  </si>
  <si>
    <t>Arquitecto
Software Diagramación</t>
  </si>
  <si>
    <t>Desarrollador Front End
Alquiler de Equipos</t>
  </si>
  <si>
    <t xml:space="preserve">Recursos </t>
  </si>
  <si>
    <t>Recursos de Costos</t>
  </si>
  <si>
    <t>Est. Costo</t>
  </si>
  <si>
    <t>Costo Recuso</t>
  </si>
  <si>
    <t>Presupuesto del Proyecto</t>
  </si>
  <si>
    <t>Tipo</t>
  </si>
  <si>
    <t>Alquiler de equipos</t>
  </si>
  <si>
    <t>Desarrollador Flujos
Motor de Flujos</t>
  </si>
  <si>
    <t>Motor de Flujos</t>
  </si>
  <si>
    <t>Trabajo</t>
  </si>
  <si>
    <t>Costo</t>
  </si>
  <si>
    <t>Línea de Base del Costo</t>
  </si>
  <si>
    <t>Reservas Administrativas</t>
  </si>
  <si>
    <t>Listado de Actividades</t>
  </si>
  <si>
    <t>Entrenamiento</t>
  </si>
  <si>
    <t>Calidad</t>
  </si>
  <si>
    <t>1.3</t>
  </si>
  <si>
    <t>Entrega</t>
  </si>
  <si>
    <t>Integración</t>
  </si>
  <si>
    <t>1.3.1</t>
  </si>
  <si>
    <t>1.3.2</t>
  </si>
  <si>
    <t>1.3.4</t>
  </si>
  <si>
    <t>Analista de Calidad</t>
  </si>
  <si>
    <t>Informes de resultados de pruebas y solicitud de ajustes.</t>
  </si>
  <si>
    <t>Versión 1 del agente virtual ajustado y listo para la entrega</t>
  </si>
  <si>
    <t>Analista de calidad</t>
  </si>
  <si>
    <t>Desarrollador de Front End
Desarrollador de Flujos</t>
  </si>
  <si>
    <t>Código fuente funcional de la interfaz de usuario general y los flujos de bienvenida y cierre, implementado en ambiente de pruebas</t>
  </si>
  <si>
    <t>1.2.4</t>
  </si>
  <si>
    <t>Agente implementado en pruebas y entregado a calidad.</t>
  </si>
  <si>
    <t>Interfaz de usuario del agente virtual tipo chat con intercambio de texto y audio desarrollada y documentada.</t>
  </si>
  <si>
    <t>Flujo de bienvenida del agente desarrollado y documentado.</t>
  </si>
  <si>
    <t>Flujo de despedida del agente desarrollado y documentado.</t>
  </si>
  <si>
    <t>Interfaz de usuario, flujos de bienvenida y cierre probados según requerimientos.</t>
  </si>
  <si>
    <t>Matriz de pruebas a aplicar al desarrollo de la iteración 1.</t>
  </si>
  <si>
    <t>Arquitecto
Infraestructura tecnológica Pruebas</t>
  </si>
  <si>
    <t>N</t>
  </si>
  <si>
    <t>Dr Will</t>
  </si>
  <si>
    <t>1.1.4</t>
  </si>
  <si>
    <t>1.3.3</t>
  </si>
  <si>
    <t>Listado de Tareas WBS</t>
  </si>
  <si>
    <t>Entregables</t>
  </si>
  <si>
    <t>Descripción</t>
  </si>
  <si>
    <t>1.1.1.1</t>
  </si>
  <si>
    <t>1.1.1.2</t>
  </si>
  <si>
    <t>1.1.1.3</t>
  </si>
  <si>
    <t>Flujos de I/O</t>
  </si>
  <si>
    <t>1.1.2.1</t>
  </si>
  <si>
    <t>GUI</t>
  </si>
  <si>
    <t>1.1.2.2</t>
  </si>
  <si>
    <t>Flujo In</t>
  </si>
  <si>
    <t>1.1.2.3</t>
  </si>
  <si>
    <t>Instalación Test</t>
  </si>
  <si>
    <t>1.1.3.1</t>
  </si>
  <si>
    <t>Diseño Pruebas</t>
  </si>
  <si>
    <t>1.1.3.2</t>
  </si>
  <si>
    <t>Pruebas</t>
  </si>
  <si>
    <t>1.1.3.3</t>
  </si>
  <si>
    <t>Ajustes</t>
  </si>
  <si>
    <t>1.1.4.1</t>
  </si>
  <si>
    <t>Instalación</t>
  </si>
  <si>
    <t>1.1.4.2</t>
  </si>
  <si>
    <t>Verificación</t>
  </si>
  <si>
    <t>1.1.4.3</t>
  </si>
  <si>
    <t>Salida</t>
  </si>
  <si>
    <t>1.2.1.1</t>
  </si>
  <si>
    <t>Prototipo it2</t>
  </si>
  <si>
    <t>1.2.1.2</t>
  </si>
  <si>
    <t>Flujos Obesidad</t>
  </si>
  <si>
    <t>1.2.1.3</t>
  </si>
  <si>
    <t>Flujo Diabetes</t>
  </si>
  <si>
    <t>1.2.2.1</t>
  </si>
  <si>
    <t>Flujo Obesidad</t>
  </si>
  <si>
    <t>1.2.2.2</t>
  </si>
  <si>
    <t>1.2.3.1</t>
  </si>
  <si>
    <t>1.2.3.2</t>
  </si>
  <si>
    <t>1.2.3.3</t>
  </si>
  <si>
    <t>1.2.4.1</t>
  </si>
  <si>
    <t>1.2.4.2</t>
  </si>
  <si>
    <t>1.2.4.3</t>
  </si>
  <si>
    <t>1.3.1.1</t>
  </si>
  <si>
    <t>Prototipo it3</t>
  </si>
  <si>
    <t>1.3.1.2</t>
  </si>
  <si>
    <t>1.3.2.1</t>
  </si>
  <si>
    <t>Integración Fb</t>
  </si>
  <si>
    <t>1.3.3.1</t>
  </si>
  <si>
    <t>Diseño Pruenas</t>
  </si>
  <si>
    <t>1.3.3.2</t>
  </si>
  <si>
    <t>1.3.3.3</t>
  </si>
  <si>
    <t>1.3.4.1</t>
  </si>
  <si>
    <t>1.3.4.2</t>
  </si>
  <si>
    <t>1.3.4.3</t>
  </si>
  <si>
    <t>Versión 1 del agente instalada en producción</t>
  </si>
  <si>
    <t>Informe de validación del funcionamiento y pruebas finales</t>
  </si>
  <si>
    <t>Acta de entrega al usuario</t>
  </si>
  <si>
    <t>Flujos de conversación desarrollados</t>
  </si>
  <si>
    <t>Flujoj Out</t>
  </si>
  <si>
    <t>Diseño de los flujos de conversación de Obesidad y Diabetes</t>
  </si>
  <si>
    <t>Prototipos no funcionales validados de la versión 2 del agente virtual.</t>
  </si>
  <si>
    <t>Flujo de obesidad desarrollado y documentado</t>
  </si>
  <si>
    <t>Flujo de diabetes desarrollado y documentado</t>
  </si>
  <si>
    <t>Matriz del flujo conversacional de obesidad completa según requerimiento</t>
  </si>
  <si>
    <t>Matriz del flujo conversacional de Diabetes completa según requerimiento</t>
  </si>
  <si>
    <t>Código fuente funcional de los flujos de obesidad y diabetes, implementado en ambiente de pruebas.</t>
  </si>
  <si>
    <t>Recursos de Trabajo</t>
  </si>
  <si>
    <t>Desarrollador de Flujos</t>
  </si>
  <si>
    <t>Analista diseñador
Asesor Médico</t>
  </si>
  <si>
    <t>Versión 2 del agente virtual ajustado y listo para la entrega</t>
  </si>
  <si>
    <t>Flujos de obesidad y diabetes probados según requerimientos.</t>
  </si>
  <si>
    <t>Matriz de pruebas a aplicar al desarrollo de la iteración 2.</t>
  </si>
  <si>
    <t>Informes de resultados de pruebas y solicitud de ajustes iteración 2</t>
  </si>
  <si>
    <t>Versión 2 del agente instalada en producción.</t>
  </si>
  <si>
    <t>Versión 3 del agente instalada en producción.</t>
  </si>
  <si>
    <t>Diseño de la integración según requerimientos</t>
  </si>
  <si>
    <t>Integración funcional y entregada en producción</t>
  </si>
  <si>
    <t>Prototipo no funcional de la integración con la interfaz de conversación</t>
  </si>
  <si>
    <t>Diagramas de interacción de la integración</t>
  </si>
  <si>
    <t>Desarrollo de la integración con Facebook Messenger</t>
  </si>
  <si>
    <t>Integración con Facebook Messenger funcional y lista para pruebas</t>
  </si>
  <si>
    <t>Desarrollador Backend</t>
  </si>
  <si>
    <t>Integraciones probadas según requerimientos.</t>
  </si>
  <si>
    <t>Matriz de pruebas a aplicar al desarrollo de la iteración 3.</t>
  </si>
  <si>
    <t>Informes de resultados de pruebas y solicitud de ajustes iteración 3</t>
  </si>
  <si>
    <t>Versión 3 del agente virtual ajustado y listo para la entrega</t>
  </si>
  <si>
    <t>Flujos de conversación funcionales e Instalados en ambiente de Producción</t>
  </si>
  <si>
    <t>Flujos de conversación funcionales e Instalados en ambiente de producción</t>
  </si>
  <si>
    <t>Agente virtual funcional según requerimientos</t>
  </si>
  <si>
    <t>1.1.2.4</t>
  </si>
  <si>
    <t>Rol</t>
  </si>
  <si>
    <t>Costo hora</t>
  </si>
  <si>
    <t>Analista Desarrollador FE</t>
  </si>
  <si>
    <t>Analista Desarrollador BE</t>
  </si>
  <si>
    <t>Servicio</t>
  </si>
  <si>
    <t>Costo Unitario</t>
  </si>
  <si>
    <t>Asesor Médico</t>
  </si>
  <si>
    <t>Est. Duración</t>
  </si>
  <si>
    <t>Reserva Contingencia</t>
  </si>
  <si>
    <t>Est. Trabajo Total</t>
  </si>
  <si>
    <t xml:space="preserve">
Asesor Médico</t>
  </si>
  <si>
    <t>Nombre del recurso</t>
  </si>
  <si>
    <t>Enero</t>
  </si>
  <si>
    <t>Febrero</t>
  </si>
  <si>
    <t>Marzo</t>
  </si>
  <si>
    <t>Abril</t>
  </si>
  <si>
    <t>Total Presupuesto  del Proyecto</t>
  </si>
  <si>
    <t>Cantidad</t>
  </si>
  <si>
    <t>Fecha de la línea de base</t>
  </si>
  <si>
    <t>Recusos de Servicios (Costos)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</si>
</sst>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64" fontId="0" fillId="0" borderId="0" xfId="1" applyNumberFormat="1" applyFont="1"/>
    <xf numFmtId="43" fontId="0" fillId="0" borderId="0" xfId="1" applyNumberFormat="1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43" fontId="0" fillId="0" borderId="1" xfId="1" applyNumberFormat="1" applyFont="1" applyBorder="1"/>
    <xf numFmtId="164" fontId="0" fillId="0" borderId="1" xfId="1" applyNumberFormat="1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 wrapText="1"/>
    </xf>
    <xf numFmtId="43" fontId="1" fillId="0" borderId="1" xfId="1" applyNumberFormat="1" applyFont="1" applyBorder="1" applyAlignment="1">
      <alignment horizontal="center" wrapText="1"/>
    </xf>
    <xf numFmtId="164" fontId="1" fillId="0" borderId="1" xfId="1" applyNumberFormat="1" applyFont="1" applyBorder="1" applyAlignment="1">
      <alignment wrapText="1"/>
    </xf>
    <xf numFmtId="0" fontId="3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/>
    </xf>
    <xf numFmtId="14" fontId="0" fillId="0" borderId="0" xfId="0" applyNumberFormat="1"/>
    <xf numFmtId="0" fontId="3" fillId="2" borderId="5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 indent="2"/>
    </xf>
    <xf numFmtId="0" fontId="4" fillId="2" borderId="5" xfId="0" applyFont="1" applyFill="1" applyBorder="1" applyAlignment="1">
      <alignment horizontal="left" vertical="center" indent="3"/>
    </xf>
    <xf numFmtId="0" fontId="4" fillId="2" borderId="5" xfId="0" applyFont="1" applyFill="1" applyBorder="1" applyAlignment="1">
      <alignment horizontal="left" vertical="center" wrapText="1" indent="3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Font="1" applyBorder="1" applyAlignment="1">
      <alignment wrapText="1"/>
    </xf>
    <xf numFmtId="164" fontId="1" fillId="0" borderId="0" xfId="1" applyNumberFormat="1" applyFont="1"/>
    <xf numFmtId="164" fontId="1" fillId="0" borderId="1" xfId="0" applyNumberFormat="1" applyFont="1" applyBorder="1" applyAlignment="1">
      <alignment wrapText="1"/>
    </xf>
    <xf numFmtId="0" fontId="0" fillId="0" borderId="1" xfId="0" applyFill="1" applyBorder="1"/>
    <xf numFmtId="164" fontId="0" fillId="0" borderId="1" xfId="0" applyNumberFormat="1" applyFill="1" applyBorder="1"/>
    <xf numFmtId="43" fontId="0" fillId="0" borderId="0" xfId="1" applyNumberFormat="1" applyFont="1" applyFill="1"/>
    <xf numFmtId="43" fontId="1" fillId="0" borderId="1" xfId="1" applyNumberFormat="1" applyFont="1" applyFill="1" applyBorder="1" applyAlignment="1">
      <alignment horizontal="center" wrapText="1"/>
    </xf>
    <xf numFmtId="43" fontId="0" fillId="0" borderId="1" xfId="1" applyNumberFormat="1" applyFont="1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  <xf numFmtId="164" fontId="0" fillId="0" borderId="1" xfId="1" applyNumberFormat="1" applyFont="1" applyFill="1" applyBorder="1"/>
    <xf numFmtId="164" fontId="1" fillId="0" borderId="1" xfId="1" applyNumberFormat="1" applyFont="1" applyBorder="1"/>
    <xf numFmtId="164" fontId="1" fillId="3" borderId="1" xfId="1" applyNumberFormat="1" applyFont="1" applyFill="1" applyBorder="1"/>
    <xf numFmtId="164" fontId="1" fillId="0" borderId="1" xfId="1" applyNumberFormat="1" applyFont="1" applyFill="1" applyBorder="1" applyAlignment="1"/>
    <xf numFmtId="164" fontId="1" fillId="0" borderId="2" xfId="1" applyNumberFormat="1" applyFont="1" applyFill="1" applyBorder="1" applyAlignment="1">
      <alignment horizontal="left"/>
    </xf>
    <xf numFmtId="164" fontId="1" fillId="0" borderId="3" xfId="1" applyNumberFormat="1" applyFont="1" applyFill="1" applyBorder="1" applyAlignment="1">
      <alignment horizontal="left"/>
    </xf>
    <xf numFmtId="164" fontId="1" fillId="0" borderId="4" xfId="1" applyNumberFormat="1" applyFont="1" applyFill="1" applyBorder="1" applyAlignment="1">
      <alignment horizontal="left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5DDE-DF92-4D45-B4DA-567D9DFC2145}">
  <dimension ref="A1:B52"/>
  <sheetViews>
    <sheetView topLeftCell="A13" zoomScale="115" zoomScaleNormal="115" workbookViewId="0">
      <selection activeCell="E21" sqref="E21"/>
    </sheetView>
  </sheetViews>
  <sheetFormatPr baseColWidth="10" defaultRowHeight="14.4" x14ac:dyDescent="0.3"/>
  <cols>
    <col min="1" max="1" width="7.33203125" customWidth="1"/>
    <col min="2" max="2" width="29.6640625" customWidth="1"/>
  </cols>
  <sheetData>
    <row r="1" spans="1:2" x14ac:dyDescent="0.3">
      <c r="A1" s="2" t="s">
        <v>85</v>
      </c>
    </row>
    <row r="2" spans="1:2" x14ac:dyDescent="0.3">
      <c r="A2" s="2"/>
    </row>
    <row r="3" spans="1:2" x14ac:dyDescent="0.3">
      <c r="A3" s="2" t="s">
        <v>1</v>
      </c>
      <c r="B3" s="2" t="s">
        <v>86</v>
      </c>
    </row>
    <row r="4" spans="1:2" x14ac:dyDescent="0.3">
      <c r="A4" s="15">
        <v>1</v>
      </c>
      <c r="B4" s="16" t="s">
        <v>82</v>
      </c>
    </row>
    <row r="5" spans="1:2" x14ac:dyDescent="0.3">
      <c r="A5" s="15" t="s">
        <v>6</v>
      </c>
      <c r="B5" s="18" t="s">
        <v>4</v>
      </c>
    </row>
    <row r="6" spans="1:2" x14ac:dyDescent="0.3">
      <c r="A6" s="15" t="s">
        <v>9</v>
      </c>
      <c r="B6" s="20" t="s">
        <v>7</v>
      </c>
    </row>
    <row r="7" spans="1:2" x14ac:dyDescent="0.3">
      <c r="A7" s="19" t="s">
        <v>88</v>
      </c>
      <c r="B7" s="21" t="s">
        <v>10</v>
      </c>
    </row>
    <row r="8" spans="1:2" x14ac:dyDescent="0.3">
      <c r="A8" s="19" t="s">
        <v>89</v>
      </c>
      <c r="B8" s="22" t="s">
        <v>13</v>
      </c>
    </row>
    <row r="9" spans="1:2" x14ac:dyDescent="0.3">
      <c r="A9" s="19" t="s">
        <v>90</v>
      </c>
      <c r="B9" s="21" t="s">
        <v>91</v>
      </c>
    </row>
    <row r="10" spans="1:2" x14ac:dyDescent="0.3">
      <c r="A10" s="15" t="s">
        <v>12</v>
      </c>
      <c r="B10" s="20" t="s">
        <v>18</v>
      </c>
    </row>
    <row r="11" spans="1:2" x14ac:dyDescent="0.3">
      <c r="A11" s="19" t="s">
        <v>92</v>
      </c>
      <c r="B11" s="22" t="s">
        <v>93</v>
      </c>
    </row>
    <row r="12" spans="1:2" x14ac:dyDescent="0.3">
      <c r="A12" s="19" t="s">
        <v>94</v>
      </c>
      <c r="B12" s="21" t="s">
        <v>95</v>
      </c>
    </row>
    <row r="13" spans="1:2" x14ac:dyDescent="0.3">
      <c r="A13" s="19" t="s">
        <v>96</v>
      </c>
      <c r="B13" s="21" t="s">
        <v>141</v>
      </c>
    </row>
    <row r="14" spans="1:2" x14ac:dyDescent="0.3">
      <c r="A14" s="19" t="s">
        <v>96</v>
      </c>
      <c r="B14" s="21" t="s">
        <v>97</v>
      </c>
    </row>
    <row r="15" spans="1:2" x14ac:dyDescent="0.3">
      <c r="A15" s="15" t="s">
        <v>15</v>
      </c>
      <c r="B15" s="20" t="s">
        <v>60</v>
      </c>
    </row>
    <row r="16" spans="1:2" x14ac:dyDescent="0.3">
      <c r="A16" s="19" t="s">
        <v>98</v>
      </c>
      <c r="B16" s="21" t="s">
        <v>99</v>
      </c>
    </row>
    <row r="17" spans="1:2" x14ac:dyDescent="0.3">
      <c r="A17" s="19" t="s">
        <v>100</v>
      </c>
      <c r="B17" s="22" t="s">
        <v>101</v>
      </c>
    </row>
    <row r="18" spans="1:2" x14ac:dyDescent="0.3">
      <c r="A18" s="19" t="s">
        <v>102</v>
      </c>
      <c r="B18" s="22" t="s">
        <v>103</v>
      </c>
    </row>
    <row r="19" spans="1:2" x14ac:dyDescent="0.3">
      <c r="A19" s="15" t="s">
        <v>83</v>
      </c>
      <c r="B19" s="20" t="s">
        <v>62</v>
      </c>
    </row>
    <row r="20" spans="1:2" x14ac:dyDescent="0.3">
      <c r="A20" s="19" t="s">
        <v>104</v>
      </c>
      <c r="B20" s="22" t="s">
        <v>105</v>
      </c>
    </row>
    <row r="21" spans="1:2" x14ac:dyDescent="0.3">
      <c r="A21" s="19" t="s">
        <v>106</v>
      </c>
      <c r="B21" s="22" t="s">
        <v>107</v>
      </c>
    </row>
    <row r="22" spans="1:2" x14ac:dyDescent="0.3">
      <c r="A22" s="19" t="s">
        <v>108</v>
      </c>
      <c r="B22" s="22" t="s">
        <v>109</v>
      </c>
    </row>
    <row r="23" spans="1:2" x14ac:dyDescent="0.3">
      <c r="A23" s="15" t="s">
        <v>17</v>
      </c>
      <c r="B23" s="18" t="s">
        <v>59</v>
      </c>
    </row>
    <row r="24" spans="1:2" x14ac:dyDescent="0.3">
      <c r="A24" s="15" t="s">
        <v>19</v>
      </c>
      <c r="B24" s="20" t="s">
        <v>7</v>
      </c>
    </row>
    <row r="25" spans="1:2" x14ac:dyDescent="0.3">
      <c r="A25" s="19" t="s">
        <v>110</v>
      </c>
      <c r="B25" s="21" t="s">
        <v>111</v>
      </c>
    </row>
    <row r="26" spans="1:2" x14ac:dyDescent="0.3">
      <c r="A26" s="19" t="s">
        <v>112</v>
      </c>
      <c r="B26" s="21" t="s">
        <v>113</v>
      </c>
    </row>
    <row r="27" spans="1:2" x14ac:dyDescent="0.3">
      <c r="A27" s="19" t="s">
        <v>114</v>
      </c>
      <c r="B27" s="21" t="s">
        <v>115</v>
      </c>
    </row>
    <row r="28" spans="1:2" x14ac:dyDescent="0.3">
      <c r="A28" s="15" t="s">
        <v>20</v>
      </c>
      <c r="B28" s="20" t="s">
        <v>18</v>
      </c>
    </row>
    <row r="29" spans="1:2" x14ac:dyDescent="0.3">
      <c r="A29" s="19" t="s">
        <v>116</v>
      </c>
      <c r="B29" s="21" t="s">
        <v>117</v>
      </c>
    </row>
    <row r="30" spans="1:2" x14ac:dyDescent="0.3">
      <c r="A30" s="19" t="s">
        <v>118</v>
      </c>
      <c r="B30" s="21" t="s">
        <v>115</v>
      </c>
    </row>
    <row r="31" spans="1:2" x14ac:dyDescent="0.3">
      <c r="A31" s="15" t="s">
        <v>21</v>
      </c>
      <c r="B31" s="20" t="s">
        <v>60</v>
      </c>
    </row>
    <row r="32" spans="1:2" x14ac:dyDescent="0.3">
      <c r="A32" s="19" t="s">
        <v>119</v>
      </c>
      <c r="B32" s="21" t="s">
        <v>99</v>
      </c>
    </row>
    <row r="33" spans="1:2" x14ac:dyDescent="0.3">
      <c r="A33" s="19" t="s">
        <v>120</v>
      </c>
      <c r="B33" s="22" t="s">
        <v>101</v>
      </c>
    </row>
    <row r="34" spans="1:2" x14ac:dyDescent="0.3">
      <c r="A34" s="19" t="s">
        <v>121</v>
      </c>
      <c r="B34" s="22" t="s">
        <v>103</v>
      </c>
    </row>
    <row r="35" spans="1:2" x14ac:dyDescent="0.3">
      <c r="A35" s="15" t="s">
        <v>73</v>
      </c>
      <c r="B35" s="20" t="s">
        <v>62</v>
      </c>
    </row>
    <row r="36" spans="1:2" x14ac:dyDescent="0.3">
      <c r="A36" s="19" t="s">
        <v>122</v>
      </c>
      <c r="B36" s="22" t="s">
        <v>105</v>
      </c>
    </row>
    <row r="37" spans="1:2" x14ac:dyDescent="0.3">
      <c r="A37" s="19" t="s">
        <v>123</v>
      </c>
      <c r="B37" s="22" t="s">
        <v>107</v>
      </c>
    </row>
    <row r="38" spans="1:2" x14ac:dyDescent="0.3">
      <c r="A38" s="19" t="s">
        <v>124</v>
      </c>
      <c r="B38" s="22" t="s">
        <v>109</v>
      </c>
    </row>
    <row r="39" spans="1:2" x14ac:dyDescent="0.3">
      <c r="A39" s="15" t="s">
        <v>61</v>
      </c>
      <c r="B39" s="18" t="s">
        <v>63</v>
      </c>
    </row>
    <row r="40" spans="1:2" x14ac:dyDescent="0.3">
      <c r="A40" s="15" t="s">
        <v>64</v>
      </c>
      <c r="B40" s="20" t="s">
        <v>7</v>
      </c>
    </row>
    <row r="41" spans="1:2" x14ac:dyDescent="0.3">
      <c r="A41" s="19" t="s">
        <v>125</v>
      </c>
      <c r="B41" s="21" t="s">
        <v>126</v>
      </c>
    </row>
    <row r="42" spans="1:2" x14ac:dyDescent="0.3">
      <c r="A42" s="19" t="s">
        <v>127</v>
      </c>
      <c r="B42" s="22" t="s">
        <v>63</v>
      </c>
    </row>
    <row r="43" spans="1:2" x14ac:dyDescent="0.3">
      <c r="A43" s="15" t="s">
        <v>65</v>
      </c>
      <c r="B43" s="20" t="s">
        <v>18</v>
      </c>
    </row>
    <row r="44" spans="1:2" x14ac:dyDescent="0.3">
      <c r="A44" s="19" t="s">
        <v>128</v>
      </c>
      <c r="B44" s="21" t="s">
        <v>129</v>
      </c>
    </row>
    <row r="45" spans="1:2" x14ac:dyDescent="0.3">
      <c r="A45" s="15" t="s">
        <v>84</v>
      </c>
      <c r="B45" s="20" t="s">
        <v>60</v>
      </c>
    </row>
    <row r="46" spans="1:2" x14ac:dyDescent="0.3">
      <c r="A46" s="19" t="s">
        <v>130</v>
      </c>
      <c r="B46" s="21" t="s">
        <v>131</v>
      </c>
    </row>
    <row r="47" spans="1:2" x14ac:dyDescent="0.3">
      <c r="A47" s="19" t="s">
        <v>132</v>
      </c>
      <c r="B47" s="22" t="s">
        <v>101</v>
      </c>
    </row>
    <row r="48" spans="1:2" x14ac:dyDescent="0.3">
      <c r="A48" s="19" t="s">
        <v>133</v>
      </c>
      <c r="B48" s="22" t="s">
        <v>103</v>
      </c>
    </row>
    <row r="49" spans="1:2" x14ac:dyDescent="0.3">
      <c r="A49" s="15" t="s">
        <v>66</v>
      </c>
      <c r="B49" s="20" t="s">
        <v>62</v>
      </c>
    </row>
    <row r="50" spans="1:2" x14ac:dyDescent="0.3">
      <c r="A50" s="19" t="s">
        <v>134</v>
      </c>
      <c r="B50" s="22" t="s">
        <v>105</v>
      </c>
    </row>
    <row r="51" spans="1:2" x14ac:dyDescent="0.3">
      <c r="A51" s="19" t="s">
        <v>135</v>
      </c>
      <c r="B51" s="22" t="s">
        <v>107</v>
      </c>
    </row>
    <row r="52" spans="1:2" x14ac:dyDescent="0.3">
      <c r="A52" s="19" t="s">
        <v>136</v>
      </c>
      <c r="B52" s="22" t="s">
        <v>109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95D7-7B9F-4C1F-8C57-99DC103458BC}">
  <dimension ref="A1:E52"/>
  <sheetViews>
    <sheetView tabSelected="1" topLeftCell="A7" zoomScaleNormal="100" workbookViewId="0">
      <selection activeCell="E26" sqref="E26"/>
    </sheetView>
  </sheetViews>
  <sheetFormatPr baseColWidth="10" defaultRowHeight="14.4" x14ac:dyDescent="0.3"/>
  <cols>
    <col min="1" max="1" width="3.88671875" customWidth="1"/>
    <col min="3" max="3" width="20.44140625" customWidth="1"/>
    <col min="4" max="4" width="61" customWidth="1"/>
    <col min="5" max="5" width="26" customWidth="1"/>
    <col min="6" max="7" width="11.5546875" customWidth="1"/>
  </cols>
  <sheetData>
    <row r="1" spans="1:5" x14ac:dyDescent="0.3">
      <c r="B1" s="2" t="s">
        <v>58</v>
      </c>
    </row>
    <row r="3" spans="1:5" x14ac:dyDescent="0.3">
      <c r="A3" s="5" t="s">
        <v>81</v>
      </c>
      <c r="B3" s="6" t="s">
        <v>1</v>
      </c>
      <c r="C3" s="6" t="s">
        <v>3</v>
      </c>
      <c r="D3" s="6" t="s">
        <v>87</v>
      </c>
      <c r="E3" s="6" t="s">
        <v>45</v>
      </c>
    </row>
    <row r="4" spans="1:5" x14ac:dyDescent="0.3">
      <c r="A4" s="7">
        <v>1</v>
      </c>
      <c r="B4" s="24">
        <v>1</v>
      </c>
      <c r="C4" s="8" t="s">
        <v>82</v>
      </c>
      <c r="D4" s="25" t="s">
        <v>171</v>
      </c>
      <c r="E4" s="6"/>
    </row>
    <row r="5" spans="1:5" ht="43.2" x14ac:dyDescent="0.3">
      <c r="A5" s="7">
        <v>2</v>
      </c>
      <c r="B5" s="24" t="s">
        <v>6</v>
      </c>
      <c r="C5" s="8" t="s">
        <v>4</v>
      </c>
      <c r="D5" s="8" t="s">
        <v>5</v>
      </c>
      <c r="E5" s="8"/>
    </row>
    <row r="6" spans="1:5" ht="28.8" x14ac:dyDescent="0.3">
      <c r="A6" s="7">
        <v>3</v>
      </c>
      <c r="B6" s="24" t="s">
        <v>9</v>
      </c>
      <c r="C6" s="8" t="s">
        <v>7</v>
      </c>
      <c r="D6" s="8" t="s">
        <v>8</v>
      </c>
      <c r="E6" s="8"/>
    </row>
    <row r="7" spans="1:5" ht="28.8" x14ac:dyDescent="0.3">
      <c r="A7" s="8">
        <v>4</v>
      </c>
      <c r="B7" s="24" t="s">
        <v>88</v>
      </c>
      <c r="C7" s="8" t="s">
        <v>10</v>
      </c>
      <c r="D7" s="8" t="s">
        <v>11</v>
      </c>
      <c r="E7" s="8" t="s">
        <v>42</v>
      </c>
    </row>
    <row r="8" spans="1:5" ht="28.8" x14ac:dyDescent="0.3">
      <c r="A8" s="8">
        <v>4</v>
      </c>
      <c r="B8" s="24" t="s">
        <v>89</v>
      </c>
      <c r="C8" s="8" t="s">
        <v>13</v>
      </c>
      <c r="D8" s="8" t="s">
        <v>14</v>
      </c>
      <c r="E8" s="8" t="s">
        <v>43</v>
      </c>
    </row>
    <row r="9" spans="1:5" x14ac:dyDescent="0.3">
      <c r="A9" s="8">
        <v>4</v>
      </c>
      <c r="B9" s="24" t="s">
        <v>90</v>
      </c>
      <c r="C9" s="8" t="s">
        <v>91</v>
      </c>
      <c r="D9" s="8" t="s">
        <v>16</v>
      </c>
      <c r="E9" s="8" t="s">
        <v>37</v>
      </c>
    </row>
    <row r="10" spans="1:5" ht="28.8" x14ac:dyDescent="0.3">
      <c r="A10" s="8">
        <v>3</v>
      </c>
      <c r="B10" s="24" t="s">
        <v>12</v>
      </c>
      <c r="C10" s="8" t="s">
        <v>18</v>
      </c>
      <c r="D10" s="8" t="s">
        <v>72</v>
      </c>
      <c r="E10" s="8"/>
    </row>
    <row r="11" spans="1:5" ht="28.8" x14ac:dyDescent="0.3">
      <c r="A11" s="8">
        <v>4</v>
      </c>
      <c r="B11" s="24" t="s">
        <v>92</v>
      </c>
      <c r="C11" s="8" t="s">
        <v>93</v>
      </c>
      <c r="D11" s="8" t="s">
        <v>75</v>
      </c>
      <c r="E11" s="8" t="s">
        <v>44</v>
      </c>
    </row>
    <row r="12" spans="1:5" ht="28.8" x14ac:dyDescent="0.3">
      <c r="A12" s="8">
        <v>4</v>
      </c>
      <c r="B12" s="24" t="s">
        <v>94</v>
      </c>
      <c r="C12" s="8" t="s">
        <v>95</v>
      </c>
      <c r="D12" s="8" t="s">
        <v>76</v>
      </c>
      <c r="E12" s="8" t="s">
        <v>52</v>
      </c>
    </row>
    <row r="13" spans="1:5" ht="28.8" x14ac:dyDescent="0.3">
      <c r="A13" s="8">
        <v>4</v>
      </c>
      <c r="B13" s="24" t="s">
        <v>96</v>
      </c>
      <c r="C13" s="8" t="s">
        <v>141</v>
      </c>
      <c r="D13" s="8" t="s">
        <v>77</v>
      </c>
      <c r="E13" s="8" t="s">
        <v>52</v>
      </c>
    </row>
    <row r="14" spans="1:5" ht="43.2" x14ac:dyDescent="0.3">
      <c r="A14" s="8">
        <v>4</v>
      </c>
      <c r="B14" s="24" t="s">
        <v>172</v>
      </c>
      <c r="C14" s="8" t="s">
        <v>97</v>
      </c>
      <c r="D14" s="8" t="s">
        <v>74</v>
      </c>
      <c r="E14" s="8" t="s">
        <v>80</v>
      </c>
    </row>
    <row r="15" spans="1:5" ht="28.8" x14ac:dyDescent="0.3">
      <c r="A15" s="8">
        <v>3</v>
      </c>
      <c r="B15" s="24" t="s">
        <v>15</v>
      </c>
      <c r="C15" s="8" t="s">
        <v>60</v>
      </c>
      <c r="D15" s="8" t="s">
        <v>78</v>
      </c>
      <c r="E15" s="8"/>
    </row>
    <row r="16" spans="1:5" x14ac:dyDescent="0.3">
      <c r="A16" s="8">
        <v>4</v>
      </c>
      <c r="B16" s="24" t="s">
        <v>98</v>
      </c>
      <c r="C16" s="8" t="s">
        <v>99</v>
      </c>
      <c r="D16" s="8" t="s">
        <v>79</v>
      </c>
      <c r="E16" s="8" t="s">
        <v>67</v>
      </c>
    </row>
    <row r="17" spans="1:5" x14ac:dyDescent="0.3">
      <c r="A17" s="8">
        <v>4</v>
      </c>
      <c r="B17" s="24" t="s">
        <v>100</v>
      </c>
      <c r="C17" s="8" t="s">
        <v>101</v>
      </c>
      <c r="D17" s="8" t="s">
        <v>68</v>
      </c>
      <c r="E17" s="8" t="s">
        <v>70</v>
      </c>
    </row>
    <row r="18" spans="1:5" ht="28.8" x14ac:dyDescent="0.3">
      <c r="A18" s="8">
        <v>4</v>
      </c>
      <c r="B18" s="24" t="s">
        <v>102</v>
      </c>
      <c r="C18" s="8" t="s">
        <v>103</v>
      </c>
      <c r="D18" s="8" t="s">
        <v>69</v>
      </c>
      <c r="E18" s="8" t="s">
        <v>71</v>
      </c>
    </row>
    <row r="19" spans="1:5" x14ac:dyDescent="0.3">
      <c r="A19" s="8">
        <v>3</v>
      </c>
      <c r="B19" s="24" t="s">
        <v>83</v>
      </c>
      <c r="C19" s="8" t="s">
        <v>62</v>
      </c>
      <c r="D19" s="8" t="s">
        <v>137</v>
      </c>
      <c r="E19" s="8"/>
    </row>
    <row r="20" spans="1:5" x14ac:dyDescent="0.3">
      <c r="A20" s="8">
        <v>4</v>
      </c>
      <c r="B20" s="24" t="s">
        <v>104</v>
      </c>
      <c r="C20" s="8" t="s">
        <v>105</v>
      </c>
      <c r="D20" s="8" t="s">
        <v>138</v>
      </c>
      <c r="E20" s="8" t="s">
        <v>67</v>
      </c>
    </row>
    <row r="21" spans="1:5" x14ac:dyDescent="0.3">
      <c r="A21" s="8">
        <v>4</v>
      </c>
      <c r="B21" s="24" t="s">
        <v>106</v>
      </c>
      <c r="C21" s="8" t="s">
        <v>107</v>
      </c>
      <c r="D21" s="8" t="s">
        <v>139</v>
      </c>
      <c r="E21" s="8" t="s">
        <v>67</v>
      </c>
    </row>
    <row r="22" spans="1:5" ht="28.8" x14ac:dyDescent="0.3">
      <c r="A22" s="8">
        <v>4</v>
      </c>
      <c r="B22" s="24" t="s">
        <v>108</v>
      </c>
      <c r="C22" s="8" t="s">
        <v>109</v>
      </c>
      <c r="D22" s="23" t="s">
        <v>170</v>
      </c>
      <c r="E22" s="8" t="s">
        <v>67</v>
      </c>
    </row>
    <row r="23" spans="1:5" x14ac:dyDescent="0.3">
      <c r="A23" s="8">
        <v>2</v>
      </c>
      <c r="B23" s="24" t="s">
        <v>17</v>
      </c>
      <c r="C23" s="8" t="s">
        <v>59</v>
      </c>
      <c r="D23" s="23" t="s">
        <v>140</v>
      </c>
      <c r="E23" s="7"/>
    </row>
    <row r="24" spans="1:5" x14ac:dyDescent="0.3">
      <c r="A24" s="8">
        <v>3</v>
      </c>
      <c r="B24" s="24" t="s">
        <v>19</v>
      </c>
      <c r="C24" s="8" t="s">
        <v>7</v>
      </c>
      <c r="D24" s="23" t="s">
        <v>142</v>
      </c>
      <c r="E24" s="7"/>
    </row>
    <row r="25" spans="1:5" ht="28.8" x14ac:dyDescent="0.3">
      <c r="A25" s="8">
        <v>4</v>
      </c>
      <c r="B25" s="24" t="s">
        <v>110</v>
      </c>
      <c r="C25" s="8" t="s">
        <v>111</v>
      </c>
      <c r="D25" s="23" t="s">
        <v>143</v>
      </c>
      <c r="E25" s="23" t="s">
        <v>151</v>
      </c>
    </row>
    <row r="26" spans="1:5" ht="28.8" x14ac:dyDescent="0.3">
      <c r="A26" s="8">
        <v>4</v>
      </c>
      <c r="B26" s="24" t="s">
        <v>112</v>
      </c>
      <c r="C26" s="8" t="s">
        <v>113</v>
      </c>
      <c r="D26" s="23" t="s">
        <v>146</v>
      </c>
      <c r="E26" s="23" t="s">
        <v>151</v>
      </c>
    </row>
    <row r="27" spans="1:5" ht="28.8" x14ac:dyDescent="0.3">
      <c r="A27" s="8">
        <v>4</v>
      </c>
      <c r="B27" s="24" t="s">
        <v>114</v>
      </c>
      <c r="C27" s="8" t="s">
        <v>115</v>
      </c>
      <c r="D27" s="23" t="s">
        <v>147</v>
      </c>
      <c r="E27" s="23" t="s">
        <v>151</v>
      </c>
    </row>
    <row r="28" spans="1:5" ht="28.8" x14ac:dyDescent="0.3">
      <c r="A28" s="8">
        <v>3</v>
      </c>
      <c r="B28" s="24" t="s">
        <v>20</v>
      </c>
      <c r="C28" s="8" t="s">
        <v>18</v>
      </c>
      <c r="D28" s="8" t="s">
        <v>148</v>
      </c>
      <c r="E28" s="7"/>
    </row>
    <row r="29" spans="1:5" x14ac:dyDescent="0.3">
      <c r="A29" s="8">
        <v>4</v>
      </c>
      <c r="B29" s="24" t="s">
        <v>116</v>
      </c>
      <c r="C29" s="8" t="s">
        <v>117</v>
      </c>
      <c r="D29" s="23" t="s">
        <v>144</v>
      </c>
      <c r="E29" s="23" t="s">
        <v>150</v>
      </c>
    </row>
    <row r="30" spans="1:5" x14ac:dyDescent="0.3">
      <c r="A30" s="8">
        <v>4</v>
      </c>
      <c r="B30" s="24" t="s">
        <v>118</v>
      </c>
      <c r="C30" s="8" t="s">
        <v>115</v>
      </c>
      <c r="D30" s="23" t="s">
        <v>145</v>
      </c>
      <c r="E30" s="23" t="s">
        <v>150</v>
      </c>
    </row>
    <row r="31" spans="1:5" x14ac:dyDescent="0.3">
      <c r="A31" s="8">
        <v>3</v>
      </c>
      <c r="B31" s="24" t="s">
        <v>21</v>
      </c>
      <c r="C31" s="8" t="s">
        <v>60</v>
      </c>
      <c r="D31" s="8" t="s">
        <v>153</v>
      </c>
      <c r="E31" s="8"/>
    </row>
    <row r="32" spans="1:5" x14ac:dyDescent="0.3">
      <c r="A32" s="8">
        <v>4</v>
      </c>
      <c r="B32" s="24" t="s">
        <v>119</v>
      </c>
      <c r="C32" s="8" t="s">
        <v>99</v>
      </c>
      <c r="D32" s="8" t="s">
        <v>154</v>
      </c>
      <c r="E32" s="8" t="s">
        <v>67</v>
      </c>
    </row>
    <row r="33" spans="1:5" x14ac:dyDescent="0.3">
      <c r="A33" s="8">
        <v>4</v>
      </c>
      <c r="B33" s="24" t="s">
        <v>120</v>
      </c>
      <c r="C33" s="8" t="s">
        <v>101</v>
      </c>
      <c r="D33" s="8" t="s">
        <v>155</v>
      </c>
      <c r="E33" s="8" t="s">
        <v>70</v>
      </c>
    </row>
    <row r="34" spans="1:5" ht="28.8" x14ac:dyDescent="0.3">
      <c r="A34" s="8">
        <v>4</v>
      </c>
      <c r="B34" s="24" t="s">
        <v>121</v>
      </c>
      <c r="C34" s="8" t="s">
        <v>103</v>
      </c>
      <c r="D34" s="8" t="s">
        <v>152</v>
      </c>
      <c r="E34" s="8" t="s">
        <v>71</v>
      </c>
    </row>
    <row r="35" spans="1:5" x14ac:dyDescent="0.3">
      <c r="A35" s="8">
        <v>3</v>
      </c>
      <c r="B35" s="24" t="s">
        <v>73</v>
      </c>
      <c r="C35" s="8" t="s">
        <v>62</v>
      </c>
      <c r="D35" s="8" t="s">
        <v>156</v>
      </c>
      <c r="E35" s="7"/>
    </row>
    <row r="36" spans="1:5" x14ac:dyDescent="0.3">
      <c r="A36" s="8">
        <v>4</v>
      </c>
      <c r="B36" s="24" t="s">
        <v>122</v>
      </c>
      <c r="C36" s="8" t="s">
        <v>105</v>
      </c>
      <c r="D36" s="8" t="s">
        <v>138</v>
      </c>
      <c r="E36" s="8" t="s">
        <v>39</v>
      </c>
    </row>
    <row r="37" spans="1:5" x14ac:dyDescent="0.3">
      <c r="A37" s="8">
        <v>4</v>
      </c>
      <c r="B37" s="24" t="s">
        <v>123</v>
      </c>
      <c r="C37" s="8" t="s">
        <v>107</v>
      </c>
      <c r="D37" s="8" t="s">
        <v>139</v>
      </c>
      <c r="E37" s="8" t="s">
        <v>67</v>
      </c>
    </row>
    <row r="38" spans="1:5" ht="28.8" x14ac:dyDescent="0.3">
      <c r="A38" s="8">
        <v>4</v>
      </c>
      <c r="B38" s="24" t="s">
        <v>124</v>
      </c>
      <c r="C38" s="8" t="s">
        <v>109</v>
      </c>
      <c r="D38" s="23" t="s">
        <v>169</v>
      </c>
      <c r="E38" s="8" t="s">
        <v>67</v>
      </c>
    </row>
    <row r="39" spans="1:5" x14ac:dyDescent="0.3">
      <c r="A39" s="8">
        <v>2</v>
      </c>
      <c r="B39" s="24" t="s">
        <v>61</v>
      </c>
      <c r="C39" s="8" t="s">
        <v>63</v>
      </c>
      <c r="D39" s="23" t="s">
        <v>159</v>
      </c>
      <c r="E39" s="7"/>
    </row>
    <row r="40" spans="1:5" x14ac:dyDescent="0.3">
      <c r="A40" s="8">
        <v>3</v>
      </c>
      <c r="B40" s="24" t="s">
        <v>64</v>
      </c>
      <c r="C40" s="8" t="s">
        <v>7</v>
      </c>
      <c r="D40" s="23" t="s">
        <v>158</v>
      </c>
      <c r="E40" s="7"/>
    </row>
    <row r="41" spans="1:5" x14ac:dyDescent="0.3">
      <c r="A41" s="8">
        <v>4</v>
      </c>
      <c r="B41" s="24" t="s">
        <v>125</v>
      </c>
      <c r="C41" s="8" t="s">
        <v>126</v>
      </c>
      <c r="D41" s="23" t="s">
        <v>160</v>
      </c>
      <c r="E41" s="23" t="s">
        <v>37</v>
      </c>
    </row>
    <row r="42" spans="1:5" x14ac:dyDescent="0.3">
      <c r="A42" s="8">
        <v>4</v>
      </c>
      <c r="B42" s="24" t="s">
        <v>127</v>
      </c>
      <c r="C42" s="8" t="s">
        <v>63</v>
      </c>
      <c r="D42" s="23" t="s">
        <v>161</v>
      </c>
      <c r="E42" s="23" t="s">
        <v>37</v>
      </c>
    </row>
    <row r="43" spans="1:5" x14ac:dyDescent="0.3">
      <c r="A43" s="8">
        <v>3</v>
      </c>
      <c r="B43" s="24" t="s">
        <v>65</v>
      </c>
      <c r="C43" s="8" t="s">
        <v>18</v>
      </c>
      <c r="D43" s="23" t="s">
        <v>163</v>
      </c>
      <c r="E43" s="7"/>
    </row>
    <row r="44" spans="1:5" x14ac:dyDescent="0.3">
      <c r="A44" s="8">
        <v>4</v>
      </c>
      <c r="B44" s="24" t="s">
        <v>128</v>
      </c>
      <c r="C44" s="8" t="s">
        <v>129</v>
      </c>
      <c r="D44" s="23" t="s">
        <v>162</v>
      </c>
      <c r="E44" s="23" t="s">
        <v>164</v>
      </c>
    </row>
    <row r="45" spans="1:5" x14ac:dyDescent="0.3">
      <c r="A45" s="8">
        <v>3</v>
      </c>
      <c r="B45" s="24" t="s">
        <v>84</v>
      </c>
      <c r="C45" s="8" t="s">
        <v>60</v>
      </c>
      <c r="D45" s="8" t="s">
        <v>165</v>
      </c>
      <c r="E45" s="8"/>
    </row>
    <row r="46" spans="1:5" x14ac:dyDescent="0.3">
      <c r="A46" s="8">
        <v>4</v>
      </c>
      <c r="B46" s="24" t="s">
        <v>130</v>
      </c>
      <c r="C46" s="8" t="s">
        <v>131</v>
      </c>
      <c r="D46" s="8" t="s">
        <v>166</v>
      </c>
      <c r="E46" s="8" t="s">
        <v>67</v>
      </c>
    </row>
    <row r="47" spans="1:5" x14ac:dyDescent="0.3">
      <c r="A47" s="8">
        <v>4</v>
      </c>
      <c r="B47" s="24" t="s">
        <v>132</v>
      </c>
      <c r="C47" s="8" t="s">
        <v>101</v>
      </c>
      <c r="D47" s="8" t="s">
        <v>167</v>
      </c>
      <c r="E47" s="8" t="s">
        <v>70</v>
      </c>
    </row>
    <row r="48" spans="1:5" x14ac:dyDescent="0.3">
      <c r="A48" s="8">
        <v>4</v>
      </c>
      <c r="B48" s="24" t="s">
        <v>133</v>
      </c>
      <c r="C48" s="8" t="s">
        <v>103</v>
      </c>
      <c r="D48" s="8" t="s">
        <v>168</v>
      </c>
      <c r="E48" s="23" t="s">
        <v>164</v>
      </c>
    </row>
    <row r="49" spans="1:5" x14ac:dyDescent="0.3">
      <c r="A49" s="8">
        <v>3</v>
      </c>
      <c r="B49" s="24" t="s">
        <v>66</v>
      </c>
      <c r="C49" s="8" t="s">
        <v>62</v>
      </c>
      <c r="D49" s="8" t="s">
        <v>157</v>
      </c>
      <c r="E49" s="7"/>
    </row>
    <row r="50" spans="1:5" x14ac:dyDescent="0.3">
      <c r="A50" s="8">
        <v>4</v>
      </c>
      <c r="B50" s="24" t="s">
        <v>134</v>
      </c>
      <c r="C50" s="8" t="s">
        <v>105</v>
      </c>
      <c r="D50" s="8" t="s">
        <v>138</v>
      </c>
      <c r="E50" s="8" t="s">
        <v>39</v>
      </c>
    </row>
    <row r="51" spans="1:5" x14ac:dyDescent="0.3">
      <c r="A51" s="8">
        <v>4</v>
      </c>
      <c r="B51" s="24" t="s">
        <v>135</v>
      </c>
      <c r="C51" s="8" t="s">
        <v>107</v>
      </c>
      <c r="D51" s="8" t="s">
        <v>139</v>
      </c>
      <c r="E51" s="8" t="s">
        <v>67</v>
      </c>
    </row>
    <row r="52" spans="1:5" ht="28.8" x14ac:dyDescent="0.3">
      <c r="A52" s="8">
        <v>4</v>
      </c>
      <c r="B52" s="24" t="s">
        <v>136</v>
      </c>
      <c r="C52" s="8" t="s">
        <v>109</v>
      </c>
      <c r="D52" s="23" t="s">
        <v>169</v>
      </c>
      <c r="E52" s="8" t="s">
        <v>67</v>
      </c>
    </row>
  </sheetData>
  <autoFilter ref="A3:E52" xr:uid="{176695D7-7B9F-4C1F-8C57-99DC103458BC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0A636-195D-4ABD-97BC-CB44760A6846}">
  <dimension ref="A1:B16"/>
  <sheetViews>
    <sheetView zoomScale="130" zoomScaleNormal="130" workbookViewId="0">
      <selection activeCell="B20" sqref="B20"/>
    </sheetView>
  </sheetViews>
  <sheetFormatPr baseColWidth="10" defaultRowHeight="14.4" x14ac:dyDescent="0.3"/>
  <cols>
    <col min="1" max="1" width="27.44140625" customWidth="1"/>
    <col min="2" max="2" width="14.33203125" style="3" bestFit="1" customWidth="1"/>
  </cols>
  <sheetData>
    <row r="1" spans="1:2" x14ac:dyDescent="0.3">
      <c r="A1" s="2" t="s">
        <v>149</v>
      </c>
    </row>
    <row r="2" spans="1:2" x14ac:dyDescent="0.3">
      <c r="A2" s="2" t="s">
        <v>173</v>
      </c>
      <c r="B2" s="26" t="s">
        <v>174</v>
      </c>
    </row>
    <row r="3" spans="1:2" x14ac:dyDescent="0.3">
      <c r="A3" t="s">
        <v>39</v>
      </c>
      <c r="B3" s="3">
        <v>80000</v>
      </c>
    </row>
    <row r="4" spans="1:2" x14ac:dyDescent="0.3">
      <c r="A4" t="s">
        <v>37</v>
      </c>
      <c r="B4" s="3">
        <v>60000</v>
      </c>
    </row>
    <row r="5" spans="1:2" x14ac:dyDescent="0.3">
      <c r="A5" t="s">
        <v>175</v>
      </c>
      <c r="B5" s="3">
        <v>55000</v>
      </c>
    </row>
    <row r="6" spans="1:2" x14ac:dyDescent="0.3">
      <c r="A6" t="s">
        <v>176</v>
      </c>
      <c r="B6" s="3">
        <v>55000</v>
      </c>
    </row>
    <row r="7" spans="1:2" x14ac:dyDescent="0.3">
      <c r="A7" t="s">
        <v>41</v>
      </c>
      <c r="B7" s="3">
        <v>70000</v>
      </c>
    </row>
    <row r="8" spans="1:2" x14ac:dyDescent="0.3">
      <c r="A8" t="s">
        <v>67</v>
      </c>
      <c r="B8" s="3">
        <v>55000</v>
      </c>
    </row>
    <row r="9" spans="1:2" x14ac:dyDescent="0.3">
      <c r="A9" t="s">
        <v>179</v>
      </c>
      <c r="B9" s="3">
        <v>80000</v>
      </c>
    </row>
    <row r="11" spans="1:2" x14ac:dyDescent="0.3">
      <c r="A11" s="2" t="s">
        <v>192</v>
      </c>
      <c r="B11" s="26"/>
    </row>
    <row r="12" spans="1:2" x14ac:dyDescent="0.3">
      <c r="A12" s="2" t="s">
        <v>177</v>
      </c>
      <c r="B12" s="26" t="s">
        <v>178</v>
      </c>
    </row>
    <row r="13" spans="1:2" x14ac:dyDescent="0.3">
      <c r="A13" t="s">
        <v>38</v>
      </c>
      <c r="B13" s="3">
        <v>100000</v>
      </c>
    </row>
    <row r="14" spans="1:2" x14ac:dyDescent="0.3">
      <c r="A14" t="s">
        <v>40</v>
      </c>
      <c r="B14" s="3">
        <v>120000</v>
      </c>
    </row>
    <row r="15" spans="1:2" x14ac:dyDescent="0.3">
      <c r="A15" t="s">
        <v>51</v>
      </c>
      <c r="B15" s="3">
        <v>140000</v>
      </c>
    </row>
    <row r="16" spans="1:2" x14ac:dyDescent="0.3">
      <c r="A16" t="s">
        <v>53</v>
      </c>
      <c r="B16" s="3">
        <v>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08DF-3F76-41FB-8F4A-CD3A1B328E0E}">
  <sheetPr>
    <pageSetUpPr fitToPage="1"/>
  </sheetPr>
  <dimension ref="A1:T52"/>
  <sheetViews>
    <sheetView zoomScale="90" zoomScaleNormal="90" workbookViewId="0">
      <pane ySplit="3" topLeftCell="A4" activePane="bottomLeft" state="frozen"/>
      <selection pane="bottomLeft" activeCell="B4" sqref="B4"/>
    </sheetView>
  </sheetViews>
  <sheetFormatPr baseColWidth="10" defaultRowHeight="14.4" x14ac:dyDescent="0.3"/>
  <cols>
    <col min="1" max="1" width="3.77734375" customWidth="1"/>
    <col min="2" max="2" width="6.77734375" customWidth="1"/>
    <col min="3" max="3" width="13.77734375" customWidth="1"/>
    <col min="4" max="4" width="30" style="1" customWidth="1"/>
    <col min="5" max="5" width="13.5546875" style="1" customWidth="1"/>
    <col min="6" max="8" width="7.109375" customWidth="1"/>
    <col min="9" max="9" width="9.5546875" style="4" customWidth="1"/>
    <col min="10" max="10" width="9.44140625" style="4" customWidth="1"/>
    <col min="11" max="11" width="12.5546875" style="4" customWidth="1"/>
    <col min="12" max="12" width="7.109375" style="30" customWidth="1"/>
    <col min="13" max="13" width="8.88671875" style="3" customWidth="1"/>
    <col min="14" max="14" width="14.5546875" style="3" customWidth="1"/>
    <col min="15" max="15" width="5" customWidth="1"/>
    <col min="16" max="16" width="9.21875" style="3" customWidth="1"/>
    <col min="17" max="17" width="9.33203125" style="3" customWidth="1"/>
    <col min="18" max="18" width="11.109375" customWidth="1"/>
    <col min="19" max="19" width="11.5546875" style="33" customWidth="1"/>
    <col min="20" max="20" width="12.44140625" bestFit="1" customWidth="1"/>
  </cols>
  <sheetData>
    <row r="1" spans="1:20" x14ac:dyDescent="0.3">
      <c r="B1" s="2" t="s">
        <v>0</v>
      </c>
      <c r="F1" s="2" t="s">
        <v>32</v>
      </c>
      <c r="O1" s="2" t="s">
        <v>46</v>
      </c>
    </row>
    <row r="2" spans="1:20" x14ac:dyDescent="0.3">
      <c r="B2" s="2"/>
      <c r="F2" s="2" t="s">
        <v>22</v>
      </c>
      <c r="O2" s="2" t="s">
        <v>33</v>
      </c>
    </row>
    <row r="3" spans="1:20" s="1" customFormat="1" ht="72" x14ac:dyDescent="0.3">
      <c r="A3" s="8" t="s">
        <v>81</v>
      </c>
      <c r="B3" s="6" t="s">
        <v>1</v>
      </c>
      <c r="C3" s="6" t="s">
        <v>2</v>
      </c>
      <c r="D3" s="6" t="s">
        <v>3</v>
      </c>
      <c r="E3" s="6" t="s">
        <v>45</v>
      </c>
      <c r="F3" s="12" t="s">
        <v>23</v>
      </c>
      <c r="G3" s="12" t="s">
        <v>24</v>
      </c>
      <c r="H3" s="12" t="s">
        <v>25</v>
      </c>
      <c r="I3" s="13" t="s">
        <v>28</v>
      </c>
      <c r="J3" s="13" t="s">
        <v>27</v>
      </c>
      <c r="K3" s="13" t="s">
        <v>181</v>
      </c>
      <c r="L3" s="31" t="s">
        <v>180</v>
      </c>
      <c r="M3" s="14" t="s">
        <v>26</v>
      </c>
      <c r="N3" s="14" t="s">
        <v>182</v>
      </c>
      <c r="O3" s="6" t="s">
        <v>34</v>
      </c>
      <c r="P3" s="14" t="s">
        <v>35</v>
      </c>
      <c r="Q3" s="14" t="s">
        <v>48</v>
      </c>
      <c r="R3" s="6" t="s">
        <v>29</v>
      </c>
      <c r="S3" s="34" t="s">
        <v>47</v>
      </c>
      <c r="T3" s="6" t="s">
        <v>30</v>
      </c>
    </row>
    <row r="4" spans="1:20" s="1" customFormat="1" ht="28.8" x14ac:dyDescent="0.3">
      <c r="A4" s="7">
        <v>1</v>
      </c>
      <c r="B4" s="24">
        <v>1</v>
      </c>
      <c r="C4" s="8" t="s">
        <v>82</v>
      </c>
      <c r="D4" s="25" t="s">
        <v>171</v>
      </c>
      <c r="E4" s="6"/>
      <c r="F4" s="12"/>
      <c r="G4" s="12"/>
      <c r="H4" s="12"/>
      <c r="I4" s="13"/>
      <c r="J4" s="13"/>
      <c r="K4" s="13"/>
      <c r="L4" s="31"/>
      <c r="M4" s="14"/>
      <c r="N4" s="14"/>
      <c r="O4" s="6"/>
      <c r="P4" s="14"/>
      <c r="Q4" s="14"/>
      <c r="R4" s="6"/>
      <c r="S4" s="34"/>
      <c r="T4" s="27">
        <f>T5+T23+T39</f>
        <v>51904750</v>
      </c>
    </row>
    <row r="5" spans="1:20" ht="72" x14ac:dyDescent="0.3">
      <c r="A5" s="7">
        <v>2</v>
      </c>
      <c r="B5" s="24" t="s">
        <v>6</v>
      </c>
      <c r="C5" s="8" t="s">
        <v>4</v>
      </c>
      <c r="D5" s="8" t="s">
        <v>5</v>
      </c>
      <c r="E5" s="8"/>
      <c r="F5" s="7"/>
      <c r="G5" s="7"/>
      <c r="H5" s="7"/>
      <c r="I5" s="9"/>
      <c r="J5" s="9"/>
      <c r="K5" s="9"/>
      <c r="L5" s="32"/>
      <c r="M5" s="10"/>
      <c r="N5" s="10"/>
      <c r="O5" s="10"/>
      <c r="P5" s="10"/>
      <c r="Q5" s="10"/>
      <c r="R5" s="10"/>
      <c r="S5" s="35"/>
      <c r="T5" s="11">
        <f>T6+T10+T15+T19</f>
        <v>21306416.666666664</v>
      </c>
    </row>
    <row r="6" spans="1:20" ht="43.2" x14ac:dyDescent="0.3">
      <c r="A6" s="7">
        <v>3</v>
      </c>
      <c r="B6" s="24" t="s">
        <v>9</v>
      </c>
      <c r="C6" s="8" t="s">
        <v>7</v>
      </c>
      <c r="D6" s="8" t="s">
        <v>8</v>
      </c>
      <c r="E6" s="8"/>
      <c r="F6" s="7"/>
      <c r="G6" s="7"/>
      <c r="H6" s="7"/>
      <c r="I6" s="9"/>
      <c r="J6" s="9"/>
      <c r="K6" s="9"/>
      <c r="L6" s="32"/>
      <c r="M6" s="10"/>
      <c r="N6" s="10"/>
      <c r="O6" s="10"/>
      <c r="P6" s="10"/>
      <c r="Q6" s="10"/>
      <c r="R6" s="10"/>
      <c r="S6" s="35"/>
      <c r="T6" s="11">
        <f>SUM(T7:T9)</f>
        <v>9084000</v>
      </c>
    </row>
    <row r="7" spans="1:20" ht="57.6" x14ac:dyDescent="0.3">
      <c r="A7" s="8">
        <v>4</v>
      </c>
      <c r="B7" s="24" t="s">
        <v>88</v>
      </c>
      <c r="C7" s="8" t="s">
        <v>10</v>
      </c>
      <c r="D7" s="8" t="s">
        <v>11</v>
      </c>
      <c r="E7" s="8" t="s">
        <v>42</v>
      </c>
      <c r="F7" s="7">
        <v>36</v>
      </c>
      <c r="G7" s="7">
        <v>40</v>
      </c>
      <c r="H7" s="7">
        <v>48</v>
      </c>
      <c r="I7" s="9">
        <v>41</v>
      </c>
      <c r="J7" s="9">
        <f>(F7+(4*G7)+H7)/6</f>
        <v>40.666666666666664</v>
      </c>
      <c r="K7" s="9">
        <f>J7*0.1</f>
        <v>4.0666666666666664</v>
      </c>
      <c r="L7" s="32">
        <f>K7+J7</f>
        <v>44.733333333333334</v>
      </c>
      <c r="M7" s="10">
        <v>60000</v>
      </c>
      <c r="N7" s="10">
        <f>M7*L7</f>
        <v>2684000</v>
      </c>
      <c r="O7" s="10">
        <v>1</v>
      </c>
      <c r="P7" s="10">
        <v>100000</v>
      </c>
      <c r="Q7" s="10">
        <f>P7*O7</f>
        <v>100000</v>
      </c>
      <c r="R7" s="10">
        <v>10000</v>
      </c>
      <c r="S7" s="35">
        <f>R7+Q7</f>
        <v>110000</v>
      </c>
      <c r="T7" s="11">
        <f>N7+S7</f>
        <v>2794000</v>
      </c>
    </row>
    <row r="8" spans="1:20" ht="43.2" x14ac:dyDescent="0.3">
      <c r="A8" s="8">
        <v>4</v>
      </c>
      <c r="B8" s="24" t="s">
        <v>89</v>
      </c>
      <c r="C8" s="8" t="s">
        <v>13</v>
      </c>
      <c r="D8" s="8" t="s">
        <v>14</v>
      </c>
      <c r="E8" s="8" t="s">
        <v>43</v>
      </c>
      <c r="F8" s="7">
        <v>30</v>
      </c>
      <c r="G8" s="7">
        <v>35</v>
      </c>
      <c r="H8" s="7">
        <v>40</v>
      </c>
      <c r="I8" s="9">
        <f t="shared" ref="I8:I9" si="0">(F8+G8+H8)/3</f>
        <v>35</v>
      </c>
      <c r="J8" s="9">
        <f>(F8+(4*G8)+H8)/6</f>
        <v>35</v>
      </c>
      <c r="K8" s="9">
        <f t="shared" ref="K8:K22" si="1">J8*0.1</f>
        <v>3.5</v>
      </c>
      <c r="L8" s="32">
        <f>K8+J8</f>
        <v>38.5</v>
      </c>
      <c r="M8" s="10">
        <v>80000</v>
      </c>
      <c r="N8" s="10">
        <f t="shared" ref="N8:N9" si="2">M8*L8</f>
        <v>3080000</v>
      </c>
      <c r="O8" s="10">
        <v>1</v>
      </c>
      <c r="P8" s="10">
        <v>120000</v>
      </c>
      <c r="Q8" s="10">
        <f>P8*O8</f>
        <v>120000</v>
      </c>
      <c r="R8" s="10">
        <v>10000</v>
      </c>
      <c r="S8" s="35">
        <f>R8+Q8</f>
        <v>130000</v>
      </c>
      <c r="T8" s="11">
        <f>N8+S8</f>
        <v>3210000</v>
      </c>
    </row>
    <row r="9" spans="1:20" ht="43.2" x14ac:dyDescent="0.3">
      <c r="A9" s="8">
        <v>4</v>
      </c>
      <c r="B9" s="24" t="s">
        <v>90</v>
      </c>
      <c r="C9" s="8" t="s">
        <v>91</v>
      </c>
      <c r="D9" s="8" t="s">
        <v>16</v>
      </c>
      <c r="E9" s="8" t="s">
        <v>37</v>
      </c>
      <c r="F9" s="7">
        <v>40</v>
      </c>
      <c r="G9" s="7">
        <v>45</v>
      </c>
      <c r="H9" s="7">
        <v>60</v>
      </c>
      <c r="I9" s="9">
        <f t="shared" si="0"/>
        <v>48.333333333333336</v>
      </c>
      <c r="J9" s="9">
        <f t="shared" ref="J9" si="3">(F9+(4*G9)+H9)/6</f>
        <v>46.666666666666664</v>
      </c>
      <c r="K9" s="9">
        <f t="shared" si="1"/>
        <v>4.666666666666667</v>
      </c>
      <c r="L9" s="32">
        <f>K9+J9</f>
        <v>51.333333333333329</v>
      </c>
      <c r="M9" s="10">
        <v>60000</v>
      </c>
      <c r="N9" s="10">
        <f t="shared" si="2"/>
        <v>3079999.9999999995</v>
      </c>
      <c r="O9" s="10"/>
      <c r="P9" s="10"/>
      <c r="Q9" s="10"/>
      <c r="R9" s="11">
        <f>Q9*0.1</f>
        <v>0</v>
      </c>
      <c r="S9" s="35"/>
      <c r="T9" s="11">
        <f>N9+S9</f>
        <v>3079999.9999999995</v>
      </c>
    </row>
    <row r="10" spans="1:20" ht="72" x14ac:dyDescent="0.3">
      <c r="A10" s="8">
        <v>3</v>
      </c>
      <c r="B10" s="24" t="s">
        <v>12</v>
      </c>
      <c r="C10" s="8" t="s">
        <v>18</v>
      </c>
      <c r="D10" s="8" t="s">
        <v>72</v>
      </c>
      <c r="E10" s="8"/>
      <c r="F10" s="7"/>
      <c r="G10" s="7"/>
      <c r="H10" s="7"/>
      <c r="I10" s="9"/>
      <c r="J10" s="9"/>
      <c r="K10" s="9"/>
      <c r="L10" s="32"/>
      <c r="M10" s="10"/>
      <c r="N10" s="10"/>
      <c r="O10" s="10"/>
      <c r="P10" s="10"/>
      <c r="Q10" s="10"/>
      <c r="R10" s="10"/>
      <c r="S10" s="35"/>
      <c r="T10" s="11">
        <f>SUM(T11:T14)</f>
        <v>10045333.333333332</v>
      </c>
    </row>
    <row r="11" spans="1:20" ht="57.6" x14ac:dyDescent="0.3">
      <c r="A11" s="8">
        <v>4</v>
      </c>
      <c r="B11" s="24" t="s">
        <v>92</v>
      </c>
      <c r="C11" s="8" t="s">
        <v>93</v>
      </c>
      <c r="D11" s="8" t="s">
        <v>75</v>
      </c>
      <c r="E11" s="8" t="s">
        <v>44</v>
      </c>
      <c r="F11" s="7">
        <v>36</v>
      </c>
      <c r="G11" s="7">
        <v>38</v>
      </c>
      <c r="H11" s="7">
        <v>44</v>
      </c>
      <c r="I11" s="9">
        <f>(F11+G11+H11)/3</f>
        <v>39.333333333333336</v>
      </c>
      <c r="J11" s="9">
        <f>(F11+(4*G11)+H11)/6</f>
        <v>38.666666666666664</v>
      </c>
      <c r="K11" s="9">
        <f t="shared" si="1"/>
        <v>3.8666666666666667</v>
      </c>
      <c r="L11" s="32">
        <f>K11+J11</f>
        <v>42.533333333333331</v>
      </c>
      <c r="M11" s="10">
        <v>55000</v>
      </c>
      <c r="N11" s="10">
        <f>M11*L11</f>
        <v>2339333.333333333</v>
      </c>
      <c r="O11" s="10">
        <v>1</v>
      </c>
      <c r="P11" s="10">
        <v>140000</v>
      </c>
      <c r="Q11" s="10">
        <f>P11*O11</f>
        <v>140000</v>
      </c>
      <c r="R11" s="10">
        <v>10000</v>
      </c>
      <c r="S11" s="35">
        <f>R11+Q11</f>
        <v>150000</v>
      </c>
      <c r="T11" s="11">
        <f>N11+S11</f>
        <v>2489333.333333333</v>
      </c>
    </row>
    <row r="12" spans="1:20" ht="57.6" x14ac:dyDescent="0.3">
      <c r="A12" s="8">
        <v>4</v>
      </c>
      <c r="B12" s="24" t="s">
        <v>94</v>
      </c>
      <c r="C12" s="8" t="s">
        <v>95</v>
      </c>
      <c r="D12" s="8" t="s">
        <v>76</v>
      </c>
      <c r="E12" s="8" t="s">
        <v>52</v>
      </c>
      <c r="F12" s="7">
        <v>40</v>
      </c>
      <c r="G12" s="7">
        <v>46</v>
      </c>
      <c r="H12" s="7">
        <v>52</v>
      </c>
      <c r="I12" s="9">
        <f t="shared" ref="I12:I14" si="4">(F12+G12+H12)/3</f>
        <v>46</v>
      </c>
      <c r="J12" s="9">
        <f t="shared" ref="J12:J14" si="5">(F12+(4*G12)+H12)/6</f>
        <v>46</v>
      </c>
      <c r="K12" s="9">
        <f t="shared" si="1"/>
        <v>4.6000000000000005</v>
      </c>
      <c r="L12" s="32">
        <f>K12+J12</f>
        <v>50.6</v>
      </c>
      <c r="M12" s="10">
        <v>70000</v>
      </c>
      <c r="N12" s="10">
        <f t="shared" ref="N12:N13" si="6">M12*L12</f>
        <v>3542000</v>
      </c>
      <c r="O12" s="10">
        <v>1</v>
      </c>
      <c r="P12" s="10">
        <v>150000</v>
      </c>
      <c r="Q12" s="10">
        <v>50000</v>
      </c>
      <c r="R12" s="10">
        <v>10000</v>
      </c>
      <c r="S12" s="35">
        <f>R12+Q12</f>
        <v>60000</v>
      </c>
      <c r="T12" s="11">
        <f>N12+S12</f>
        <v>3602000</v>
      </c>
    </row>
    <row r="13" spans="1:20" ht="57.6" x14ac:dyDescent="0.3">
      <c r="A13" s="8">
        <v>4</v>
      </c>
      <c r="B13" s="24" t="s">
        <v>96</v>
      </c>
      <c r="C13" s="8" t="s">
        <v>141</v>
      </c>
      <c r="D13" s="8" t="s">
        <v>77</v>
      </c>
      <c r="E13" s="8" t="s">
        <v>52</v>
      </c>
      <c r="F13" s="7">
        <v>40</v>
      </c>
      <c r="G13" s="7">
        <v>46</v>
      </c>
      <c r="H13" s="7">
        <v>52</v>
      </c>
      <c r="I13" s="9">
        <f t="shared" si="4"/>
        <v>46</v>
      </c>
      <c r="J13" s="9">
        <f t="shared" si="5"/>
        <v>46</v>
      </c>
      <c r="K13" s="9">
        <f t="shared" si="1"/>
        <v>4.6000000000000005</v>
      </c>
      <c r="L13" s="32">
        <f>K13+J13</f>
        <v>50.6</v>
      </c>
      <c r="M13" s="10">
        <v>70000</v>
      </c>
      <c r="N13" s="10">
        <f t="shared" si="6"/>
        <v>3542000</v>
      </c>
      <c r="O13" s="10">
        <v>1</v>
      </c>
      <c r="P13" s="10">
        <v>50000</v>
      </c>
      <c r="Q13" s="10">
        <v>50000</v>
      </c>
      <c r="R13" s="10">
        <v>10000</v>
      </c>
      <c r="S13" s="35">
        <f>R13+Q13</f>
        <v>60000</v>
      </c>
      <c r="T13" s="11">
        <f>N13+S13</f>
        <v>3602000</v>
      </c>
    </row>
    <row r="14" spans="1:20" ht="28.8" x14ac:dyDescent="0.3">
      <c r="A14" s="8">
        <v>4</v>
      </c>
      <c r="B14" s="24" t="s">
        <v>172</v>
      </c>
      <c r="C14" s="8" t="s">
        <v>97</v>
      </c>
      <c r="D14" s="8" t="s">
        <v>74</v>
      </c>
      <c r="E14" s="8" t="s">
        <v>39</v>
      </c>
      <c r="F14" s="28">
        <v>3</v>
      </c>
      <c r="G14" s="28">
        <v>4</v>
      </c>
      <c r="H14" s="28">
        <v>5</v>
      </c>
      <c r="I14" s="9">
        <f t="shared" si="4"/>
        <v>4</v>
      </c>
      <c r="J14" s="9">
        <f t="shared" si="5"/>
        <v>4</v>
      </c>
      <c r="K14" s="9">
        <f t="shared" si="1"/>
        <v>0.4</v>
      </c>
      <c r="L14" s="32">
        <f>K14+J14</f>
        <v>4.4000000000000004</v>
      </c>
      <c r="M14" s="10">
        <v>80000</v>
      </c>
      <c r="N14" s="10">
        <f>M14*L14</f>
        <v>352000</v>
      </c>
      <c r="O14" s="7"/>
      <c r="P14" s="10"/>
      <c r="Q14" s="10"/>
      <c r="R14" s="7"/>
      <c r="S14" s="28"/>
      <c r="T14" s="11">
        <f>N14+S14</f>
        <v>352000</v>
      </c>
    </row>
    <row r="15" spans="1:20" ht="43.2" x14ac:dyDescent="0.3">
      <c r="A15" s="8">
        <v>3</v>
      </c>
      <c r="B15" s="24" t="s">
        <v>15</v>
      </c>
      <c r="C15" s="8" t="s">
        <v>60</v>
      </c>
      <c r="D15" s="8" t="s">
        <v>78</v>
      </c>
      <c r="E15" s="8"/>
      <c r="F15" s="7"/>
      <c r="G15" s="7"/>
      <c r="H15" s="7"/>
      <c r="I15" s="9"/>
      <c r="J15" s="9"/>
      <c r="K15" s="9"/>
      <c r="L15" s="32"/>
      <c r="M15" s="10"/>
      <c r="N15" s="10"/>
      <c r="O15" s="7"/>
      <c r="P15" s="10"/>
      <c r="Q15" s="10"/>
      <c r="R15" s="7"/>
      <c r="S15" s="28"/>
      <c r="T15" s="11">
        <f>SUM(T16:T18)</f>
        <v>1550083.3333333333</v>
      </c>
    </row>
    <row r="16" spans="1:20" ht="28.8" x14ac:dyDescent="0.3">
      <c r="A16" s="8">
        <v>4</v>
      </c>
      <c r="B16" s="24" t="s">
        <v>98</v>
      </c>
      <c r="C16" s="8" t="s">
        <v>99</v>
      </c>
      <c r="D16" s="8" t="s">
        <v>79</v>
      </c>
      <c r="E16" s="8" t="s">
        <v>67</v>
      </c>
      <c r="F16" s="7">
        <v>4</v>
      </c>
      <c r="G16" s="7">
        <v>5</v>
      </c>
      <c r="H16" s="7">
        <v>6</v>
      </c>
      <c r="I16" s="9">
        <f t="shared" ref="I16:I18" si="7">(F16+G16+H16)/3</f>
        <v>5</v>
      </c>
      <c r="J16" s="9">
        <f t="shared" ref="J16:J18" si="8">(F16+(4*G16)+H16)/6</f>
        <v>5</v>
      </c>
      <c r="K16" s="9">
        <f t="shared" si="1"/>
        <v>0.5</v>
      </c>
      <c r="L16" s="32">
        <v>5.5</v>
      </c>
      <c r="M16" s="10">
        <v>55000</v>
      </c>
      <c r="N16" s="10">
        <f t="shared" ref="N16:N20" si="9">M16*L16</f>
        <v>302500</v>
      </c>
      <c r="O16" s="7"/>
      <c r="P16" s="10"/>
      <c r="Q16" s="10"/>
      <c r="R16" s="7"/>
      <c r="S16" s="28"/>
      <c r="T16" s="11">
        <f>N16+S16</f>
        <v>302500</v>
      </c>
    </row>
    <row r="17" spans="1:20" ht="28.8" x14ac:dyDescent="0.3">
      <c r="A17" s="8">
        <v>4</v>
      </c>
      <c r="B17" s="24" t="s">
        <v>100</v>
      </c>
      <c r="C17" s="8" t="s">
        <v>101</v>
      </c>
      <c r="D17" s="8" t="s">
        <v>68</v>
      </c>
      <c r="E17" s="8" t="s">
        <v>70</v>
      </c>
      <c r="F17" s="7">
        <v>8</v>
      </c>
      <c r="G17" s="7">
        <v>9</v>
      </c>
      <c r="H17" s="7">
        <v>11</v>
      </c>
      <c r="I17" s="9">
        <f t="shared" si="7"/>
        <v>9.3333333333333339</v>
      </c>
      <c r="J17" s="9">
        <f t="shared" si="8"/>
        <v>9.1666666666666661</v>
      </c>
      <c r="K17" s="9">
        <f t="shared" si="1"/>
        <v>0.91666666666666663</v>
      </c>
      <c r="L17" s="32">
        <f>K17+J17</f>
        <v>10.083333333333332</v>
      </c>
      <c r="M17" s="10">
        <v>55000</v>
      </c>
      <c r="N17" s="10">
        <f>M17*L17</f>
        <v>554583.33333333326</v>
      </c>
      <c r="O17" s="7"/>
      <c r="P17" s="10"/>
      <c r="Q17" s="10"/>
      <c r="R17" s="7"/>
      <c r="S17" s="28"/>
      <c r="T17" s="29">
        <f>N17+S17</f>
        <v>554583.33333333326</v>
      </c>
    </row>
    <row r="18" spans="1:20" ht="28.8" x14ac:dyDescent="0.3">
      <c r="A18" s="8">
        <v>4</v>
      </c>
      <c r="B18" s="24" t="s">
        <v>102</v>
      </c>
      <c r="C18" s="8" t="s">
        <v>103</v>
      </c>
      <c r="D18" s="8" t="s">
        <v>69</v>
      </c>
      <c r="E18" s="8" t="s">
        <v>150</v>
      </c>
      <c r="F18" s="7">
        <v>6</v>
      </c>
      <c r="G18" s="7">
        <v>8</v>
      </c>
      <c r="H18" s="23">
        <v>16</v>
      </c>
      <c r="I18" s="9">
        <f t="shared" si="7"/>
        <v>10</v>
      </c>
      <c r="J18" s="9">
        <f t="shared" si="8"/>
        <v>9</v>
      </c>
      <c r="K18" s="9">
        <f t="shared" si="1"/>
        <v>0.9</v>
      </c>
      <c r="L18" s="32">
        <f>K18+J18</f>
        <v>9.9</v>
      </c>
      <c r="M18" s="10">
        <v>70000</v>
      </c>
      <c r="N18" s="10">
        <f t="shared" si="9"/>
        <v>693000</v>
      </c>
      <c r="O18" s="7"/>
      <c r="P18" s="10"/>
      <c r="Q18" s="10"/>
      <c r="R18" s="7"/>
      <c r="S18" s="28"/>
      <c r="T18" s="29">
        <f>N18+S18</f>
        <v>693000</v>
      </c>
    </row>
    <row r="19" spans="1:20" ht="28.8" x14ac:dyDescent="0.3">
      <c r="A19" s="8">
        <v>3</v>
      </c>
      <c r="B19" s="24" t="s">
        <v>83</v>
      </c>
      <c r="C19" s="8" t="s">
        <v>62</v>
      </c>
      <c r="D19" s="8" t="s">
        <v>137</v>
      </c>
      <c r="E19" s="8"/>
      <c r="F19" s="7"/>
      <c r="G19" s="7"/>
      <c r="H19" s="7"/>
      <c r="I19" s="9"/>
      <c r="J19" s="9"/>
      <c r="K19" s="9"/>
      <c r="L19" s="32"/>
      <c r="M19" s="10"/>
      <c r="N19" s="10"/>
      <c r="O19" s="7"/>
      <c r="P19" s="10"/>
      <c r="Q19" s="10"/>
      <c r="R19" s="7"/>
      <c r="S19" s="28"/>
      <c r="T19" s="11">
        <f>SUM(T20:T22)</f>
        <v>627000</v>
      </c>
    </row>
    <row r="20" spans="1:20" ht="43.2" x14ac:dyDescent="0.3">
      <c r="A20" s="8">
        <v>4</v>
      </c>
      <c r="B20" s="24" t="s">
        <v>104</v>
      </c>
      <c r="C20" s="8" t="s">
        <v>105</v>
      </c>
      <c r="D20" s="23" t="s">
        <v>170</v>
      </c>
      <c r="E20" s="8" t="s">
        <v>39</v>
      </c>
      <c r="F20" s="7">
        <v>2</v>
      </c>
      <c r="G20" s="7">
        <v>3</v>
      </c>
      <c r="H20" s="7">
        <v>4</v>
      </c>
      <c r="I20" s="9">
        <f t="shared" ref="I20:I21" si="10">(F20+G20+H20)/3</f>
        <v>3</v>
      </c>
      <c r="J20" s="9">
        <f t="shared" ref="J20:J21" si="11">(F20+(4*G20)+H20)/6</f>
        <v>3</v>
      </c>
      <c r="K20" s="9">
        <f t="shared" si="1"/>
        <v>0.30000000000000004</v>
      </c>
      <c r="L20" s="32">
        <f>K20+J20</f>
        <v>3.3</v>
      </c>
      <c r="M20" s="10">
        <v>80000</v>
      </c>
      <c r="N20" s="10">
        <f t="shared" si="9"/>
        <v>264000</v>
      </c>
      <c r="O20" s="7"/>
      <c r="P20" s="10"/>
      <c r="Q20" s="10"/>
      <c r="R20" s="7"/>
      <c r="S20" s="28"/>
      <c r="T20" s="29">
        <f>N20+S20</f>
        <v>264000</v>
      </c>
    </row>
    <row r="21" spans="1:20" ht="28.8" x14ac:dyDescent="0.3">
      <c r="A21" s="8">
        <v>4</v>
      </c>
      <c r="B21" s="24" t="s">
        <v>106</v>
      </c>
      <c r="C21" s="8" t="s">
        <v>107</v>
      </c>
      <c r="D21" s="8" t="s">
        <v>138</v>
      </c>
      <c r="E21" s="8" t="s">
        <v>67</v>
      </c>
      <c r="F21" s="7">
        <v>4</v>
      </c>
      <c r="G21" s="7">
        <v>5</v>
      </c>
      <c r="H21" s="7">
        <v>6</v>
      </c>
      <c r="I21" s="9">
        <f t="shared" si="10"/>
        <v>5</v>
      </c>
      <c r="J21" s="9">
        <f t="shared" si="11"/>
        <v>5</v>
      </c>
      <c r="K21" s="9">
        <f t="shared" si="1"/>
        <v>0.5</v>
      </c>
      <c r="L21" s="32">
        <f>K21+J21</f>
        <v>5.5</v>
      </c>
      <c r="M21" s="10">
        <v>55000</v>
      </c>
      <c r="N21" s="10">
        <f t="shared" ref="N21" si="12">M21*L21</f>
        <v>302500</v>
      </c>
      <c r="O21" s="7"/>
      <c r="P21" s="10"/>
      <c r="Q21" s="10"/>
      <c r="R21" s="7"/>
      <c r="S21" s="28"/>
      <c r="T21" s="11">
        <f>N21+S21</f>
        <v>302500</v>
      </c>
    </row>
    <row r="22" spans="1:20" ht="28.8" x14ac:dyDescent="0.3">
      <c r="A22" s="8">
        <v>4</v>
      </c>
      <c r="B22" s="24" t="s">
        <v>108</v>
      </c>
      <c r="C22" s="8" t="s">
        <v>109</v>
      </c>
      <c r="D22" s="23" t="s">
        <v>139</v>
      </c>
      <c r="E22" s="8" t="s">
        <v>67</v>
      </c>
      <c r="F22" s="7">
        <v>1</v>
      </c>
      <c r="G22" s="7">
        <v>1</v>
      </c>
      <c r="H22" s="7">
        <v>1</v>
      </c>
      <c r="I22" s="9">
        <f t="shared" ref="I22" si="13">(F22+G22+H22)/3</f>
        <v>1</v>
      </c>
      <c r="J22" s="9">
        <f t="shared" ref="J22" si="14">(F22+(4*G22)+H22)/6</f>
        <v>1</v>
      </c>
      <c r="K22" s="9">
        <f t="shared" si="1"/>
        <v>0.1</v>
      </c>
      <c r="L22" s="32">
        <f>K22+J22</f>
        <v>1.1000000000000001</v>
      </c>
      <c r="M22" s="10">
        <v>55000</v>
      </c>
      <c r="N22" s="10">
        <f t="shared" ref="N22" si="15">M22*L22</f>
        <v>60500.000000000007</v>
      </c>
      <c r="O22" s="7"/>
      <c r="P22" s="10"/>
      <c r="Q22" s="10"/>
      <c r="R22" s="7"/>
      <c r="S22" s="28"/>
      <c r="T22" s="11">
        <f>N22+S22</f>
        <v>60500.000000000007</v>
      </c>
    </row>
    <row r="23" spans="1:20" ht="28.8" x14ac:dyDescent="0.3">
      <c r="A23" s="8">
        <v>2</v>
      </c>
      <c r="B23" s="24" t="s">
        <v>17</v>
      </c>
      <c r="C23" s="8" t="s">
        <v>59</v>
      </c>
      <c r="D23" s="23" t="s">
        <v>140</v>
      </c>
      <c r="E23" s="7"/>
      <c r="F23" s="7"/>
      <c r="G23" s="7"/>
      <c r="H23" s="7"/>
      <c r="I23" s="9"/>
      <c r="J23" s="9"/>
      <c r="K23" s="9"/>
      <c r="L23" s="32"/>
      <c r="M23" s="10"/>
      <c r="N23" s="10"/>
      <c r="O23" s="7"/>
      <c r="P23" s="10"/>
      <c r="Q23" s="10"/>
      <c r="R23" s="7"/>
      <c r="S23" s="28"/>
      <c r="T23" s="11">
        <f>T24+T28+T31+T35</f>
        <v>25291750</v>
      </c>
    </row>
    <row r="24" spans="1:20" ht="43.2" x14ac:dyDescent="0.3">
      <c r="A24" s="8">
        <v>3</v>
      </c>
      <c r="B24" s="24" t="s">
        <v>19</v>
      </c>
      <c r="C24" s="8" t="s">
        <v>7</v>
      </c>
      <c r="D24" s="23" t="s">
        <v>142</v>
      </c>
      <c r="E24" s="7"/>
      <c r="F24" s="7"/>
      <c r="G24" s="7"/>
      <c r="H24" s="7"/>
      <c r="I24" s="9"/>
      <c r="J24" s="9"/>
      <c r="K24" s="9"/>
      <c r="L24" s="32"/>
      <c r="M24" s="10"/>
      <c r="N24" s="10"/>
      <c r="O24" s="7"/>
      <c r="P24" s="10"/>
      <c r="Q24" s="10"/>
      <c r="R24" s="7"/>
      <c r="S24" s="28"/>
      <c r="T24" s="11">
        <f>SUM(T25:T27)</f>
        <v>9562666.6666666679</v>
      </c>
    </row>
    <row r="25" spans="1:20" ht="43.2" x14ac:dyDescent="0.3">
      <c r="A25" s="8">
        <v>4</v>
      </c>
      <c r="B25" s="24" t="s">
        <v>110</v>
      </c>
      <c r="C25" s="8" t="s">
        <v>111</v>
      </c>
      <c r="D25" s="23" t="s">
        <v>143</v>
      </c>
      <c r="E25" s="23" t="s">
        <v>37</v>
      </c>
      <c r="F25" s="7">
        <v>16</v>
      </c>
      <c r="G25" s="7">
        <v>18</v>
      </c>
      <c r="H25" s="7">
        <v>24</v>
      </c>
      <c r="I25" s="9">
        <f t="shared" ref="I25" si="16">(F25+G25+H25)/3</f>
        <v>19.333333333333332</v>
      </c>
      <c r="J25" s="9">
        <f t="shared" ref="J25" si="17">(F25+(4*G25)+H25)/6</f>
        <v>18.666666666666668</v>
      </c>
      <c r="K25" s="9">
        <f t="shared" ref="K25:K34" si="18">J25*0.1</f>
        <v>1.8666666666666669</v>
      </c>
      <c r="L25" s="32">
        <f>K25+J25</f>
        <v>20.533333333333335</v>
      </c>
      <c r="M25" s="10">
        <v>60000</v>
      </c>
      <c r="N25" s="10">
        <f t="shared" ref="N25:N34" si="19">M25*L25</f>
        <v>1232000</v>
      </c>
      <c r="O25" s="7"/>
      <c r="P25" s="10"/>
      <c r="Q25" s="10"/>
      <c r="R25" s="7"/>
      <c r="S25" s="28"/>
      <c r="T25" s="11">
        <f>N25+S25</f>
        <v>1232000</v>
      </c>
    </row>
    <row r="26" spans="1:20" ht="43.2" x14ac:dyDescent="0.3">
      <c r="A26" s="8">
        <v>4</v>
      </c>
      <c r="B26" s="24" t="s">
        <v>112</v>
      </c>
      <c r="C26" s="8" t="s">
        <v>113</v>
      </c>
      <c r="D26" s="23" t="s">
        <v>146</v>
      </c>
      <c r="E26" s="23" t="s">
        <v>183</v>
      </c>
      <c r="F26" s="7">
        <v>40</v>
      </c>
      <c r="G26" s="7">
        <v>48</v>
      </c>
      <c r="H26" s="7">
        <v>52</v>
      </c>
      <c r="I26" s="9">
        <f t="shared" ref="I26:I27" si="20">(F26+G26+H26)/3</f>
        <v>46.666666666666664</v>
      </c>
      <c r="J26" s="9">
        <f t="shared" ref="J26:J27" si="21">(F26+(4*G26)+H26)/6</f>
        <v>47.333333333333336</v>
      </c>
      <c r="K26" s="9">
        <f t="shared" si="18"/>
        <v>4.7333333333333334</v>
      </c>
      <c r="L26" s="32">
        <f>K26+J26</f>
        <v>52.06666666666667</v>
      </c>
      <c r="M26" s="10">
        <v>80000</v>
      </c>
      <c r="N26" s="10">
        <f t="shared" si="19"/>
        <v>4165333.3333333335</v>
      </c>
      <c r="O26" s="7"/>
      <c r="P26" s="10"/>
      <c r="Q26" s="10"/>
      <c r="R26" s="7"/>
      <c r="S26" s="28"/>
      <c r="T26" s="11">
        <f>N26+S26</f>
        <v>4165333.3333333335</v>
      </c>
    </row>
    <row r="27" spans="1:20" ht="43.2" x14ac:dyDescent="0.3">
      <c r="A27" s="8">
        <v>4</v>
      </c>
      <c r="B27" s="24" t="s">
        <v>114</v>
      </c>
      <c r="C27" s="8" t="s">
        <v>115</v>
      </c>
      <c r="D27" s="23" t="s">
        <v>147</v>
      </c>
      <c r="E27" s="23" t="s">
        <v>183</v>
      </c>
      <c r="F27" s="7">
        <v>40</v>
      </c>
      <c r="G27" s="7">
        <v>48</v>
      </c>
      <c r="H27" s="7">
        <v>52</v>
      </c>
      <c r="I27" s="9">
        <f t="shared" si="20"/>
        <v>46.666666666666664</v>
      </c>
      <c r="J27" s="9">
        <f t="shared" si="21"/>
        <v>47.333333333333336</v>
      </c>
      <c r="K27" s="9">
        <f t="shared" si="18"/>
        <v>4.7333333333333334</v>
      </c>
      <c r="L27" s="32">
        <f>K27+J27</f>
        <v>52.06666666666667</v>
      </c>
      <c r="M27" s="10">
        <v>80000</v>
      </c>
      <c r="N27" s="10">
        <f t="shared" si="19"/>
        <v>4165333.3333333335</v>
      </c>
      <c r="O27" s="7"/>
      <c r="P27" s="10"/>
      <c r="Q27" s="10"/>
      <c r="R27" s="7"/>
      <c r="S27" s="28"/>
      <c r="T27" s="11">
        <f>N27+S27</f>
        <v>4165333.3333333335</v>
      </c>
    </row>
    <row r="28" spans="1:20" ht="57.6" x14ac:dyDescent="0.3">
      <c r="A28" s="8">
        <v>3</v>
      </c>
      <c r="B28" s="24" t="s">
        <v>20</v>
      </c>
      <c r="C28" s="8" t="s">
        <v>18</v>
      </c>
      <c r="D28" s="8" t="s">
        <v>148</v>
      </c>
      <c r="E28" s="7"/>
      <c r="F28" s="7"/>
      <c r="G28" s="7"/>
      <c r="H28" s="7"/>
      <c r="I28" s="9"/>
      <c r="J28" s="9"/>
      <c r="K28" s="9"/>
      <c r="L28" s="32"/>
      <c r="M28" s="10"/>
      <c r="N28" s="10"/>
      <c r="O28" s="7"/>
      <c r="P28" s="10"/>
      <c r="Q28" s="10"/>
      <c r="R28" s="7"/>
      <c r="S28" s="28"/>
      <c r="T28" s="11">
        <f>SUM(T29:T30)</f>
        <v>13552000</v>
      </c>
    </row>
    <row r="29" spans="1:20" ht="28.8" x14ac:dyDescent="0.3">
      <c r="A29" s="8">
        <v>4</v>
      </c>
      <c r="B29" s="24" t="s">
        <v>116</v>
      </c>
      <c r="C29" s="8" t="s">
        <v>117</v>
      </c>
      <c r="D29" s="23" t="s">
        <v>144</v>
      </c>
      <c r="E29" s="23" t="s">
        <v>150</v>
      </c>
      <c r="F29" s="7">
        <v>80</v>
      </c>
      <c r="G29" s="7">
        <v>88</v>
      </c>
      <c r="H29" s="7">
        <v>96</v>
      </c>
      <c r="I29" s="9">
        <f t="shared" ref="I29:I30" si="22">(F29+G29+H29)/3</f>
        <v>88</v>
      </c>
      <c r="J29" s="9">
        <f t="shared" ref="J29:J30" si="23">(F29+(4*G29)+H29)/6</f>
        <v>88</v>
      </c>
      <c r="K29" s="9">
        <f t="shared" si="18"/>
        <v>8.8000000000000007</v>
      </c>
      <c r="L29" s="32">
        <f>K29+J29</f>
        <v>96.8</v>
      </c>
      <c r="M29" s="10">
        <v>70000</v>
      </c>
      <c r="N29" s="10">
        <f t="shared" si="19"/>
        <v>6776000</v>
      </c>
      <c r="O29" s="7"/>
      <c r="P29" s="10"/>
      <c r="Q29" s="10"/>
      <c r="R29" s="7"/>
      <c r="S29" s="28"/>
      <c r="T29" s="11">
        <f>N29+S29</f>
        <v>6776000</v>
      </c>
    </row>
    <row r="30" spans="1:20" ht="28.8" x14ac:dyDescent="0.3">
      <c r="A30" s="8">
        <v>4</v>
      </c>
      <c r="B30" s="24" t="s">
        <v>118</v>
      </c>
      <c r="C30" s="8" t="s">
        <v>115</v>
      </c>
      <c r="D30" s="23" t="s">
        <v>145</v>
      </c>
      <c r="E30" s="23" t="s">
        <v>150</v>
      </c>
      <c r="F30" s="7">
        <v>80</v>
      </c>
      <c r="G30" s="7">
        <v>88</v>
      </c>
      <c r="H30" s="7">
        <v>96</v>
      </c>
      <c r="I30" s="9">
        <f t="shared" si="22"/>
        <v>88</v>
      </c>
      <c r="J30" s="9">
        <f t="shared" si="23"/>
        <v>88</v>
      </c>
      <c r="K30" s="9">
        <f t="shared" si="18"/>
        <v>8.8000000000000007</v>
      </c>
      <c r="L30" s="32">
        <f>K30+J30</f>
        <v>96.8</v>
      </c>
      <c r="M30" s="10">
        <v>70000</v>
      </c>
      <c r="N30" s="10">
        <f t="shared" si="19"/>
        <v>6776000</v>
      </c>
      <c r="O30" s="7"/>
      <c r="P30" s="10"/>
      <c r="Q30" s="10"/>
      <c r="R30" s="7"/>
      <c r="S30" s="28"/>
      <c r="T30" s="11">
        <f>N30+S30</f>
        <v>6776000</v>
      </c>
    </row>
    <row r="31" spans="1:20" ht="28.8" x14ac:dyDescent="0.3">
      <c r="A31" s="8">
        <v>3</v>
      </c>
      <c r="B31" s="24" t="s">
        <v>21</v>
      </c>
      <c r="C31" s="8" t="s">
        <v>60</v>
      </c>
      <c r="D31" s="8" t="s">
        <v>153</v>
      </c>
      <c r="E31" s="8"/>
      <c r="F31" s="7"/>
      <c r="G31" s="7"/>
      <c r="H31" s="7"/>
      <c r="I31" s="9"/>
      <c r="J31" s="9"/>
      <c r="K31" s="9"/>
      <c r="L31" s="32"/>
      <c r="M31" s="10"/>
      <c r="N31" s="10"/>
      <c r="O31" s="7"/>
      <c r="P31" s="10"/>
      <c r="Q31" s="10"/>
      <c r="R31" s="7"/>
      <c r="S31" s="28"/>
      <c r="T31" s="11">
        <f>SUM(T32:T34)</f>
        <v>1550083.3333333333</v>
      </c>
    </row>
    <row r="32" spans="1:20" ht="28.8" x14ac:dyDescent="0.3">
      <c r="A32" s="8">
        <v>4</v>
      </c>
      <c r="B32" s="24" t="s">
        <v>119</v>
      </c>
      <c r="C32" s="8" t="s">
        <v>99</v>
      </c>
      <c r="D32" s="8" t="s">
        <v>154</v>
      </c>
      <c r="E32" s="8" t="s">
        <v>67</v>
      </c>
      <c r="F32" s="7">
        <v>4</v>
      </c>
      <c r="G32" s="7">
        <v>5</v>
      </c>
      <c r="H32" s="7">
        <v>6</v>
      </c>
      <c r="I32" s="9">
        <f t="shared" ref="I32:I34" si="24">(F32+G32+H32)/3</f>
        <v>5</v>
      </c>
      <c r="J32" s="9">
        <f t="shared" ref="J32:J34" si="25">(F32+(4*G32)+H32)/6</f>
        <v>5</v>
      </c>
      <c r="K32" s="9">
        <f t="shared" si="18"/>
        <v>0.5</v>
      </c>
      <c r="L32" s="32">
        <f t="shared" ref="L32:L34" si="26">K32+J32</f>
        <v>5.5</v>
      </c>
      <c r="M32" s="10">
        <v>55000</v>
      </c>
      <c r="N32" s="10">
        <f t="shared" si="19"/>
        <v>302500</v>
      </c>
      <c r="O32" s="7"/>
      <c r="P32" s="10"/>
      <c r="Q32" s="10"/>
      <c r="R32" s="7"/>
      <c r="S32" s="28"/>
      <c r="T32" s="11">
        <f>N32+S32</f>
        <v>302500</v>
      </c>
    </row>
    <row r="33" spans="1:20" ht="28.8" x14ac:dyDescent="0.3">
      <c r="A33" s="8">
        <v>4</v>
      </c>
      <c r="B33" s="24" t="s">
        <v>120</v>
      </c>
      <c r="C33" s="8" t="s">
        <v>101</v>
      </c>
      <c r="D33" s="8" t="s">
        <v>155</v>
      </c>
      <c r="E33" s="8" t="s">
        <v>70</v>
      </c>
      <c r="F33" s="7">
        <v>8</v>
      </c>
      <c r="G33" s="7">
        <v>9</v>
      </c>
      <c r="H33" s="7">
        <v>11</v>
      </c>
      <c r="I33" s="9">
        <f t="shared" si="24"/>
        <v>9.3333333333333339</v>
      </c>
      <c r="J33" s="9">
        <f t="shared" si="25"/>
        <v>9.1666666666666661</v>
      </c>
      <c r="K33" s="9">
        <f t="shared" si="18"/>
        <v>0.91666666666666663</v>
      </c>
      <c r="L33" s="32">
        <f t="shared" si="26"/>
        <v>10.083333333333332</v>
      </c>
      <c r="M33" s="10">
        <v>55000</v>
      </c>
      <c r="N33" s="10">
        <f t="shared" si="19"/>
        <v>554583.33333333326</v>
      </c>
      <c r="O33" s="7"/>
      <c r="P33" s="10"/>
      <c r="Q33" s="10"/>
      <c r="R33" s="7"/>
      <c r="S33" s="28"/>
      <c r="T33" s="11">
        <f>N33+S33</f>
        <v>554583.33333333326</v>
      </c>
    </row>
    <row r="34" spans="1:20" ht="28.8" x14ac:dyDescent="0.3">
      <c r="A34" s="8">
        <v>4</v>
      </c>
      <c r="B34" s="24" t="s">
        <v>121</v>
      </c>
      <c r="C34" s="8" t="s">
        <v>103</v>
      </c>
      <c r="D34" s="8" t="s">
        <v>152</v>
      </c>
      <c r="E34" s="8" t="s">
        <v>150</v>
      </c>
      <c r="F34" s="7">
        <v>6</v>
      </c>
      <c r="G34" s="7">
        <v>8</v>
      </c>
      <c r="H34" s="23">
        <v>16</v>
      </c>
      <c r="I34" s="9">
        <f t="shared" si="24"/>
        <v>10</v>
      </c>
      <c r="J34" s="9">
        <f t="shared" si="25"/>
        <v>9</v>
      </c>
      <c r="K34" s="9">
        <f t="shared" si="18"/>
        <v>0.9</v>
      </c>
      <c r="L34" s="32">
        <f t="shared" si="26"/>
        <v>9.9</v>
      </c>
      <c r="M34" s="10">
        <v>70000</v>
      </c>
      <c r="N34" s="10">
        <f t="shared" si="19"/>
        <v>693000</v>
      </c>
      <c r="O34" s="7"/>
      <c r="P34" s="10"/>
      <c r="Q34" s="10"/>
      <c r="R34" s="7"/>
      <c r="S34" s="28"/>
      <c r="T34" s="11">
        <f>N34+S34</f>
        <v>693000</v>
      </c>
    </row>
    <row r="35" spans="1:20" ht="28.8" x14ac:dyDescent="0.3">
      <c r="A35" s="8">
        <v>3</v>
      </c>
      <c r="B35" s="24" t="s">
        <v>73</v>
      </c>
      <c r="C35" s="8" t="s">
        <v>62</v>
      </c>
      <c r="D35" s="8" t="s">
        <v>156</v>
      </c>
      <c r="E35" s="7"/>
      <c r="F35" s="7"/>
      <c r="G35" s="7"/>
      <c r="H35" s="7"/>
      <c r="I35" s="9"/>
      <c r="J35" s="9"/>
      <c r="K35" s="9"/>
      <c r="L35" s="32"/>
      <c r="M35" s="10"/>
      <c r="N35" s="10"/>
      <c r="O35" s="7"/>
      <c r="P35" s="10"/>
      <c r="Q35" s="10"/>
      <c r="R35" s="7"/>
      <c r="S35" s="28"/>
      <c r="T35" s="11">
        <f>SUM(T36:T38)</f>
        <v>627000</v>
      </c>
    </row>
    <row r="36" spans="1:20" ht="28.8" x14ac:dyDescent="0.3">
      <c r="A36" s="8">
        <v>4</v>
      </c>
      <c r="B36" s="24" t="s">
        <v>122</v>
      </c>
      <c r="C36" s="8" t="s">
        <v>105</v>
      </c>
      <c r="D36" s="8" t="s">
        <v>138</v>
      </c>
      <c r="E36" s="8" t="s">
        <v>39</v>
      </c>
      <c r="F36" s="7">
        <v>2</v>
      </c>
      <c r="G36" s="7">
        <v>3</v>
      </c>
      <c r="H36" s="7">
        <v>4</v>
      </c>
      <c r="I36" s="9">
        <f t="shared" ref="I36:I38" si="27">(F36+G36+H36)/3</f>
        <v>3</v>
      </c>
      <c r="J36" s="9">
        <f t="shared" ref="J36:J38" si="28">(F36+(4*G36)+H36)/6</f>
        <v>3</v>
      </c>
      <c r="K36" s="9">
        <f t="shared" ref="K36:K38" si="29">J36*0.1</f>
        <v>0.30000000000000004</v>
      </c>
      <c r="L36" s="32">
        <f>K36+J36</f>
        <v>3.3</v>
      </c>
      <c r="M36" s="10">
        <v>80000</v>
      </c>
      <c r="N36" s="10">
        <f t="shared" ref="N36:N38" si="30">M36*L36</f>
        <v>264000</v>
      </c>
      <c r="O36" s="7"/>
      <c r="P36" s="10"/>
      <c r="Q36" s="10"/>
      <c r="R36" s="7"/>
      <c r="S36" s="28"/>
      <c r="T36" s="29">
        <f>N36+S36</f>
        <v>264000</v>
      </c>
    </row>
    <row r="37" spans="1:20" ht="28.8" x14ac:dyDescent="0.3">
      <c r="A37" s="8">
        <v>4</v>
      </c>
      <c r="B37" s="24" t="s">
        <v>123</v>
      </c>
      <c r="C37" s="8" t="s">
        <v>107</v>
      </c>
      <c r="D37" s="8" t="s">
        <v>139</v>
      </c>
      <c r="E37" s="8" t="s">
        <v>67</v>
      </c>
      <c r="F37" s="7">
        <v>4</v>
      </c>
      <c r="G37" s="7">
        <v>5</v>
      </c>
      <c r="H37" s="7">
        <v>6</v>
      </c>
      <c r="I37" s="9">
        <f t="shared" si="27"/>
        <v>5</v>
      </c>
      <c r="J37" s="9">
        <f t="shared" si="28"/>
        <v>5</v>
      </c>
      <c r="K37" s="9">
        <f t="shared" si="29"/>
        <v>0.5</v>
      </c>
      <c r="L37" s="32">
        <f>K37+J37</f>
        <v>5.5</v>
      </c>
      <c r="M37" s="10">
        <v>55000</v>
      </c>
      <c r="N37" s="10">
        <f t="shared" si="30"/>
        <v>302500</v>
      </c>
      <c r="O37" s="7"/>
      <c r="P37" s="10"/>
      <c r="Q37" s="10"/>
      <c r="R37" s="7"/>
      <c r="S37" s="28"/>
      <c r="T37" s="11">
        <f>N37+S37</f>
        <v>302500</v>
      </c>
    </row>
    <row r="38" spans="1:20" ht="43.2" x14ac:dyDescent="0.3">
      <c r="A38" s="8">
        <v>4</v>
      </c>
      <c r="B38" s="24" t="s">
        <v>124</v>
      </c>
      <c r="C38" s="8" t="s">
        <v>109</v>
      </c>
      <c r="D38" s="23" t="s">
        <v>169</v>
      </c>
      <c r="E38" s="8" t="s">
        <v>67</v>
      </c>
      <c r="F38" s="7">
        <v>1</v>
      </c>
      <c r="G38" s="7">
        <v>1</v>
      </c>
      <c r="H38" s="7">
        <v>1</v>
      </c>
      <c r="I38" s="9">
        <f t="shared" si="27"/>
        <v>1</v>
      </c>
      <c r="J38" s="9">
        <f t="shared" si="28"/>
        <v>1</v>
      </c>
      <c r="K38" s="9">
        <f t="shared" si="29"/>
        <v>0.1</v>
      </c>
      <c r="L38" s="32">
        <f>K38+J38</f>
        <v>1.1000000000000001</v>
      </c>
      <c r="M38" s="10">
        <v>55000</v>
      </c>
      <c r="N38" s="10">
        <f t="shared" si="30"/>
        <v>60500.000000000007</v>
      </c>
      <c r="O38" s="7"/>
      <c r="P38" s="10"/>
      <c r="Q38" s="10"/>
      <c r="R38" s="7"/>
      <c r="S38" s="28"/>
      <c r="T38" s="11">
        <f>N38+S38</f>
        <v>60500.000000000007</v>
      </c>
    </row>
    <row r="39" spans="1:20" ht="28.8" x14ac:dyDescent="0.3">
      <c r="A39" s="8">
        <v>2</v>
      </c>
      <c r="B39" s="24" t="s">
        <v>61</v>
      </c>
      <c r="C39" s="8" t="s">
        <v>63</v>
      </c>
      <c r="D39" s="23" t="s">
        <v>159</v>
      </c>
      <c r="E39" s="7"/>
      <c r="F39" s="7"/>
      <c r="G39" s="7"/>
      <c r="H39" s="7"/>
      <c r="I39" s="9"/>
      <c r="J39" s="9"/>
      <c r="K39" s="9"/>
      <c r="L39" s="32"/>
      <c r="M39" s="10"/>
      <c r="N39" s="10"/>
      <c r="O39" s="7"/>
      <c r="P39" s="10"/>
      <c r="Q39" s="10"/>
      <c r="R39" s="7"/>
      <c r="S39" s="28"/>
      <c r="T39" s="11">
        <f>T40+T43+T45+T49</f>
        <v>5306583.333333333</v>
      </c>
    </row>
    <row r="40" spans="1:20" ht="28.8" x14ac:dyDescent="0.3">
      <c r="A40" s="8">
        <v>3</v>
      </c>
      <c r="B40" s="24" t="s">
        <v>64</v>
      </c>
      <c r="C40" s="8" t="s">
        <v>7</v>
      </c>
      <c r="D40" s="23" t="s">
        <v>158</v>
      </c>
      <c r="E40" s="7"/>
      <c r="F40" s="7"/>
      <c r="G40" s="7"/>
      <c r="H40" s="7"/>
      <c r="I40" s="9"/>
      <c r="J40" s="9"/>
      <c r="K40" s="9"/>
      <c r="L40" s="32"/>
      <c r="M40" s="10"/>
      <c r="N40" s="10"/>
      <c r="O40" s="7"/>
      <c r="P40" s="10"/>
      <c r="Q40" s="10"/>
      <c r="R40" s="7"/>
      <c r="S40" s="28"/>
      <c r="T40" s="11">
        <f>SUM(T41:T42)</f>
        <v>1584000</v>
      </c>
    </row>
    <row r="41" spans="1:20" ht="43.2" x14ac:dyDescent="0.3">
      <c r="A41" s="8">
        <v>4</v>
      </c>
      <c r="B41" s="24" t="s">
        <v>125</v>
      </c>
      <c r="C41" s="8" t="s">
        <v>126</v>
      </c>
      <c r="D41" s="23" t="s">
        <v>160</v>
      </c>
      <c r="E41" s="23" t="s">
        <v>37</v>
      </c>
      <c r="F41" s="7">
        <v>8</v>
      </c>
      <c r="G41" s="7">
        <v>12</v>
      </c>
      <c r="H41" s="7">
        <v>16</v>
      </c>
      <c r="I41" s="9">
        <f t="shared" ref="I41:I42" si="31">(F41+G41+H41)/3</f>
        <v>12</v>
      </c>
      <c r="J41" s="9">
        <f t="shared" ref="J41:J42" si="32">(F41+(4*G41)+H41)/6</f>
        <v>12</v>
      </c>
      <c r="K41" s="9">
        <f t="shared" ref="K41:K42" si="33">J41*0.1</f>
        <v>1.2000000000000002</v>
      </c>
      <c r="L41" s="32">
        <f>K41+J41</f>
        <v>13.2</v>
      </c>
      <c r="M41" s="10">
        <v>60000</v>
      </c>
      <c r="N41" s="10">
        <f t="shared" ref="N41:N44" si="34">M41*L41</f>
        <v>792000</v>
      </c>
      <c r="O41" s="7"/>
      <c r="P41" s="10"/>
      <c r="Q41" s="10"/>
      <c r="R41" s="7"/>
      <c r="S41" s="28"/>
      <c r="T41" s="11">
        <f>N41+S41</f>
        <v>792000</v>
      </c>
    </row>
    <row r="42" spans="1:20" ht="28.8" x14ac:dyDescent="0.3">
      <c r="A42" s="8">
        <v>4</v>
      </c>
      <c r="B42" s="24" t="s">
        <v>127</v>
      </c>
      <c r="C42" s="8" t="s">
        <v>63</v>
      </c>
      <c r="D42" s="23" t="s">
        <v>161</v>
      </c>
      <c r="E42" s="23" t="s">
        <v>37</v>
      </c>
      <c r="F42" s="7">
        <v>8</v>
      </c>
      <c r="G42" s="7">
        <v>12</v>
      </c>
      <c r="H42" s="7">
        <v>16</v>
      </c>
      <c r="I42" s="9">
        <f t="shared" si="31"/>
        <v>12</v>
      </c>
      <c r="J42" s="9">
        <f t="shared" si="32"/>
        <v>12</v>
      </c>
      <c r="K42" s="9">
        <f t="shared" si="33"/>
        <v>1.2000000000000002</v>
      </c>
      <c r="L42" s="32">
        <f>K42+J42</f>
        <v>13.2</v>
      </c>
      <c r="M42" s="10">
        <v>60000</v>
      </c>
      <c r="N42" s="10">
        <f t="shared" si="34"/>
        <v>792000</v>
      </c>
      <c r="O42" s="7"/>
      <c r="P42" s="10"/>
      <c r="Q42" s="10"/>
      <c r="R42" s="7"/>
      <c r="S42" s="28"/>
      <c r="T42" s="11">
        <f>N42+S42</f>
        <v>792000</v>
      </c>
    </row>
    <row r="43" spans="1:20" ht="43.2" x14ac:dyDescent="0.3">
      <c r="A43" s="8">
        <v>3</v>
      </c>
      <c r="B43" s="24" t="s">
        <v>65</v>
      </c>
      <c r="C43" s="8" t="s">
        <v>18</v>
      </c>
      <c r="D43" s="23" t="s">
        <v>163</v>
      </c>
      <c r="E43" s="7"/>
      <c r="F43" s="7"/>
      <c r="G43" s="7"/>
      <c r="H43" s="7"/>
      <c r="I43" s="9"/>
      <c r="J43" s="9"/>
      <c r="K43" s="9"/>
      <c r="L43" s="32"/>
      <c r="M43" s="10"/>
      <c r="N43" s="10"/>
      <c r="O43" s="7"/>
      <c r="P43" s="10"/>
      <c r="Q43" s="10"/>
      <c r="R43" s="7"/>
      <c r="S43" s="28"/>
      <c r="T43" s="11">
        <f>SUM(T44)</f>
        <v>1694000</v>
      </c>
    </row>
    <row r="44" spans="1:20" ht="28.8" x14ac:dyDescent="0.3">
      <c r="A44" s="8">
        <v>4</v>
      </c>
      <c r="B44" s="24" t="s">
        <v>128</v>
      </c>
      <c r="C44" s="8" t="s">
        <v>129</v>
      </c>
      <c r="D44" s="23" t="s">
        <v>162</v>
      </c>
      <c r="E44" s="23" t="s">
        <v>164</v>
      </c>
      <c r="F44" s="7">
        <v>24</v>
      </c>
      <c r="G44" s="7">
        <v>28</v>
      </c>
      <c r="H44" s="7">
        <v>32</v>
      </c>
      <c r="I44" s="9">
        <f t="shared" ref="I44" si="35">(F44+G44+H44)/3</f>
        <v>28</v>
      </c>
      <c r="J44" s="9">
        <f t="shared" ref="J44" si="36">(F44+(4*G44)+H44)/6</f>
        <v>28</v>
      </c>
      <c r="K44" s="9">
        <f t="shared" ref="K44" si="37">J44*0.1</f>
        <v>2.8000000000000003</v>
      </c>
      <c r="L44" s="32">
        <f>K44+J44</f>
        <v>30.8</v>
      </c>
      <c r="M44" s="10">
        <v>55000</v>
      </c>
      <c r="N44" s="10">
        <f t="shared" si="34"/>
        <v>1694000</v>
      </c>
      <c r="O44" s="7"/>
      <c r="P44" s="10"/>
      <c r="Q44" s="10"/>
      <c r="R44" s="7"/>
      <c r="S44" s="28"/>
      <c r="T44" s="11">
        <f>N44+S44</f>
        <v>1694000</v>
      </c>
    </row>
    <row r="45" spans="1:20" ht="28.8" x14ac:dyDescent="0.3">
      <c r="A45" s="8">
        <v>3</v>
      </c>
      <c r="B45" s="24" t="s">
        <v>84</v>
      </c>
      <c r="C45" s="8" t="s">
        <v>60</v>
      </c>
      <c r="D45" s="8" t="s">
        <v>165</v>
      </c>
      <c r="E45" s="8"/>
      <c r="F45" s="7"/>
      <c r="G45" s="7"/>
      <c r="H45" s="7"/>
      <c r="I45" s="9"/>
      <c r="J45" s="9"/>
      <c r="K45" s="9"/>
      <c r="L45" s="32"/>
      <c r="M45" s="10"/>
      <c r="N45" s="10"/>
      <c r="O45" s="7"/>
      <c r="P45" s="10"/>
      <c r="Q45" s="10"/>
      <c r="R45" s="7"/>
      <c r="S45" s="28"/>
      <c r="T45" s="11">
        <f>SUM(T46:T48)</f>
        <v>1401583.3333333333</v>
      </c>
    </row>
    <row r="46" spans="1:20" ht="28.8" x14ac:dyDescent="0.3">
      <c r="A46" s="8">
        <v>4</v>
      </c>
      <c r="B46" s="24" t="s">
        <v>130</v>
      </c>
      <c r="C46" s="8" t="s">
        <v>99</v>
      </c>
      <c r="D46" s="8" t="s">
        <v>166</v>
      </c>
      <c r="E46" s="8" t="s">
        <v>67</v>
      </c>
      <c r="F46" s="7">
        <v>4</v>
      </c>
      <c r="G46" s="7">
        <v>5</v>
      </c>
      <c r="H46" s="7">
        <v>6</v>
      </c>
      <c r="I46" s="9">
        <f t="shared" ref="I46:I48" si="38">(F46+G46+H46)/3</f>
        <v>5</v>
      </c>
      <c r="J46" s="9">
        <f t="shared" ref="J46:J48" si="39">(F46+(4*G46)+H46)/6</f>
        <v>5</v>
      </c>
      <c r="K46" s="9">
        <f t="shared" ref="K46:K48" si="40">J46*0.1</f>
        <v>0.5</v>
      </c>
      <c r="L46" s="32">
        <f t="shared" ref="L46:L48" si="41">K46+J46</f>
        <v>5.5</v>
      </c>
      <c r="M46" s="10">
        <v>55000</v>
      </c>
      <c r="N46" s="10">
        <f t="shared" ref="N46:N47" si="42">M46*L46</f>
        <v>302500</v>
      </c>
      <c r="O46" s="7"/>
      <c r="P46" s="10"/>
      <c r="Q46" s="10"/>
      <c r="R46" s="7"/>
      <c r="S46" s="28"/>
      <c r="T46" s="11">
        <f>N46+S46</f>
        <v>302500</v>
      </c>
    </row>
    <row r="47" spans="1:20" ht="28.8" x14ac:dyDescent="0.3">
      <c r="A47" s="8">
        <v>4</v>
      </c>
      <c r="B47" s="24" t="s">
        <v>132</v>
      </c>
      <c r="C47" s="8" t="s">
        <v>101</v>
      </c>
      <c r="D47" s="8" t="s">
        <v>167</v>
      </c>
      <c r="E47" s="8" t="s">
        <v>70</v>
      </c>
      <c r="F47" s="7">
        <v>8</v>
      </c>
      <c r="G47" s="7">
        <v>9</v>
      </c>
      <c r="H47" s="7">
        <v>11</v>
      </c>
      <c r="I47" s="9">
        <f t="shared" si="38"/>
        <v>9.3333333333333339</v>
      </c>
      <c r="J47" s="9">
        <f t="shared" si="39"/>
        <v>9.1666666666666661</v>
      </c>
      <c r="K47" s="9">
        <f t="shared" si="40"/>
        <v>0.91666666666666663</v>
      </c>
      <c r="L47" s="32">
        <f t="shared" si="41"/>
        <v>10.083333333333332</v>
      </c>
      <c r="M47" s="10">
        <v>55000</v>
      </c>
      <c r="N47" s="10">
        <f t="shared" si="42"/>
        <v>554583.33333333326</v>
      </c>
      <c r="O47" s="7"/>
      <c r="P47" s="10"/>
      <c r="Q47" s="10"/>
      <c r="R47" s="7"/>
      <c r="S47" s="28"/>
      <c r="T47" s="11">
        <f>N47+S47</f>
        <v>554583.33333333326</v>
      </c>
    </row>
    <row r="48" spans="1:20" ht="28.8" x14ac:dyDescent="0.3">
      <c r="A48" s="8">
        <v>4</v>
      </c>
      <c r="B48" s="24" t="s">
        <v>133</v>
      </c>
      <c r="C48" s="8" t="s">
        <v>103</v>
      </c>
      <c r="D48" s="8" t="s">
        <v>168</v>
      </c>
      <c r="E48" s="23" t="s">
        <v>164</v>
      </c>
      <c r="F48" s="7">
        <v>6</v>
      </c>
      <c r="G48" s="7">
        <v>8</v>
      </c>
      <c r="H48" s="23">
        <v>16</v>
      </c>
      <c r="I48" s="9">
        <f t="shared" si="38"/>
        <v>10</v>
      </c>
      <c r="J48" s="9">
        <f t="shared" si="39"/>
        <v>9</v>
      </c>
      <c r="K48" s="9">
        <f t="shared" si="40"/>
        <v>0.9</v>
      </c>
      <c r="L48" s="32">
        <f t="shared" si="41"/>
        <v>9.9</v>
      </c>
      <c r="M48" s="10">
        <v>55000</v>
      </c>
      <c r="N48" s="10">
        <f>M48*L48</f>
        <v>544500</v>
      </c>
      <c r="O48" s="7"/>
      <c r="P48" s="10"/>
      <c r="Q48" s="10"/>
      <c r="R48" s="7"/>
      <c r="S48" s="28"/>
      <c r="T48" s="11">
        <f>N48+S48</f>
        <v>544500</v>
      </c>
    </row>
    <row r="49" spans="1:20" ht="28.8" x14ac:dyDescent="0.3">
      <c r="A49" s="8">
        <v>3</v>
      </c>
      <c r="B49" s="24" t="s">
        <v>66</v>
      </c>
      <c r="C49" s="8" t="s">
        <v>62</v>
      </c>
      <c r="D49" s="8" t="s">
        <v>157</v>
      </c>
      <c r="E49" s="7"/>
      <c r="F49" s="7"/>
      <c r="G49" s="7"/>
      <c r="H49" s="7"/>
      <c r="I49" s="9"/>
      <c r="J49" s="9"/>
      <c r="K49" s="9"/>
      <c r="L49" s="32"/>
      <c r="M49" s="10"/>
      <c r="N49" s="10"/>
      <c r="O49" s="7"/>
      <c r="P49" s="10"/>
      <c r="Q49" s="10"/>
      <c r="R49" s="7"/>
      <c r="S49" s="28"/>
      <c r="T49" s="11">
        <f>SUM(T50:T52)</f>
        <v>627000</v>
      </c>
    </row>
    <row r="50" spans="1:20" ht="28.8" x14ac:dyDescent="0.3">
      <c r="A50" s="8">
        <v>4</v>
      </c>
      <c r="B50" s="24" t="s">
        <v>134</v>
      </c>
      <c r="C50" s="8" t="s">
        <v>105</v>
      </c>
      <c r="D50" s="8" t="s">
        <v>138</v>
      </c>
      <c r="E50" s="8" t="s">
        <v>39</v>
      </c>
      <c r="F50" s="7">
        <v>2</v>
      </c>
      <c r="G50" s="7">
        <v>3</v>
      </c>
      <c r="H50" s="7">
        <v>4</v>
      </c>
      <c r="I50" s="9">
        <f t="shared" ref="I50:I52" si="43">(F50+G50+H50)/3</f>
        <v>3</v>
      </c>
      <c r="J50" s="9">
        <f t="shared" ref="J50:J52" si="44">(F50+(4*G50)+H50)/6</f>
        <v>3</v>
      </c>
      <c r="K50" s="9">
        <f t="shared" ref="K50:K52" si="45">J50*0.1</f>
        <v>0.30000000000000004</v>
      </c>
      <c r="L50" s="32">
        <f>K50+J50</f>
        <v>3.3</v>
      </c>
      <c r="M50" s="10">
        <v>80000</v>
      </c>
      <c r="N50" s="10">
        <f t="shared" ref="N50:N52" si="46">M50*L50</f>
        <v>264000</v>
      </c>
      <c r="O50" s="7"/>
      <c r="P50" s="10"/>
      <c r="Q50" s="10"/>
      <c r="R50" s="7"/>
      <c r="S50" s="28"/>
      <c r="T50" s="29">
        <f>N50+S50</f>
        <v>264000</v>
      </c>
    </row>
    <row r="51" spans="1:20" ht="28.8" x14ac:dyDescent="0.3">
      <c r="A51" s="8">
        <v>4</v>
      </c>
      <c r="B51" s="24" t="s">
        <v>135</v>
      </c>
      <c r="C51" s="8" t="s">
        <v>107</v>
      </c>
      <c r="D51" s="8" t="s">
        <v>139</v>
      </c>
      <c r="E51" s="8" t="s">
        <v>67</v>
      </c>
      <c r="F51" s="7">
        <v>4</v>
      </c>
      <c r="G51" s="7">
        <v>5</v>
      </c>
      <c r="H51" s="7">
        <v>6</v>
      </c>
      <c r="I51" s="9">
        <f t="shared" si="43"/>
        <v>5</v>
      </c>
      <c r="J51" s="9">
        <f t="shared" si="44"/>
        <v>5</v>
      </c>
      <c r="K51" s="9">
        <f t="shared" si="45"/>
        <v>0.5</v>
      </c>
      <c r="L51" s="32">
        <f>K51+J51</f>
        <v>5.5</v>
      </c>
      <c r="M51" s="10">
        <v>55000</v>
      </c>
      <c r="N51" s="10">
        <f t="shared" si="46"/>
        <v>302500</v>
      </c>
      <c r="O51" s="7"/>
      <c r="P51" s="10"/>
      <c r="Q51" s="10"/>
      <c r="R51" s="7"/>
      <c r="S51" s="28"/>
      <c r="T51" s="11">
        <f>N51+S51</f>
        <v>302500</v>
      </c>
    </row>
    <row r="52" spans="1:20" ht="43.2" x14ac:dyDescent="0.3">
      <c r="A52" s="8">
        <v>4</v>
      </c>
      <c r="B52" s="24" t="s">
        <v>136</v>
      </c>
      <c r="C52" s="8" t="s">
        <v>109</v>
      </c>
      <c r="D52" s="23" t="s">
        <v>169</v>
      </c>
      <c r="E52" s="8" t="s">
        <v>67</v>
      </c>
      <c r="F52" s="7">
        <v>1</v>
      </c>
      <c r="G52" s="7">
        <v>1</v>
      </c>
      <c r="H52" s="7">
        <v>1</v>
      </c>
      <c r="I52" s="9">
        <f t="shared" si="43"/>
        <v>1</v>
      </c>
      <c r="J52" s="9">
        <f t="shared" si="44"/>
        <v>1</v>
      </c>
      <c r="K52" s="9">
        <f t="shared" si="45"/>
        <v>0.1</v>
      </c>
      <c r="L52" s="32">
        <f>K52+J52</f>
        <v>1.1000000000000001</v>
      </c>
      <c r="M52" s="10">
        <v>55000</v>
      </c>
      <c r="N52" s="10">
        <f t="shared" si="46"/>
        <v>60500.000000000007</v>
      </c>
      <c r="O52" s="7"/>
      <c r="P52" s="10"/>
      <c r="Q52" s="10"/>
      <c r="R52" s="7"/>
      <c r="S52" s="28"/>
      <c r="T52" s="11">
        <f>N52+S52</f>
        <v>60500.000000000007</v>
      </c>
    </row>
  </sheetData>
  <autoFilter ref="A3:T52" xr:uid="{BB9508DF-3F76-41FB-8F4A-CD3A1B328E0E}"/>
  <pageMargins left="0.70866141732283472" right="0.70866141732283472" top="0.74803149606299213" bottom="0.74803149606299213" header="0.31496062992125984" footer="0.31496062992125984"/>
  <pageSetup paperSize="5" scale="80" fitToHeight="1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6E364-29EA-4479-803E-DF3A4E44F4D2}">
  <dimension ref="A1:D8"/>
  <sheetViews>
    <sheetView zoomScale="145" zoomScaleNormal="145" workbookViewId="0">
      <selection activeCell="A4" sqref="A4:D8"/>
    </sheetView>
  </sheetViews>
  <sheetFormatPr baseColWidth="10" defaultRowHeight="14.4" x14ac:dyDescent="0.3"/>
  <cols>
    <col min="1" max="1" width="5.77734375" customWidth="1"/>
    <col min="2" max="2" width="13.109375" style="1" bestFit="1" customWidth="1"/>
    <col min="3" max="3" width="50.109375" customWidth="1"/>
  </cols>
  <sheetData>
    <row r="1" spans="1:4" x14ac:dyDescent="0.3">
      <c r="A1" s="2" t="s">
        <v>31</v>
      </c>
    </row>
    <row r="4" spans="1:4" ht="28.8" x14ac:dyDescent="0.3">
      <c r="A4" s="6" t="s">
        <v>1</v>
      </c>
      <c r="B4" s="6" t="s">
        <v>2</v>
      </c>
      <c r="C4" s="6" t="s">
        <v>3</v>
      </c>
      <c r="D4" s="6" t="s">
        <v>30</v>
      </c>
    </row>
    <row r="5" spans="1:4" x14ac:dyDescent="0.3">
      <c r="A5" s="24">
        <v>1</v>
      </c>
      <c r="B5" s="8" t="s">
        <v>82</v>
      </c>
      <c r="C5" s="25" t="s">
        <v>171</v>
      </c>
      <c r="D5" s="27">
        <v>51904750</v>
      </c>
    </row>
    <row r="6" spans="1:4" ht="43.2" x14ac:dyDescent="0.3">
      <c r="A6" s="24" t="s">
        <v>6</v>
      </c>
      <c r="B6" s="8" t="s">
        <v>4</v>
      </c>
      <c r="C6" s="8" t="s">
        <v>5</v>
      </c>
      <c r="D6" s="11">
        <v>21306416.666666664</v>
      </c>
    </row>
    <row r="7" spans="1:4" x14ac:dyDescent="0.3">
      <c r="A7" s="24" t="s">
        <v>17</v>
      </c>
      <c r="B7" s="8" t="s">
        <v>59</v>
      </c>
      <c r="C7" s="23" t="s">
        <v>140</v>
      </c>
      <c r="D7" s="11">
        <v>25291750</v>
      </c>
    </row>
    <row r="8" spans="1:4" x14ac:dyDescent="0.3">
      <c r="A8" s="24" t="s">
        <v>61</v>
      </c>
      <c r="B8" s="8" t="s">
        <v>63</v>
      </c>
      <c r="C8" s="23" t="s">
        <v>159</v>
      </c>
      <c r="D8" s="11">
        <v>5306583.333333333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A1D1A-36D4-40C9-A12C-05ADE88CD219}">
  <dimension ref="A1:H18"/>
  <sheetViews>
    <sheetView zoomScale="115" zoomScaleNormal="115" workbookViewId="0">
      <selection activeCell="A4" sqref="A4"/>
    </sheetView>
  </sheetViews>
  <sheetFormatPr baseColWidth="10" defaultRowHeight="14.4" x14ac:dyDescent="0.3"/>
  <cols>
    <col min="1" max="1" width="29.109375" customWidth="1"/>
    <col min="2" max="2" width="12.109375" customWidth="1"/>
    <col min="3" max="3" width="13.5546875" customWidth="1"/>
    <col min="4" max="5" width="13.109375" style="3" bestFit="1" customWidth="1"/>
    <col min="6" max="6" width="14.109375" style="3" bestFit="1" customWidth="1"/>
    <col min="7" max="7" width="13.109375" style="3" bestFit="1" customWidth="1"/>
    <col min="8" max="8" width="13.88671875" style="3" bestFit="1" customWidth="1"/>
  </cols>
  <sheetData>
    <row r="1" spans="1:8" x14ac:dyDescent="0.3">
      <c r="A1" s="2" t="s">
        <v>49</v>
      </c>
    </row>
    <row r="2" spans="1:8" x14ac:dyDescent="0.3">
      <c r="A2" s="2" t="s">
        <v>191</v>
      </c>
      <c r="B2" s="17">
        <v>44562</v>
      </c>
    </row>
    <row r="3" spans="1:8" x14ac:dyDescent="0.3">
      <c r="A3" s="2"/>
      <c r="B3" s="17"/>
    </row>
    <row r="4" spans="1:8" x14ac:dyDescent="0.3">
      <c r="A4" s="37" t="s">
        <v>184</v>
      </c>
      <c r="B4" s="37" t="s">
        <v>50</v>
      </c>
      <c r="C4" s="37" t="s">
        <v>190</v>
      </c>
      <c r="D4" s="37" t="s">
        <v>185</v>
      </c>
      <c r="E4" s="37" t="s">
        <v>186</v>
      </c>
      <c r="F4" s="37" t="s">
        <v>187</v>
      </c>
      <c r="G4" s="37" t="s">
        <v>188</v>
      </c>
      <c r="H4" s="37" t="s">
        <v>36</v>
      </c>
    </row>
    <row r="5" spans="1:8" x14ac:dyDescent="0.3">
      <c r="A5" s="10" t="s">
        <v>39</v>
      </c>
      <c r="B5" s="10" t="s">
        <v>54</v>
      </c>
      <c r="C5" s="10">
        <v>52.8</v>
      </c>
      <c r="D5" s="10">
        <v>3080000</v>
      </c>
      <c r="E5" s="10">
        <v>616000</v>
      </c>
      <c r="F5" s="10">
        <v>264000</v>
      </c>
      <c r="G5" s="10">
        <v>264000</v>
      </c>
      <c r="H5" s="10">
        <f>SUM(D5:G5)</f>
        <v>4224000</v>
      </c>
    </row>
    <row r="6" spans="1:8" x14ac:dyDescent="0.3">
      <c r="A6" s="10" t="s">
        <v>37</v>
      </c>
      <c r="B6" s="10" t="s">
        <v>54</v>
      </c>
      <c r="C6" s="10">
        <v>142.99</v>
      </c>
      <c r="D6" s="10">
        <v>5763600</v>
      </c>
      <c r="E6" s="10">
        <v>1231800</v>
      </c>
      <c r="F6" s="10">
        <v>294600</v>
      </c>
      <c r="G6" s="10">
        <v>1289400</v>
      </c>
      <c r="H6" s="10">
        <f t="shared" ref="H6:H15" si="0">SUM(D6:G6)</f>
        <v>8579400</v>
      </c>
    </row>
    <row r="7" spans="1:8" x14ac:dyDescent="0.3">
      <c r="A7" s="10" t="s">
        <v>175</v>
      </c>
      <c r="B7" s="10" t="s">
        <v>54</v>
      </c>
      <c r="C7" s="10">
        <v>42.53</v>
      </c>
      <c r="D7" s="10">
        <v>2339150</v>
      </c>
      <c r="E7" s="10"/>
      <c r="F7" s="10"/>
      <c r="G7" s="10"/>
      <c r="H7" s="10">
        <f t="shared" si="0"/>
        <v>2339150</v>
      </c>
    </row>
    <row r="8" spans="1:8" x14ac:dyDescent="0.3">
      <c r="A8" s="10" t="s">
        <v>176</v>
      </c>
      <c r="B8" s="10" t="s">
        <v>54</v>
      </c>
      <c r="C8" s="10">
        <v>40.700000000000003</v>
      </c>
      <c r="D8" s="10"/>
      <c r="E8" s="10"/>
      <c r="F8" s="10"/>
      <c r="G8" s="10">
        <v>2238500</v>
      </c>
      <c r="H8" s="10">
        <f t="shared" si="0"/>
        <v>2238500</v>
      </c>
    </row>
    <row r="9" spans="1:8" x14ac:dyDescent="0.3">
      <c r="A9" s="10" t="s">
        <v>41</v>
      </c>
      <c r="B9" s="10" t="s">
        <v>54</v>
      </c>
      <c r="C9" s="10">
        <v>314.60000000000002</v>
      </c>
      <c r="D9" s="10">
        <v>5035800</v>
      </c>
      <c r="E9" s="10">
        <v>5848500</v>
      </c>
      <c r="F9" s="10">
        <v>11137700</v>
      </c>
      <c r="G9" s="10"/>
      <c r="H9" s="10">
        <f t="shared" si="0"/>
        <v>22022000</v>
      </c>
    </row>
    <row r="10" spans="1:8" x14ac:dyDescent="0.3">
      <c r="A10" s="10" t="s">
        <v>67</v>
      </c>
      <c r="B10" s="10" t="s">
        <v>54</v>
      </c>
      <c r="C10" s="10">
        <v>66.540000000000006</v>
      </c>
      <c r="D10" s="10">
        <v>302500</v>
      </c>
      <c r="E10" s="10">
        <v>1219900</v>
      </c>
      <c r="F10" s="10">
        <v>917400</v>
      </c>
      <c r="G10" s="10">
        <v>1219900</v>
      </c>
      <c r="H10" s="10">
        <f t="shared" si="0"/>
        <v>3659700</v>
      </c>
    </row>
    <row r="11" spans="1:8" x14ac:dyDescent="0.3">
      <c r="A11" s="10" t="s">
        <v>179</v>
      </c>
      <c r="B11" s="10" t="s">
        <v>54</v>
      </c>
      <c r="C11" s="10">
        <v>104.14</v>
      </c>
      <c r="D11" s="10"/>
      <c r="E11" s="10">
        <v>7716800</v>
      </c>
      <c r="F11" s="10">
        <v>614400</v>
      </c>
      <c r="G11" s="10"/>
      <c r="H11" s="10">
        <f t="shared" si="0"/>
        <v>8331200</v>
      </c>
    </row>
    <row r="12" spans="1:8" x14ac:dyDescent="0.3">
      <c r="A12" s="10" t="s">
        <v>38</v>
      </c>
      <c r="B12" s="10" t="s">
        <v>55</v>
      </c>
      <c r="C12" s="10">
        <v>0</v>
      </c>
      <c r="D12" s="10">
        <v>110000</v>
      </c>
      <c r="E12" s="10"/>
      <c r="F12" s="10"/>
      <c r="G12" s="10"/>
      <c r="H12" s="10">
        <f t="shared" si="0"/>
        <v>110000</v>
      </c>
    </row>
    <row r="13" spans="1:8" x14ac:dyDescent="0.3">
      <c r="A13" s="10" t="s">
        <v>40</v>
      </c>
      <c r="B13" s="10" t="s">
        <v>55</v>
      </c>
      <c r="C13" s="10">
        <v>0</v>
      </c>
      <c r="D13" s="10">
        <v>130000</v>
      </c>
      <c r="E13" s="10"/>
      <c r="F13" s="10"/>
      <c r="G13" s="10"/>
      <c r="H13" s="10">
        <f t="shared" si="0"/>
        <v>130000</v>
      </c>
    </row>
    <row r="14" spans="1:8" x14ac:dyDescent="0.3">
      <c r="A14" s="10" t="s">
        <v>51</v>
      </c>
      <c r="B14" s="10" t="s">
        <v>55</v>
      </c>
      <c r="C14" s="10">
        <v>0</v>
      </c>
      <c r="D14" s="10">
        <v>150000</v>
      </c>
      <c r="E14" s="10"/>
      <c r="F14" s="10"/>
      <c r="G14" s="10"/>
      <c r="H14" s="10">
        <f t="shared" si="0"/>
        <v>150000</v>
      </c>
    </row>
    <row r="15" spans="1:8" x14ac:dyDescent="0.3">
      <c r="A15" s="10" t="s">
        <v>53</v>
      </c>
      <c r="B15" s="10" t="s">
        <v>55</v>
      </c>
      <c r="C15" s="10">
        <v>0</v>
      </c>
      <c r="D15" s="10">
        <v>85304.35</v>
      </c>
      <c r="E15" s="10">
        <v>34695.65</v>
      </c>
      <c r="F15" s="10"/>
      <c r="G15" s="10"/>
      <c r="H15" s="10">
        <f t="shared" si="0"/>
        <v>120000</v>
      </c>
    </row>
    <row r="16" spans="1:8" x14ac:dyDescent="0.3">
      <c r="A16" s="38" t="s">
        <v>56</v>
      </c>
      <c r="B16" s="38"/>
      <c r="C16" s="38"/>
      <c r="D16" s="36">
        <f t="shared" ref="D16:G16" si="1">SUM(D5:D15)</f>
        <v>16996354.350000001</v>
      </c>
      <c r="E16" s="36">
        <f t="shared" si="1"/>
        <v>16667695.65</v>
      </c>
      <c r="F16" s="36">
        <f t="shared" si="1"/>
        <v>13228100</v>
      </c>
      <c r="G16" s="36">
        <f t="shared" si="1"/>
        <v>5011800</v>
      </c>
      <c r="H16" s="36">
        <f>SUM(H5:H15)</f>
        <v>51903950</v>
      </c>
    </row>
    <row r="17" spans="1:8" x14ac:dyDescent="0.3">
      <c r="A17" s="39" t="s">
        <v>57</v>
      </c>
      <c r="B17" s="40"/>
      <c r="C17" s="40"/>
      <c r="D17" s="40"/>
      <c r="E17" s="40"/>
      <c r="F17" s="40"/>
      <c r="G17" s="41"/>
      <c r="H17" s="36">
        <f>H16*0.15</f>
        <v>7785592.5</v>
      </c>
    </row>
    <row r="18" spans="1:8" x14ac:dyDescent="0.3">
      <c r="A18" s="39" t="s">
        <v>189</v>
      </c>
      <c r="B18" s="40"/>
      <c r="C18" s="40"/>
      <c r="D18" s="40"/>
      <c r="E18" s="40"/>
      <c r="F18" s="40"/>
      <c r="G18" s="41"/>
      <c r="H18" s="36">
        <f>H16+H17</f>
        <v>59689542.5</v>
      </c>
    </row>
  </sheetData>
  <mergeCells count="3">
    <mergeCell ref="A16:C16"/>
    <mergeCell ref="A17:G17"/>
    <mergeCell ref="A18:G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WBS</vt:lpstr>
      <vt:lpstr>Actividades</vt:lpstr>
      <vt:lpstr>Recursos</vt:lpstr>
      <vt:lpstr>Estimación</vt:lpstr>
      <vt:lpstr>Resumen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</dc:creator>
  <cp:lastModifiedBy>Jhon</cp:lastModifiedBy>
  <cp:lastPrinted>2022-01-14T12:06:20Z</cp:lastPrinted>
  <dcterms:created xsi:type="dcterms:W3CDTF">2022-01-12T23:39:52Z</dcterms:created>
  <dcterms:modified xsi:type="dcterms:W3CDTF">2022-01-15T15:19:01Z</dcterms:modified>
</cp:coreProperties>
</file>