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rosz\_MIA103\"/>
    </mc:Choice>
  </mc:AlternateContent>
  <xr:revisionPtr revIDLastSave="0" documentId="13_ncr:1_{5D5E631B-34CB-4026-8A45-79F7F681B32C}" xr6:coauthVersionLast="47" xr6:coauthVersionMax="47" xr10:uidLastSave="{00000000-0000-0000-0000-000000000000}"/>
  <bookViews>
    <workbookView xWindow="-120" yWindow="-120" windowWidth="20730" windowHeight="11040" xr2:uid="{D2253073-2E7A-4C89-AEC1-6810400A3440}"/>
  </bookViews>
  <sheets>
    <sheet name="PBI Real Arg" sheetId="1" r:id="rId1"/>
    <sheet name="Med Mov" sheetId="2" r:id="rId2"/>
    <sheet name="HP" sheetId="3" r:id="rId3"/>
    <sheet name="PBI Real USA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3" l="1"/>
  <c r="J81" i="3" s="1"/>
  <c r="L80" i="3"/>
  <c r="H80" i="3"/>
  <c r="G80" i="3"/>
  <c r="D80" i="3"/>
  <c r="J80" i="3" s="1"/>
  <c r="M79" i="3"/>
  <c r="L79" i="3"/>
  <c r="H79" i="3"/>
  <c r="G79" i="3"/>
  <c r="I79" i="3" s="1"/>
  <c r="F79" i="3"/>
  <c r="D79" i="3"/>
  <c r="J79" i="3" s="1"/>
  <c r="L78" i="3"/>
  <c r="H78" i="3"/>
  <c r="G78" i="3"/>
  <c r="I78" i="3" s="1"/>
  <c r="D78" i="3"/>
  <c r="F78" i="3" s="1"/>
  <c r="L77" i="3"/>
  <c r="H77" i="3"/>
  <c r="G77" i="3"/>
  <c r="I77" i="3" s="1"/>
  <c r="D77" i="3"/>
  <c r="F77" i="3" s="1"/>
  <c r="L76" i="3"/>
  <c r="H76" i="3"/>
  <c r="G76" i="3"/>
  <c r="D76" i="3"/>
  <c r="M76" i="3" s="1"/>
  <c r="L75" i="3"/>
  <c r="H75" i="3"/>
  <c r="G75" i="3"/>
  <c r="F75" i="3"/>
  <c r="D75" i="3"/>
  <c r="J75" i="3" s="1"/>
  <c r="M74" i="3"/>
  <c r="L74" i="3"/>
  <c r="J74" i="3"/>
  <c r="H74" i="3"/>
  <c r="G74" i="3"/>
  <c r="I74" i="3" s="1"/>
  <c r="D74" i="3"/>
  <c r="F74" i="3" s="1"/>
  <c r="L73" i="3"/>
  <c r="J73" i="3"/>
  <c r="H73" i="3"/>
  <c r="G73" i="3"/>
  <c r="I73" i="3" s="1"/>
  <c r="D73" i="3"/>
  <c r="F73" i="3" s="1"/>
  <c r="M72" i="3"/>
  <c r="L72" i="3"/>
  <c r="J72" i="3"/>
  <c r="H72" i="3"/>
  <c r="G72" i="3"/>
  <c r="I72" i="3" s="1"/>
  <c r="F72" i="3"/>
  <c r="D72" i="3"/>
  <c r="L71" i="3"/>
  <c r="H71" i="3"/>
  <c r="G71" i="3"/>
  <c r="D71" i="3"/>
  <c r="J71" i="3" s="1"/>
  <c r="M70" i="3"/>
  <c r="L70" i="3"/>
  <c r="H70" i="3"/>
  <c r="G70" i="3"/>
  <c r="I70" i="3" s="1"/>
  <c r="D70" i="3"/>
  <c r="J70" i="3" s="1"/>
  <c r="L69" i="3"/>
  <c r="J69" i="3"/>
  <c r="H69" i="3"/>
  <c r="G69" i="3"/>
  <c r="I69" i="3" s="1"/>
  <c r="D69" i="3"/>
  <c r="F69" i="3" s="1"/>
  <c r="M68" i="3"/>
  <c r="L68" i="3"/>
  <c r="J68" i="3"/>
  <c r="H68" i="3"/>
  <c r="G68" i="3"/>
  <c r="F68" i="3"/>
  <c r="D68" i="3"/>
  <c r="L67" i="3"/>
  <c r="J67" i="3"/>
  <c r="H67" i="3"/>
  <c r="G67" i="3"/>
  <c r="I67" i="3" s="1"/>
  <c r="F67" i="3"/>
  <c r="D67" i="3"/>
  <c r="L66" i="3"/>
  <c r="H66" i="3"/>
  <c r="G66" i="3"/>
  <c r="I66" i="3" s="1"/>
  <c r="D66" i="3"/>
  <c r="M66" i="3" s="1"/>
  <c r="L65" i="3"/>
  <c r="H65" i="3"/>
  <c r="G65" i="3"/>
  <c r="I65" i="3" s="1"/>
  <c r="D65" i="3"/>
  <c r="J65" i="3" s="1"/>
  <c r="M64" i="3"/>
  <c r="L64" i="3"/>
  <c r="H64" i="3"/>
  <c r="G64" i="3"/>
  <c r="F64" i="3"/>
  <c r="D64" i="3"/>
  <c r="J64" i="3" s="1"/>
  <c r="L63" i="3"/>
  <c r="J63" i="3"/>
  <c r="H63" i="3"/>
  <c r="G63" i="3"/>
  <c r="F63" i="3"/>
  <c r="D63" i="3"/>
  <c r="L62" i="3"/>
  <c r="J62" i="3"/>
  <c r="H62" i="3"/>
  <c r="G62" i="3"/>
  <c r="I62" i="3" s="1"/>
  <c r="D62" i="3"/>
  <c r="F62" i="3" s="1"/>
  <c r="L61" i="3"/>
  <c r="H61" i="3"/>
  <c r="G61" i="3"/>
  <c r="I61" i="3" s="1"/>
  <c r="D61" i="3"/>
  <c r="J61" i="3" s="1"/>
  <c r="L60" i="3"/>
  <c r="H60" i="3"/>
  <c r="G60" i="3"/>
  <c r="D60" i="3"/>
  <c r="M60" i="3" s="1"/>
  <c r="L59" i="3"/>
  <c r="H59" i="3"/>
  <c r="G59" i="3"/>
  <c r="F59" i="3"/>
  <c r="D59" i="3"/>
  <c r="J59" i="3" s="1"/>
  <c r="M58" i="3"/>
  <c r="L58" i="3"/>
  <c r="J58" i="3"/>
  <c r="H58" i="3"/>
  <c r="G58" i="3"/>
  <c r="I58" i="3" s="1"/>
  <c r="D58" i="3"/>
  <c r="F58" i="3" s="1"/>
  <c r="L57" i="3"/>
  <c r="J57" i="3"/>
  <c r="H57" i="3"/>
  <c r="G57" i="3"/>
  <c r="I57" i="3" s="1"/>
  <c r="D57" i="3"/>
  <c r="F57" i="3" s="1"/>
  <c r="M56" i="3"/>
  <c r="L56" i="3"/>
  <c r="J56" i="3"/>
  <c r="H56" i="3"/>
  <c r="G56" i="3"/>
  <c r="F56" i="3"/>
  <c r="D56" i="3"/>
  <c r="L55" i="3"/>
  <c r="H55" i="3"/>
  <c r="G55" i="3"/>
  <c r="D55" i="3"/>
  <c r="J55" i="3" s="1"/>
  <c r="M54" i="3"/>
  <c r="L54" i="3"/>
  <c r="H54" i="3"/>
  <c r="G54" i="3"/>
  <c r="I54" i="3" s="1"/>
  <c r="D54" i="3"/>
  <c r="J54" i="3" s="1"/>
  <c r="L53" i="3"/>
  <c r="J53" i="3"/>
  <c r="H53" i="3"/>
  <c r="G53" i="3"/>
  <c r="I53" i="3" s="1"/>
  <c r="D53" i="3"/>
  <c r="F53" i="3" s="1"/>
  <c r="M52" i="3"/>
  <c r="L52" i="3"/>
  <c r="J52" i="3"/>
  <c r="H52" i="3"/>
  <c r="G52" i="3"/>
  <c r="F52" i="3"/>
  <c r="D52" i="3"/>
  <c r="L51" i="3"/>
  <c r="J51" i="3"/>
  <c r="H51" i="3"/>
  <c r="G51" i="3"/>
  <c r="F51" i="3"/>
  <c r="D51" i="3"/>
  <c r="L50" i="3"/>
  <c r="H50" i="3"/>
  <c r="G50" i="3"/>
  <c r="I50" i="3" s="1"/>
  <c r="D50" i="3"/>
  <c r="M50" i="3" s="1"/>
  <c r="L49" i="3"/>
  <c r="H49" i="3"/>
  <c r="G49" i="3"/>
  <c r="I49" i="3" s="1"/>
  <c r="D49" i="3"/>
  <c r="J49" i="3" s="1"/>
  <c r="M48" i="3"/>
  <c r="L48" i="3"/>
  <c r="H48" i="3"/>
  <c r="G48" i="3"/>
  <c r="F48" i="3"/>
  <c r="D48" i="3"/>
  <c r="J48" i="3" s="1"/>
  <c r="L47" i="3"/>
  <c r="J47" i="3"/>
  <c r="H47" i="3"/>
  <c r="G47" i="3"/>
  <c r="F47" i="3"/>
  <c r="D47" i="3"/>
  <c r="M46" i="3"/>
  <c r="L46" i="3"/>
  <c r="H46" i="3"/>
  <c r="G46" i="3"/>
  <c r="I46" i="3" s="1"/>
  <c r="D46" i="3"/>
  <c r="F46" i="3" s="1"/>
  <c r="L45" i="3"/>
  <c r="H45" i="3"/>
  <c r="G45" i="3"/>
  <c r="I45" i="3" s="1"/>
  <c r="D45" i="3"/>
  <c r="J45" i="3" s="1"/>
  <c r="L44" i="3"/>
  <c r="H44" i="3"/>
  <c r="G44" i="3"/>
  <c r="F44" i="3"/>
  <c r="D44" i="3"/>
  <c r="M44" i="3" s="1"/>
  <c r="L43" i="3"/>
  <c r="H43" i="3"/>
  <c r="G43" i="3"/>
  <c r="F43" i="3"/>
  <c r="D43" i="3"/>
  <c r="J43" i="3" s="1"/>
  <c r="L42" i="3"/>
  <c r="J42" i="3"/>
  <c r="H42" i="3"/>
  <c r="G42" i="3"/>
  <c r="I42" i="3" s="1"/>
  <c r="D42" i="3"/>
  <c r="F42" i="3" s="1"/>
  <c r="L41" i="3"/>
  <c r="H41" i="3"/>
  <c r="G41" i="3"/>
  <c r="I41" i="3" s="1"/>
  <c r="D41" i="3"/>
  <c r="F41" i="3" s="1"/>
  <c r="M40" i="3"/>
  <c r="L40" i="3"/>
  <c r="J40" i="3"/>
  <c r="H40" i="3"/>
  <c r="G40" i="3"/>
  <c r="F40" i="3"/>
  <c r="D40" i="3"/>
  <c r="L39" i="3"/>
  <c r="H39" i="3"/>
  <c r="G39" i="3"/>
  <c r="F39" i="3"/>
  <c r="D39" i="3"/>
  <c r="J39" i="3" s="1"/>
  <c r="M38" i="3"/>
  <c r="L38" i="3"/>
  <c r="H38" i="3"/>
  <c r="G38" i="3"/>
  <c r="I38" i="3" s="1"/>
  <c r="D38" i="3"/>
  <c r="J38" i="3" s="1"/>
  <c r="L37" i="3"/>
  <c r="J37" i="3"/>
  <c r="H37" i="3"/>
  <c r="G37" i="3"/>
  <c r="I37" i="3" s="1"/>
  <c r="D37" i="3"/>
  <c r="F37" i="3" s="1"/>
  <c r="M36" i="3"/>
  <c r="L36" i="3"/>
  <c r="J36" i="3"/>
  <c r="H36" i="3"/>
  <c r="G36" i="3"/>
  <c r="F36" i="3"/>
  <c r="D36" i="3"/>
  <c r="L35" i="3"/>
  <c r="J35" i="3"/>
  <c r="H35" i="3"/>
  <c r="G35" i="3"/>
  <c r="F35" i="3"/>
  <c r="D35" i="3"/>
  <c r="L34" i="3"/>
  <c r="H34" i="3"/>
  <c r="G34" i="3"/>
  <c r="I34" i="3" s="1"/>
  <c r="D34" i="3"/>
  <c r="M34" i="3" s="1"/>
  <c r="L33" i="3"/>
  <c r="H33" i="3"/>
  <c r="G33" i="3"/>
  <c r="I33" i="3" s="1"/>
  <c r="D33" i="3"/>
  <c r="J33" i="3" s="1"/>
  <c r="M32" i="3"/>
  <c r="L32" i="3"/>
  <c r="H32" i="3"/>
  <c r="G32" i="3"/>
  <c r="F32" i="3"/>
  <c r="D32" i="3"/>
  <c r="J32" i="3" s="1"/>
  <c r="L31" i="3"/>
  <c r="J31" i="3"/>
  <c r="H31" i="3"/>
  <c r="G31" i="3"/>
  <c r="F31" i="3"/>
  <c r="D31" i="3"/>
  <c r="M30" i="3"/>
  <c r="L30" i="3"/>
  <c r="H30" i="3"/>
  <c r="G30" i="3"/>
  <c r="I30" i="3" s="1"/>
  <c r="D30" i="3"/>
  <c r="F30" i="3" s="1"/>
  <c r="L29" i="3"/>
  <c r="H29" i="3"/>
  <c r="G29" i="3"/>
  <c r="I29" i="3" s="1"/>
  <c r="D29" i="3"/>
  <c r="J29" i="3" s="1"/>
  <c r="L28" i="3"/>
  <c r="H28" i="3"/>
  <c r="G28" i="3"/>
  <c r="F28" i="3"/>
  <c r="D28" i="3"/>
  <c r="M28" i="3" s="1"/>
  <c r="L27" i="3"/>
  <c r="H27" i="3"/>
  <c r="G27" i="3"/>
  <c r="F27" i="3"/>
  <c r="D27" i="3"/>
  <c r="J27" i="3" s="1"/>
  <c r="L26" i="3"/>
  <c r="J26" i="3"/>
  <c r="H26" i="3"/>
  <c r="G26" i="3"/>
  <c r="I26" i="3" s="1"/>
  <c r="D26" i="3"/>
  <c r="F26" i="3" s="1"/>
  <c r="L25" i="3"/>
  <c r="H25" i="3"/>
  <c r="G25" i="3"/>
  <c r="I25" i="3" s="1"/>
  <c r="D25" i="3"/>
  <c r="F25" i="3" s="1"/>
  <c r="M24" i="3"/>
  <c r="L24" i="3"/>
  <c r="J24" i="3"/>
  <c r="H24" i="3"/>
  <c r="G24" i="3"/>
  <c r="F24" i="3"/>
  <c r="D24" i="3"/>
  <c r="L23" i="3"/>
  <c r="H23" i="3"/>
  <c r="G23" i="3"/>
  <c r="F23" i="3"/>
  <c r="D23" i="3"/>
  <c r="J23" i="3" s="1"/>
  <c r="M22" i="3"/>
  <c r="L22" i="3"/>
  <c r="H22" i="3"/>
  <c r="G22" i="3"/>
  <c r="I22" i="3" s="1"/>
  <c r="D22" i="3"/>
  <c r="J22" i="3" s="1"/>
  <c r="L21" i="3"/>
  <c r="J21" i="3"/>
  <c r="H21" i="3"/>
  <c r="G21" i="3"/>
  <c r="I21" i="3" s="1"/>
  <c r="D21" i="3"/>
  <c r="F21" i="3" s="1"/>
  <c r="M20" i="3"/>
  <c r="L20" i="3"/>
  <c r="J20" i="3"/>
  <c r="H20" i="3"/>
  <c r="G20" i="3"/>
  <c r="F20" i="3"/>
  <c r="D20" i="3"/>
  <c r="L19" i="3"/>
  <c r="J19" i="3"/>
  <c r="H19" i="3"/>
  <c r="G19" i="3"/>
  <c r="F19" i="3"/>
  <c r="D19" i="3"/>
  <c r="L18" i="3"/>
  <c r="H18" i="3"/>
  <c r="G18" i="3"/>
  <c r="I18" i="3" s="1"/>
  <c r="D18" i="3"/>
  <c r="M18" i="3" s="1"/>
  <c r="L17" i="3"/>
  <c r="H17" i="3"/>
  <c r="G17" i="3"/>
  <c r="I17" i="3" s="1"/>
  <c r="D17" i="3"/>
  <c r="J17" i="3" s="1"/>
  <c r="L16" i="3"/>
  <c r="J16" i="3"/>
  <c r="H16" i="3"/>
  <c r="G16" i="3"/>
  <c r="I16" i="3" s="1"/>
  <c r="D16" i="3"/>
  <c r="F16" i="3" s="1"/>
  <c r="M15" i="3"/>
  <c r="L15" i="3"/>
  <c r="H15" i="3"/>
  <c r="I15" i="3" s="1"/>
  <c r="G15" i="3"/>
  <c r="F15" i="3"/>
  <c r="D15" i="3"/>
  <c r="J15" i="3" s="1"/>
  <c r="L14" i="3"/>
  <c r="H14" i="3"/>
  <c r="G14" i="3"/>
  <c r="F14" i="3"/>
  <c r="D14" i="3"/>
  <c r="J14" i="3" s="1"/>
  <c r="L13" i="3"/>
  <c r="L9" i="3" s="1"/>
  <c r="H13" i="3"/>
  <c r="G13" i="3"/>
  <c r="F13" i="3"/>
  <c r="D13" i="3"/>
  <c r="M13" i="3" s="1"/>
  <c r="D12" i="3"/>
  <c r="M12" i="3" s="1"/>
  <c r="D81" i="2"/>
  <c r="D80" i="2"/>
  <c r="D79" i="2"/>
  <c r="G81" i="2" s="1"/>
  <c r="H81" i="2" s="1"/>
  <c r="D78" i="2"/>
  <c r="D77" i="2"/>
  <c r="G80" i="2" s="1"/>
  <c r="G76" i="2"/>
  <c r="H76" i="2" s="1"/>
  <c r="D76" i="2"/>
  <c r="D75" i="2"/>
  <c r="D74" i="2"/>
  <c r="D73" i="2"/>
  <c r="D72" i="2"/>
  <c r="D71" i="2"/>
  <c r="G74" i="2" s="1"/>
  <c r="D70" i="2"/>
  <c r="D69" i="2"/>
  <c r="E73" i="2" s="1"/>
  <c r="F73" i="2" s="1"/>
  <c r="D68" i="2"/>
  <c r="D67" i="2"/>
  <c r="E72" i="2" s="1"/>
  <c r="D66" i="2"/>
  <c r="D65" i="2"/>
  <c r="D64" i="2"/>
  <c r="G67" i="2" s="1"/>
  <c r="D63" i="2"/>
  <c r="E68" i="2" s="1"/>
  <c r="F68" i="2" s="1"/>
  <c r="D62" i="2"/>
  <c r="D61" i="2"/>
  <c r="E65" i="2" s="1"/>
  <c r="F65" i="2" s="1"/>
  <c r="G60" i="2"/>
  <c r="H60" i="2" s="1"/>
  <c r="D60" i="2"/>
  <c r="D59" i="2"/>
  <c r="G62" i="2" s="1"/>
  <c r="H62" i="2" s="1"/>
  <c r="D58" i="2"/>
  <c r="D57" i="2"/>
  <c r="D56" i="2"/>
  <c r="G59" i="2" s="1"/>
  <c r="D55" i="2"/>
  <c r="G58" i="2" s="1"/>
  <c r="D54" i="2"/>
  <c r="D53" i="2"/>
  <c r="E57" i="2" s="1"/>
  <c r="F57" i="2" s="1"/>
  <c r="D52" i="2"/>
  <c r="D51" i="2"/>
  <c r="D50" i="2"/>
  <c r="D49" i="2"/>
  <c r="D48" i="2"/>
  <c r="E53" i="2" s="1"/>
  <c r="D47" i="2"/>
  <c r="G50" i="2" s="1"/>
  <c r="D46" i="2"/>
  <c r="D45" i="2"/>
  <c r="E49" i="2" s="1"/>
  <c r="F49" i="2" s="1"/>
  <c r="D44" i="2"/>
  <c r="D43" i="2"/>
  <c r="G46" i="2" s="1"/>
  <c r="H46" i="2" s="1"/>
  <c r="D42" i="2"/>
  <c r="D41" i="2"/>
  <c r="D40" i="2"/>
  <c r="D39" i="2"/>
  <c r="E44" i="2" s="1"/>
  <c r="F44" i="2" s="1"/>
  <c r="D38" i="2"/>
  <c r="D37" i="2"/>
  <c r="E41" i="2" s="1"/>
  <c r="F41" i="2" s="1"/>
  <c r="D36" i="2"/>
  <c r="D35" i="2"/>
  <c r="E40" i="2" s="1"/>
  <c r="D34" i="2"/>
  <c r="D33" i="2"/>
  <c r="D32" i="2"/>
  <c r="G35" i="2" s="1"/>
  <c r="D31" i="2"/>
  <c r="E36" i="2" s="1"/>
  <c r="F36" i="2" s="1"/>
  <c r="D30" i="2"/>
  <c r="D29" i="2"/>
  <c r="E33" i="2" s="1"/>
  <c r="F33" i="2" s="1"/>
  <c r="D28" i="2"/>
  <c r="D27" i="2"/>
  <c r="E32" i="2" s="1"/>
  <c r="D26" i="2"/>
  <c r="D25" i="2"/>
  <c r="D24" i="2"/>
  <c r="E29" i="2" s="1"/>
  <c r="D23" i="2"/>
  <c r="E28" i="2" s="1"/>
  <c r="F28" i="2" s="1"/>
  <c r="D22" i="2"/>
  <c r="D21" i="2"/>
  <c r="E25" i="2" s="1"/>
  <c r="F25" i="2" s="1"/>
  <c r="D20" i="2"/>
  <c r="D19" i="2"/>
  <c r="E24" i="2" s="1"/>
  <c r="D18" i="2"/>
  <c r="G17" i="2"/>
  <c r="H17" i="2" s="1"/>
  <c r="D17" i="2"/>
  <c r="D16" i="2"/>
  <c r="E21" i="2" s="1"/>
  <c r="D15" i="2"/>
  <c r="E20" i="2" s="1"/>
  <c r="F20" i="2" s="1"/>
  <c r="D14" i="2"/>
  <c r="D13" i="2"/>
  <c r="E17" i="2" s="1"/>
  <c r="F17" i="2" s="1"/>
  <c r="D12" i="2"/>
  <c r="I61" i="1"/>
  <c r="F61" i="1"/>
  <c r="F60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G24" i="1"/>
  <c r="I23" i="1" s="1"/>
  <c r="F24" i="1"/>
  <c r="H23" i="1" s="1"/>
  <c r="D24" i="1"/>
  <c r="G23" i="1"/>
  <c r="I22" i="1" s="1"/>
  <c r="F23" i="1"/>
  <c r="H22" i="1" s="1"/>
  <c r="D23" i="1"/>
  <c r="G22" i="1"/>
  <c r="F22" i="1"/>
  <c r="D22" i="1"/>
  <c r="H21" i="1"/>
  <c r="G21" i="1"/>
  <c r="I20" i="1" s="1"/>
  <c r="F21" i="1"/>
  <c r="H20" i="1" s="1"/>
  <c r="D21" i="1"/>
  <c r="G20" i="1"/>
  <c r="F20" i="1"/>
  <c r="H19" i="1" s="1"/>
  <c r="D20" i="1"/>
  <c r="G19" i="1"/>
  <c r="I19" i="1" s="1"/>
  <c r="F19" i="1"/>
  <c r="D19" i="1"/>
  <c r="L18" i="1"/>
  <c r="I18" i="1"/>
  <c r="H18" i="1"/>
  <c r="G18" i="1"/>
  <c r="I17" i="1" s="1"/>
  <c r="F18" i="1"/>
  <c r="H17" i="1" s="1"/>
  <c r="D18" i="1"/>
  <c r="F17" i="1"/>
  <c r="D17" i="1"/>
  <c r="D16" i="1"/>
  <c r="D15" i="1"/>
  <c r="D14" i="1"/>
  <c r="G17" i="1" s="1"/>
  <c r="D13" i="1"/>
  <c r="D12" i="1"/>
  <c r="F12" i="3" l="1"/>
  <c r="F18" i="3"/>
  <c r="I19" i="3"/>
  <c r="I24" i="3"/>
  <c r="F29" i="3"/>
  <c r="F34" i="3"/>
  <c r="I35" i="3"/>
  <c r="I40" i="3"/>
  <c r="F45" i="3"/>
  <c r="F50" i="3"/>
  <c r="I51" i="3"/>
  <c r="I56" i="3"/>
  <c r="F61" i="3"/>
  <c r="F66" i="3"/>
  <c r="J25" i="3"/>
  <c r="M26" i="3"/>
  <c r="J30" i="3"/>
  <c r="J41" i="3"/>
  <c r="M42" i="3"/>
  <c r="J46" i="3"/>
  <c r="F55" i="3"/>
  <c r="F60" i="3"/>
  <c r="F71" i="3"/>
  <c r="F76" i="3"/>
  <c r="I14" i="3"/>
  <c r="F17" i="3"/>
  <c r="F22" i="3"/>
  <c r="I23" i="3"/>
  <c r="I28" i="3"/>
  <c r="F33" i="3"/>
  <c r="F38" i="3"/>
  <c r="I39" i="3"/>
  <c r="I44" i="3"/>
  <c r="F49" i="3"/>
  <c r="F54" i="3"/>
  <c r="I55" i="3"/>
  <c r="I60" i="3"/>
  <c r="F65" i="3"/>
  <c r="F70" i="3"/>
  <c r="I71" i="3"/>
  <c r="I76" i="3"/>
  <c r="I80" i="3"/>
  <c r="J34" i="3"/>
  <c r="J50" i="3"/>
  <c r="M62" i="3"/>
  <c r="J66" i="3"/>
  <c r="J12" i="3"/>
  <c r="J18" i="3"/>
  <c r="I13" i="3"/>
  <c r="I27" i="3"/>
  <c r="J28" i="3"/>
  <c r="I32" i="3"/>
  <c r="I43" i="3"/>
  <c r="J44" i="3"/>
  <c r="I48" i="3"/>
  <c r="I59" i="3"/>
  <c r="J60" i="3"/>
  <c r="I64" i="3"/>
  <c r="I75" i="3"/>
  <c r="J76" i="3"/>
  <c r="M77" i="3"/>
  <c r="J13" i="3"/>
  <c r="I20" i="3"/>
  <c r="I31" i="3"/>
  <c r="I36" i="3"/>
  <c r="I47" i="3"/>
  <c r="I52" i="3"/>
  <c r="I63" i="3"/>
  <c r="I68" i="3"/>
  <c r="M81" i="3"/>
  <c r="M16" i="3"/>
  <c r="J77" i="3"/>
  <c r="M80" i="3"/>
  <c r="J78" i="3"/>
  <c r="F80" i="3"/>
  <c r="M14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8" i="3"/>
  <c r="F81" i="3"/>
  <c r="F40" i="2"/>
  <c r="H42" i="2"/>
  <c r="H50" i="2"/>
  <c r="H58" i="2"/>
  <c r="H80" i="2"/>
  <c r="F72" i="2"/>
  <c r="H74" i="2"/>
  <c r="G28" i="2"/>
  <c r="H28" i="2" s="1"/>
  <c r="G36" i="2"/>
  <c r="H36" i="2" s="1"/>
  <c r="G44" i="2"/>
  <c r="H44" i="2" s="1"/>
  <c r="G15" i="2"/>
  <c r="H15" i="2" s="1"/>
  <c r="E59" i="2"/>
  <c r="G73" i="2"/>
  <c r="H73" i="2" s="1"/>
  <c r="E56" i="2"/>
  <c r="F56" i="2" s="1"/>
  <c r="E64" i="2"/>
  <c r="F64" i="2" s="1"/>
  <c r="G19" i="2"/>
  <c r="H19" i="2" s="1"/>
  <c r="F24" i="2"/>
  <c r="F32" i="2"/>
  <c r="E26" i="2"/>
  <c r="F29" i="2"/>
  <c r="E34" i="2"/>
  <c r="E50" i="2"/>
  <c r="F53" i="2"/>
  <c r="G56" i="2"/>
  <c r="E66" i="2"/>
  <c r="H67" i="2"/>
  <c r="G72" i="2"/>
  <c r="E74" i="2"/>
  <c r="F74" i="2" s="1"/>
  <c r="H75" i="2"/>
  <c r="H77" i="2"/>
  <c r="G20" i="2"/>
  <c r="H20" i="2" s="1"/>
  <c r="G52" i="2"/>
  <c r="H52" i="2" s="1"/>
  <c r="E70" i="2"/>
  <c r="F70" i="2" s="1"/>
  <c r="G25" i="2"/>
  <c r="H25" i="2" s="1"/>
  <c r="E35" i="2"/>
  <c r="E43" i="2"/>
  <c r="F43" i="2" s="1"/>
  <c r="E51" i="2"/>
  <c r="F51" i="2" s="1"/>
  <c r="G57" i="2"/>
  <c r="H57" i="2" s="1"/>
  <c r="E67" i="2"/>
  <c r="G38" i="2"/>
  <c r="H38" i="2" s="1"/>
  <c r="G54" i="2"/>
  <c r="H54" i="2" s="1"/>
  <c r="F59" i="2"/>
  <c r="F67" i="2"/>
  <c r="G27" i="2"/>
  <c r="H27" i="2" s="1"/>
  <c r="E45" i="2"/>
  <c r="G51" i="2"/>
  <c r="H51" i="2" s="1"/>
  <c r="E69" i="2"/>
  <c r="G77" i="2"/>
  <c r="G16" i="2"/>
  <c r="F21" i="2"/>
  <c r="G24" i="2"/>
  <c r="H24" i="2" s="1"/>
  <c r="G32" i="2"/>
  <c r="H35" i="2"/>
  <c r="G40" i="2"/>
  <c r="E42" i="2"/>
  <c r="F42" i="2" s="1"/>
  <c r="H43" i="2"/>
  <c r="F45" i="2"/>
  <c r="G48" i="2"/>
  <c r="E58" i="2"/>
  <c r="H59" i="2"/>
  <c r="G64" i="2"/>
  <c r="F69" i="2"/>
  <c r="H16" i="2"/>
  <c r="F18" i="2"/>
  <c r="G21" i="2"/>
  <c r="E23" i="2"/>
  <c r="F26" i="2"/>
  <c r="G29" i="2"/>
  <c r="E31" i="2"/>
  <c r="H32" i="2"/>
  <c r="F34" i="2"/>
  <c r="G37" i="2"/>
  <c r="E39" i="2"/>
  <c r="H40" i="2"/>
  <c r="G45" i="2"/>
  <c r="E47" i="2"/>
  <c r="F47" i="2" s="1"/>
  <c r="H48" i="2"/>
  <c r="F50" i="2"/>
  <c r="G53" i="2"/>
  <c r="E55" i="2"/>
  <c r="H56" i="2"/>
  <c r="F58" i="2"/>
  <c r="G61" i="2"/>
  <c r="E63" i="2"/>
  <c r="H64" i="2"/>
  <c r="F66" i="2"/>
  <c r="G69" i="2"/>
  <c r="E71" i="2"/>
  <c r="H72" i="2"/>
  <c r="E22" i="2"/>
  <c r="F22" i="2" s="1"/>
  <c r="E30" i="2"/>
  <c r="F30" i="2" s="1"/>
  <c r="E38" i="2"/>
  <c r="F38" i="2" s="1"/>
  <c r="E46" i="2"/>
  <c r="F46" i="2" s="1"/>
  <c r="E54" i="2"/>
  <c r="F54" i="2" s="1"/>
  <c r="E62" i="2"/>
  <c r="F62" i="2" s="1"/>
  <c r="G68" i="2"/>
  <c r="H68" i="2" s="1"/>
  <c r="E19" i="2"/>
  <c r="F19" i="2" s="1"/>
  <c r="E27" i="2"/>
  <c r="F27" i="2" s="1"/>
  <c r="G33" i="2"/>
  <c r="H33" i="2" s="1"/>
  <c r="G41" i="2"/>
  <c r="H41" i="2" s="1"/>
  <c r="G49" i="2"/>
  <c r="H49" i="2" s="1"/>
  <c r="G65" i="2"/>
  <c r="H65" i="2" s="1"/>
  <c r="E75" i="2"/>
  <c r="F75" i="2" s="1"/>
  <c r="G22" i="2"/>
  <c r="H22" i="2" s="1"/>
  <c r="G30" i="2"/>
  <c r="H30" i="2" s="1"/>
  <c r="F35" i="2"/>
  <c r="E48" i="2"/>
  <c r="F48" i="2" s="1"/>
  <c r="G70" i="2"/>
  <c r="H70" i="2" s="1"/>
  <c r="H79" i="2"/>
  <c r="E37" i="2"/>
  <c r="F37" i="2" s="1"/>
  <c r="G43" i="2"/>
  <c r="E61" i="2"/>
  <c r="F61" i="2" s="1"/>
  <c r="G75" i="2"/>
  <c r="G18" i="2"/>
  <c r="H18" i="2" s="1"/>
  <c r="G34" i="2"/>
  <c r="H34" i="2" s="1"/>
  <c r="H37" i="2"/>
  <c r="F39" i="2"/>
  <c r="G42" i="2"/>
  <c r="E52" i="2"/>
  <c r="F52" i="2" s="1"/>
  <c r="E60" i="2"/>
  <c r="F60" i="2" s="1"/>
  <c r="G66" i="2"/>
  <c r="H66" i="2" s="1"/>
  <c r="H69" i="2"/>
  <c r="E76" i="2"/>
  <c r="F76" i="2" s="1"/>
  <c r="G78" i="2"/>
  <c r="H78" i="2" s="1"/>
  <c r="G79" i="2"/>
  <c r="E18" i="2"/>
  <c r="H21" i="2"/>
  <c r="F23" i="2"/>
  <c r="G26" i="2"/>
  <c r="H26" i="2" s="1"/>
  <c r="H29" i="2"/>
  <c r="F31" i="2"/>
  <c r="H45" i="2"/>
  <c r="H53" i="2"/>
  <c r="F55" i="2"/>
  <c r="H61" i="2"/>
  <c r="F63" i="2"/>
  <c r="F71" i="2"/>
  <c r="G23" i="2"/>
  <c r="H23" i="2" s="1"/>
  <c r="G31" i="2"/>
  <c r="H31" i="2" s="1"/>
  <c r="G39" i="2"/>
  <c r="H39" i="2" s="1"/>
  <c r="G47" i="2"/>
  <c r="H47" i="2" s="1"/>
  <c r="G55" i="2"/>
  <c r="H55" i="2" s="1"/>
  <c r="G63" i="2"/>
  <c r="H63" i="2" s="1"/>
  <c r="G71" i="2"/>
  <c r="H71" i="2" s="1"/>
  <c r="I21" i="1"/>
  <c r="M9" i="3" l="1"/>
  <c r="K9" i="3" s="1"/>
  <c r="H8" i="3"/>
</calcChain>
</file>

<file path=xl/sharedStrings.xml><?xml version="1.0" encoding="utf-8"?>
<sst xmlns="http://schemas.openxmlformats.org/spreadsheetml/2006/main" count="75" uniqueCount="37">
  <si>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</si>
  <si>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</si>
  <si>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</si>
  <si>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</si>
  <si>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</si>
  <si>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</si>
  <si>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RGDPNAARA666NRUG</t>
  </si>
  <si>
    <t>Real GDP at Constant National Prices for Argentina, Millions of 2017 U.S. Dollars, Annual, Not Seasonally Adjusted</t>
  </si>
  <si>
    <t>Frequency: Annual</t>
  </si>
  <si>
    <t>observation_date</t>
  </si>
  <si>
    <t>Año</t>
  </si>
  <si>
    <t>GDP</t>
  </si>
  <si>
    <t>Ln RGDP</t>
  </si>
  <si>
    <t>Tasa Crec Prom</t>
  </si>
  <si>
    <t>es PBI98/PBI63</t>
  </si>
  <si>
    <t>1+g</t>
  </si>
  <si>
    <t>PBI</t>
  </si>
  <si>
    <t>ln(PBI)</t>
  </si>
  <si>
    <t>Tasa de crec. Log</t>
  </si>
  <si>
    <t>Años 1963 y 1998:</t>
  </si>
  <si>
    <t>y= Ln RGDP</t>
  </si>
  <si>
    <t>yg</t>
  </si>
  <si>
    <t>yc</t>
  </si>
  <si>
    <t>yg3</t>
  </si>
  <si>
    <t>lambda=</t>
  </si>
  <si>
    <t>A</t>
  </si>
  <si>
    <t>B</t>
  </si>
  <si>
    <t>(A-B)^2</t>
  </si>
  <si>
    <t>yg_HP(t)</t>
  </si>
  <si>
    <t>(y(t)-yg(t))^2</t>
  </si>
  <si>
    <t>yg(t+1)-yg(t)</t>
  </si>
  <si>
    <t>Yg(t)-Yg(t-1)</t>
  </si>
  <si>
    <t>ciclo</t>
  </si>
  <si>
    <t>second term</t>
  </si>
  <si>
    <t>Real GDP at Constant National Prices for Argentina</t>
  </si>
  <si>
    <t>GDPCA</t>
  </si>
  <si>
    <t>Real Gross Domestic Product, Billions of Chained 2017 Dollars, Annual,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</si>
</sst>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0" fillId="0" borderId="0" xfId="0" applyAlignment="1">
      <alignment horizontal="left" indent="1"/>
    </xf>
    <xf numFmtId="164" fontId="1" fillId="0" borderId="0" xfId="1" applyNumberFormat="1"/>
    <xf numFmtId="1" fontId="1" fillId="0" borderId="0" xfId="1" applyNumberFormat="1"/>
    <xf numFmtId="165" fontId="1" fillId="0" borderId="0" xfId="1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Alignment="1">
      <alignment horizontal="right" indent="1"/>
    </xf>
    <xf numFmtId="16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 2" xfId="1" xr:uid="{DD93A842-11F1-458A-9C52-746623E537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PBI real ARG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[1]ARG_Datos!$D$11</c:f>
              <c:strCache>
                <c:ptCount val="1"/>
                <c:pt idx="0">
                  <c:v>Ln RGDP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DE-4466-8A95-4F69FFF573EA}"/>
                </c:ext>
              </c:extLst>
            </c:dLbl>
            <c:dLbl>
              <c:idx val="4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DE-4466-8A95-4F69FFF573E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[1]ARG_Datos!$B$12:$B$81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[1]ARG_Datos!$D$12:$D$81</c:f>
              <c:numCache>
                <c:formatCode>General</c:formatCode>
                <c:ptCount val="70"/>
                <c:pt idx="0">
                  <c:v>12.18937629967999</c:v>
                </c:pt>
                <c:pt idx="1">
                  <c:v>12.246759605933732</c:v>
                </c:pt>
                <c:pt idx="2">
                  <c:v>12.185350670763585</c:v>
                </c:pt>
                <c:pt idx="3">
                  <c:v>12.226683157184201</c:v>
                </c:pt>
                <c:pt idx="4">
                  <c:v>12.258724688275946</c:v>
                </c:pt>
                <c:pt idx="5">
                  <c:v>12.326241582658655</c:v>
                </c:pt>
                <c:pt idx="6">
                  <c:v>12.352272448058741</c:v>
                </c:pt>
                <c:pt idx="7">
                  <c:v>12.389982198602857</c:v>
                </c:pt>
                <c:pt idx="8">
                  <c:v>12.45393734561296</c:v>
                </c:pt>
                <c:pt idx="9">
                  <c:v>12.404296066186239</c:v>
                </c:pt>
                <c:pt idx="10">
                  <c:v>12.507443103101746</c:v>
                </c:pt>
                <c:pt idx="11">
                  <c:v>12.539464920721652</c:v>
                </c:pt>
                <c:pt idx="12">
                  <c:v>12.545842563817386</c:v>
                </c:pt>
                <c:pt idx="13">
                  <c:v>12.508431408391266</c:v>
                </c:pt>
                <c:pt idx="14">
                  <c:v>12.583281122994901</c:v>
                </c:pt>
                <c:pt idx="15">
                  <c:v>12.671282282404121</c:v>
                </c:pt>
                <c:pt idx="16">
                  <c:v>12.673639812918113</c:v>
                </c:pt>
                <c:pt idx="17">
                  <c:v>12.701130864527569</c:v>
                </c:pt>
                <c:pt idx="18">
                  <c:v>12.751495238488024</c:v>
                </c:pt>
                <c:pt idx="19">
                  <c:v>12.839193692136277</c:v>
                </c:pt>
                <c:pt idx="20">
                  <c:v>12.870660311113454</c:v>
                </c:pt>
                <c:pt idx="21">
                  <c:v>12.907581875871625</c:v>
                </c:pt>
                <c:pt idx="22">
                  <c:v>12.928145995008968</c:v>
                </c:pt>
                <c:pt idx="23">
                  <c:v>12.964903467694098</c:v>
                </c:pt>
                <c:pt idx="24">
                  <c:v>13.017552016488986</c:v>
                </c:pt>
                <c:pt idx="25">
                  <c:v>13.011603868934317</c:v>
                </c:pt>
                <c:pt idx="26">
                  <c:v>13.011492219900671</c:v>
                </c:pt>
                <c:pt idx="27">
                  <c:v>13.073381226056538</c:v>
                </c:pt>
                <c:pt idx="28">
                  <c:v>13.040639022178814</c:v>
                </c:pt>
                <c:pt idx="29">
                  <c:v>13.108457702606502</c:v>
                </c:pt>
                <c:pt idx="30">
                  <c:v>13.122884803937882</c:v>
                </c:pt>
                <c:pt idx="31">
                  <c:v>13.067192905415611</c:v>
                </c:pt>
                <c:pt idx="32">
                  <c:v>13.035069983378905</c:v>
                </c:pt>
                <c:pt idx="33">
                  <c:v>13.075370428525567</c:v>
                </c:pt>
                <c:pt idx="34">
                  <c:v>13.095226929517057</c:v>
                </c:pt>
                <c:pt idx="35">
                  <c:v>13.023128299002689</c:v>
                </c:pt>
                <c:pt idx="36">
                  <c:v>13.092128242751572</c:v>
                </c:pt>
                <c:pt idx="37">
                  <c:v>13.117140763265885</c:v>
                </c:pt>
                <c:pt idx="38">
                  <c:v>13.097420114653831</c:v>
                </c:pt>
                <c:pt idx="39">
                  <c:v>13.024735939830842</c:v>
                </c:pt>
                <c:pt idx="40">
                  <c:v>13.011259385630549</c:v>
                </c:pt>
                <c:pt idx="41">
                  <c:v>13.111068896711384</c:v>
                </c:pt>
                <c:pt idx="42">
                  <c:v>13.209143529746934</c:v>
                </c:pt>
                <c:pt idx="43">
                  <c:v>13.269783960853308</c:v>
                </c:pt>
                <c:pt idx="44">
                  <c:v>13.326506661445448</c:v>
                </c:pt>
                <c:pt idx="45">
                  <c:v>13.297641541810771</c:v>
                </c:pt>
                <c:pt idx="46">
                  <c:v>13.351435122205119</c:v>
                </c:pt>
                <c:pt idx="47">
                  <c:v>13.429423906322208</c:v>
                </c:pt>
                <c:pt idx="48">
                  <c:v>13.467203009529026</c:v>
                </c:pt>
                <c:pt idx="49">
                  <c:v>13.432762117650288</c:v>
                </c:pt>
                <c:pt idx="50">
                  <c:v>13.424840985358234</c:v>
                </c:pt>
                <c:pt idx="51">
                  <c:v>13.379751145011326</c:v>
                </c:pt>
                <c:pt idx="52">
                  <c:v>13.264402073832978</c:v>
                </c:pt>
                <c:pt idx="53">
                  <c:v>13.34908372435161</c:v>
                </c:pt>
                <c:pt idx="54">
                  <c:v>13.435532624747015</c:v>
                </c:pt>
                <c:pt idx="55">
                  <c:v>13.520348580642667</c:v>
                </c:pt>
                <c:pt idx="56">
                  <c:v>13.597746029358159</c:v>
                </c:pt>
                <c:pt idx="57">
                  <c:v>13.683993920071973</c:v>
                </c:pt>
                <c:pt idx="58">
                  <c:v>13.72376478685092</c:v>
                </c:pt>
                <c:pt idx="59">
                  <c:v>13.662755788816874</c:v>
                </c:pt>
                <c:pt idx="60">
                  <c:v>13.759205316833668</c:v>
                </c:pt>
                <c:pt idx="61">
                  <c:v>13.817511492259376</c:v>
                </c:pt>
                <c:pt idx="62">
                  <c:v>13.807194197703781</c:v>
                </c:pt>
                <c:pt idx="63">
                  <c:v>13.830962743148193</c:v>
                </c:pt>
                <c:pt idx="64">
                  <c:v>13.80551552361192</c:v>
                </c:pt>
                <c:pt idx="65">
                  <c:v>13.832460836866023</c:v>
                </c:pt>
                <c:pt idx="66">
                  <c:v>13.811438089208924</c:v>
                </c:pt>
                <c:pt idx="67">
                  <c:v>13.837774125250341</c:v>
                </c:pt>
                <c:pt idx="68">
                  <c:v>13.812643075663711</c:v>
                </c:pt>
                <c:pt idx="69">
                  <c:v>13.790776169501303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E-4466-8A95-4F69FFF5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908943"/>
        <c:axId val="1"/>
      </c:lineChart>
      <c:catAx>
        <c:axId val="173490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 PBI real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490894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PBI real (escala normal)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89-467C-A80A-D0ABC5A8CC7E}"/>
                </c:ext>
              </c:extLst>
            </c:dLbl>
            <c:dLbl>
              <c:idx val="48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89-467C-A80A-D0ABC5A8CC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'PBI Real Arg'!$B$12:$B$81</c:f>
              <c:numCache>
                <c:formatCode>0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'PBI Real Arg'!$C$12:$C$81</c:f>
              <c:numCache>
                <c:formatCode>0.000000</c:formatCode>
                <c:ptCount val="70"/>
                <c:pt idx="0">
                  <c:v>196688.453125</c:v>
                </c:pt>
                <c:pt idx="1">
                  <c:v>208305.203125</c:v>
                </c:pt>
                <c:pt idx="2">
                  <c:v>195898.25</c:v>
                </c:pt>
                <c:pt idx="3">
                  <c:v>204164.875</c:v>
                </c:pt>
                <c:pt idx="4">
                  <c:v>210812.5625</c:v>
                </c:pt>
                <c:pt idx="5">
                  <c:v>225537.46875</c:v>
                </c:pt>
                <c:pt idx="6">
                  <c:v>231485.484375</c:v>
                </c:pt>
                <c:pt idx="7">
                  <c:v>240381.421875</c:v>
                </c:pt>
                <c:pt idx="8">
                  <c:v>256257.3125</c:v>
                </c:pt>
                <c:pt idx="9">
                  <c:v>243846.953125</c:v>
                </c:pt>
                <c:pt idx="10">
                  <c:v>270342</c:v>
                </c:pt>
                <c:pt idx="11">
                  <c:v>279138.9375</c:v>
                </c:pt>
                <c:pt idx="12">
                  <c:v>280924.875</c:v>
                </c:pt>
                <c:pt idx="13">
                  <c:v>270609.3125</c:v>
                </c:pt>
                <c:pt idx="14">
                  <c:v>291641.65625</c:v>
                </c:pt>
                <c:pt idx="15">
                  <c:v>318469.59375</c:v>
                </c:pt>
                <c:pt idx="16">
                  <c:v>319221.28125</c:v>
                </c:pt>
                <c:pt idx="17">
                  <c:v>328118.75</c:v>
                </c:pt>
                <c:pt idx="18">
                  <c:v>345067.46875</c:v>
                </c:pt>
                <c:pt idx="19">
                  <c:v>376695.96875</c:v>
                </c:pt>
                <c:pt idx="20">
                  <c:v>388737.78125</c:v>
                </c:pt>
                <c:pt idx="21">
                  <c:v>403358.84375</c:v>
                </c:pt>
                <c:pt idx="22">
                  <c:v>411739.4375</c:v>
                </c:pt>
                <c:pt idx="23">
                  <c:v>427155.53125</c:v>
                </c:pt>
                <c:pt idx="24">
                  <c:v>450247.1875</c:v>
                </c:pt>
                <c:pt idx="25">
                  <c:v>447577</c:v>
                </c:pt>
                <c:pt idx="26">
                  <c:v>447527.03125</c:v>
                </c:pt>
                <c:pt idx="27">
                  <c:v>476099.0625</c:v>
                </c:pt>
                <c:pt idx="28">
                  <c:v>460762.96875</c:v>
                </c:pt>
                <c:pt idx="29">
                  <c:v>493095.28125</c:v>
                </c:pt>
                <c:pt idx="30">
                  <c:v>500260.78125</c:v>
                </c:pt>
                <c:pt idx="31">
                  <c:v>473161.90625</c:v>
                </c:pt>
                <c:pt idx="32">
                  <c:v>458204.09375</c:v>
                </c:pt>
                <c:pt idx="33">
                  <c:v>477047.0625</c:v>
                </c:pt>
                <c:pt idx="34">
                  <c:v>486614.21875</c:v>
                </c:pt>
                <c:pt idx="35">
                  <c:v>452764.90625</c:v>
                </c:pt>
                <c:pt idx="36">
                  <c:v>485108.6875</c:v>
                </c:pt>
                <c:pt idx="37">
                  <c:v>497395.5</c:v>
                </c:pt>
                <c:pt idx="38">
                  <c:v>487682.625</c:v>
                </c:pt>
                <c:pt idx="39">
                  <c:v>453493.375</c:v>
                </c:pt>
                <c:pt idx="40">
                  <c:v>447422.84375</c:v>
                </c:pt>
                <c:pt idx="41">
                  <c:v>494384.53125</c:v>
                </c:pt>
                <c:pt idx="42">
                  <c:v>545328.4375</c:v>
                </c:pt>
                <c:pt idx="43">
                  <c:v>579420.625</c:v>
                </c:pt>
                <c:pt idx="44">
                  <c:v>613236.9375</c:v>
                </c:pt>
                <c:pt idx="45">
                  <c:v>595788.8125</c:v>
                </c:pt>
                <c:pt idx="46">
                  <c:v>628716.125</c:v>
                </c:pt>
                <c:pt idx="47">
                  <c:v>679711.625</c:v>
                </c:pt>
                <c:pt idx="48">
                  <c:v>705881.75</c:v>
                </c:pt>
                <c:pt idx="49">
                  <c:v>681984.4375</c:v>
                </c:pt>
                <c:pt idx="50">
                  <c:v>676603.6875</c:v>
                </c:pt>
                <c:pt idx="51">
                  <c:v>646773.3125</c:v>
                </c:pt>
                <c:pt idx="52">
                  <c:v>576310.625</c:v>
                </c:pt>
                <c:pt idx="53">
                  <c:v>627239.5</c:v>
                </c:pt>
                <c:pt idx="54">
                  <c:v>683876.5</c:v>
                </c:pt>
                <c:pt idx="55">
                  <c:v>744411</c:v>
                </c:pt>
                <c:pt idx="56">
                  <c:v>804314.8125</c:v>
                </c:pt>
                <c:pt idx="57">
                  <c:v>876764.6875</c:v>
                </c:pt>
                <c:pt idx="58">
                  <c:v>912337.0625</c:v>
                </c:pt>
                <c:pt idx="59">
                  <c:v>858340.1875</c:v>
                </c:pt>
                <c:pt idx="60">
                  <c:v>945250.5625</c:v>
                </c:pt>
                <c:pt idx="61">
                  <c:v>1002002.9375</c:v>
                </c:pt>
                <c:pt idx="62">
                  <c:v>991718.125</c:v>
                </c:pt>
                <c:pt idx="63">
                  <c:v>1015572.1875</c:v>
                </c:pt>
                <c:pt idx="64">
                  <c:v>990054.75</c:v>
                </c:pt>
                <c:pt idx="65">
                  <c:v>1017094.75</c:v>
                </c:pt>
                <c:pt idx="66">
                  <c:v>995935.8125</c:v>
                </c:pt>
                <c:pt idx="67">
                  <c:v>1022513.25</c:v>
                </c:pt>
                <c:pt idx="68">
                  <c:v>997136.625</c:v>
                </c:pt>
                <c:pt idx="69">
                  <c:v>975569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9-467C-A80A-D0ABC5A8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518991"/>
        <c:axId val="1869519823"/>
      </c:lineChart>
      <c:catAx>
        <c:axId val="18695189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519823"/>
        <c:crosses val="autoZero"/>
        <c:auto val="1"/>
        <c:lblAlgn val="ctr"/>
        <c:lblOffset val="100"/>
        <c:noMultiLvlLbl val="0"/>
      </c:catAx>
      <c:valAx>
        <c:axId val="18695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51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PBI real ARG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[1]ARG_Datos!$D$11</c:f>
              <c:strCache>
                <c:ptCount val="1"/>
                <c:pt idx="0">
                  <c:v>Ln RGDP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[1]ARG_Datos!$B$12:$B$81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[1]ARG_Datos!$D$12:$D$81</c:f>
              <c:numCache>
                <c:formatCode>General</c:formatCode>
                <c:ptCount val="70"/>
                <c:pt idx="0">
                  <c:v>12.18937629967999</c:v>
                </c:pt>
                <c:pt idx="1">
                  <c:v>12.246759605933732</c:v>
                </c:pt>
                <c:pt idx="2">
                  <c:v>12.185350670763585</c:v>
                </c:pt>
                <c:pt idx="3">
                  <c:v>12.226683157184201</c:v>
                </c:pt>
                <c:pt idx="4">
                  <c:v>12.258724688275946</c:v>
                </c:pt>
                <c:pt idx="5">
                  <c:v>12.326241582658655</c:v>
                </c:pt>
                <c:pt idx="6">
                  <c:v>12.352272448058741</c:v>
                </c:pt>
                <c:pt idx="7">
                  <c:v>12.389982198602857</c:v>
                </c:pt>
                <c:pt idx="8">
                  <c:v>12.45393734561296</c:v>
                </c:pt>
                <c:pt idx="9">
                  <c:v>12.404296066186239</c:v>
                </c:pt>
                <c:pt idx="10">
                  <c:v>12.507443103101746</c:v>
                </c:pt>
                <c:pt idx="11">
                  <c:v>12.539464920721652</c:v>
                </c:pt>
                <c:pt idx="12">
                  <c:v>12.545842563817386</c:v>
                </c:pt>
                <c:pt idx="13">
                  <c:v>12.508431408391266</c:v>
                </c:pt>
                <c:pt idx="14">
                  <c:v>12.583281122994901</c:v>
                </c:pt>
                <c:pt idx="15">
                  <c:v>12.671282282404121</c:v>
                </c:pt>
                <c:pt idx="16">
                  <c:v>12.673639812918113</c:v>
                </c:pt>
                <c:pt idx="17">
                  <c:v>12.701130864527569</c:v>
                </c:pt>
                <c:pt idx="18">
                  <c:v>12.751495238488024</c:v>
                </c:pt>
                <c:pt idx="19">
                  <c:v>12.839193692136277</c:v>
                </c:pt>
                <c:pt idx="20">
                  <c:v>12.870660311113454</c:v>
                </c:pt>
                <c:pt idx="21">
                  <c:v>12.907581875871625</c:v>
                </c:pt>
                <c:pt idx="22">
                  <c:v>12.928145995008968</c:v>
                </c:pt>
                <c:pt idx="23">
                  <c:v>12.964903467694098</c:v>
                </c:pt>
                <c:pt idx="24">
                  <c:v>13.017552016488986</c:v>
                </c:pt>
                <c:pt idx="25">
                  <c:v>13.011603868934317</c:v>
                </c:pt>
                <c:pt idx="26">
                  <c:v>13.011492219900671</c:v>
                </c:pt>
                <c:pt idx="27">
                  <c:v>13.073381226056538</c:v>
                </c:pt>
                <c:pt idx="28">
                  <c:v>13.040639022178814</c:v>
                </c:pt>
                <c:pt idx="29">
                  <c:v>13.108457702606502</c:v>
                </c:pt>
                <c:pt idx="30">
                  <c:v>13.122884803937882</c:v>
                </c:pt>
                <c:pt idx="31">
                  <c:v>13.067192905415611</c:v>
                </c:pt>
                <c:pt idx="32">
                  <c:v>13.035069983378905</c:v>
                </c:pt>
                <c:pt idx="33">
                  <c:v>13.075370428525567</c:v>
                </c:pt>
                <c:pt idx="34">
                  <c:v>13.095226929517057</c:v>
                </c:pt>
                <c:pt idx="35">
                  <c:v>13.023128299002689</c:v>
                </c:pt>
                <c:pt idx="36">
                  <c:v>13.092128242751572</c:v>
                </c:pt>
                <c:pt idx="37">
                  <c:v>13.117140763265885</c:v>
                </c:pt>
                <c:pt idx="38">
                  <c:v>13.097420114653831</c:v>
                </c:pt>
                <c:pt idx="39">
                  <c:v>13.024735939830842</c:v>
                </c:pt>
                <c:pt idx="40">
                  <c:v>13.011259385630549</c:v>
                </c:pt>
                <c:pt idx="41">
                  <c:v>13.111068896711384</c:v>
                </c:pt>
                <c:pt idx="42">
                  <c:v>13.209143529746934</c:v>
                </c:pt>
                <c:pt idx="43">
                  <c:v>13.269783960853308</c:v>
                </c:pt>
                <c:pt idx="44">
                  <c:v>13.326506661445448</c:v>
                </c:pt>
                <c:pt idx="45">
                  <c:v>13.297641541810771</c:v>
                </c:pt>
                <c:pt idx="46">
                  <c:v>13.351435122205119</c:v>
                </c:pt>
                <c:pt idx="47">
                  <c:v>13.429423906322208</c:v>
                </c:pt>
                <c:pt idx="48">
                  <c:v>13.467203009529026</c:v>
                </c:pt>
                <c:pt idx="49">
                  <c:v>13.432762117650288</c:v>
                </c:pt>
                <c:pt idx="50">
                  <c:v>13.424840985358234</c:v>
                </c:pt>
                <c:pt idx="51">
                  <c:v>13.379751145011326</c:v>
                </c:pt>
                <c:pt idx="52">
                  <c:v>13.264402073832978</c:v>
                </c:pt>
                <c:pt idx="53">
                  <c:v>13.34908372435161</c:v>
                </c:pt>
                <c:pt idx="54">
                  <c:v>13.435532624747015</c:v>
                </c:pt>
                <c:pt idx="55">
                  <c:v>13.520348580642667</c:v>
                </c:pt>
                <c:pt idx="56">
                  <c:v>13.597746029358159</c:v>
                </c:pt>
                <c:pt idx="57">
                  <c:v>13.683993920071973</c:v>
                </c:pt>
                <c:pt idx="58">
                  <c:v>13.72376478685092</c:v>
                </c:pt>
                <c:pt idx="59">
                  <c:v>13.662755788816874</c:v>
                </c:pt>
                <c:pt idx="60">
                  <c:v>13.759205316833668</c:v>
                </c:pt>
                <c:pt idx="61">
                  <c:v>13.817511492259376</c:v>
                </c:pt>
                <c:pt idx="62">
                  <c:v>13.807194197703781</c:v>
                </c:pt>
                <c:pt idx="63">
                  <c:v>13.830962743148193</c:v>
                </c:pt>
                <c:pt idx="64">
                  <c:v>13.80551552361192</c:v>
                </c:pt>
                <c:pt idx="65">
                  <c:v>13.832460836866023</c:v>
                </c:pt>
                <c:pt idx="66">
                  <c:v>13.811438089208924</c:v>
                </c:pt>
                <c:pt idx="67">
                  <c:v>13.837774125250341</c:v>
                </c:pt>
                <c:pt idx="68">
                  <c:v>13.812643075663711</c:v>
                </c:pt>
                <c:pt idx="69">
                  <c:v>13.790776169501303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2-4E0C-90A0-6A1D5984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908943"/>
        <c:axId val="1"/>
      </c:lineChart>
      <c:catAx>
        <c:axId val="173490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 PBI real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490894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RGDP ARG + MA smoothing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[1]ARG_Datos!$B$12:$B$81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[1]ARG_Datos!$D$17:$D$76</c:f>
              <c:numCache>
                <c:formatCode>General</c:formatCode>
                <c:ptCount val="60"/>
                <c:pt idx="0">
                  <c:v>12.326241582658655</c:v>
                </c:pt>
                <c:pt idx="1">
                  <c:v>12.352272448058741</c:v>
                </c:pt>
                <c:pt idx="2">
                  <c:v>12.389982198602857</c:v>
                </c:pt>
                <c:pt idx="3">
                  <c:v>12.45393734561296</c:v>
                </c:pt>
                <c:pt idx="4">
                  <c:v>12.404296066186239</c:v>
                </c:pt>
                <c:pt idx="5">
                  <c:v>12.507443103101746</c:v>
                </c:pt>
                <c:pt idx="6">
                  <c:v>12.539464920721652</c:v>
                </c:pt>
                <c:pt idx="7">
                  <c:v>12.545842563817386</c:v>
                </c:pt>
                <c:pt idx="8">
                  <c:v>12.508431408391266</c:v>
                </c:pt>
                <c:pt idx="9">
                  <c:v>12.583281122994901</c:v>
                </c:pt>
                <c:pt idx="10">
                  <c:v>12.671282282404121</c:v>
                </c:pt>
                <c:pt idx="11">
                  <c:v>12.673639812918113</c:v>
                </c:pt>
                <c:pt idx="12">
                  <c:v>12.701130864527569</c:v>
                </c:pt>
                <c:pt idx="13">
                  <c:v>12.751495238488024</c:v>
                </c:pt>
                <c:pt idx="14">
                  <c:v>12.839193692136277</c:v>
                </c:pt>
                <c:pt idx="15">
                  <c:v>12.870660311113454</c:v>
                </c:pt>
                <c:pt idx="16">
                  <c:v>12.907581875871625</c:v>
                </c:pt>
                <c:pt idx="17">
                  <c:v>12.928145995008968</c:v>
                </c:pt>
                <c:pt idx="18">
                  <c:v>12.964903467694098</c:v>
                </c:pt>
                <c:pt idx="19">
                  <c:v>13.017552016488986</c:v>
                </c:pt>
                <c:pt idx="20">
                  <c:v>13.011603868934317</c:v>
                </c:pt>
                <c:pt idx="21">
                  <c:v>13.011492219900671</c:v>
                </c:pt>
                <c:pt idx="22">
                  <c:v>13.073381226056538</c:v>
                </c:pt>
                <c:pt idx="23">
                  <c:v>13.040639022178814</c:v>
                </c:pt>
                <c:pt idx="24">
                  <c:v>13.108457702606502</c:v>
                </c:pt>
                <c:pt idx="25">
                  <c:v>13.122884803937882</c:v>
                </c:pt>
                <c:pt idx="26">
                  <c:v>13.067192905415611</c:v>
                </c:pt>
                <c:pt idx="27">
                  <c:v>13.035069983378905</c:v>
                </c:pt>
                <c:pt idx="28">
                  <c:v>13.075370428525567</c:v>
                </c:pt>
                <c:pt idx="29">
                  <c:v>13.095226929517057</c:v>
                </c:pt>
                <c:pt idx="30">
                  <c:v>13.023128299002689</c:v>
                </c:pt>
                <c:pt idx="31">
                  <c:v>13.092128242751572</c:v>
                </c:pt>
                <c:pt idx="32">
                  <c:v>13.117140763265885</c:v>
                </c:pt>
                <c:pt idx="33">
                  <c:v>13.097420114653831</c:v>
                </c:pt>
                <c:pt idx="34">
                  <c:v>13.024735939830842</c:v>
                </c:pt>
                <c:pt idx="35">
                  <c:v>13.011259385630549</c:v>
                </c:pt>
                <c:pt idx="36">
                  <c:v>13.111068896711384</c:v>
                </c:pt>
                <c:pt idx="37">
                  <c:v>13.209143529746934</c:v>
                </c:pt>
                <c:pt idx="38">
                  <c:v>13.269783960853308</c:v>
                </c:pt>
                <c:pt idx="39">
                  <c:v>13.326506661445448</c:v>
                </c:pt>
                <c:pt idx="40">
                  <c:v>13.297641541810771</c:v>
                </c:pt>
                <c:pt idx="41">
                  <c:v>13.351435122205119</c:v>
                </c:pt>
                <c:pt idx="42">
                  <c:v>13.429423906322208</c:v>
                </c:pt>
                <c:pt idx="43">
                  <c:v>13.467203009529026</c:v>
                </c:pt>
                <c:pt idx="44">
                  <c:v>13.432762117650288</c:v>
                </c:pt>
                <c:pt idx="45">
                  <c:v>13.424840985358234</c:v>
                </c:pt>
                <c:pt idx="46">
                  <c:v>13.379751145011326</c:v>
                </c:pt>
                <c:pt idx="47">
                  <c:v>13.264402073832978</c:v>
                </c:pt>
                <c:pt idx="48">
                  <c:v>13.34908372435161</c:v>
                </c:pt>
                <c:pt idx="49">
                  <c:v>13.435532624747015</c:v>
                </c:pt>
                <c:pt idx="50">
                  <c:v>13.520348580642667</c:v>
                </c:pt>
                <c:pt idx="51">
                  <c:v>13.597746029358159</c:v>
                </c:pt>
                <c:pt idx="52">
                  <c:v>13.683993920071973</c:v>
                </c:pt>
                <c:pt idx="53">
                  <c:v>13.72376478685092</c:v>
                </c:pt>
                <c:pt idx="54">
                  <c:v>13.662755788816874</c:v>
                </c:pt>
                <c:pt idx="55">
                  <c:v>13.759205316833668</c:v>
                </c:pt>
                <c:pt idx="56">
                  <c:v>13.817511492259376</c:v>
                </c:pt>
                <c:pt idx="57">
                  <c:v>13.807194197703781</c:v>
                </c:pt>
                <c:pt idx="58">
                  <c:v>13.830962743148193</c:v>
                </c:pt>
                <c:pt idx="59">
                  <c:v>13.80551552361192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C-4301-971E-63CC5F49E399}"/>
            </c:ext>
          </c:extLst>
        </c:ser>
        <c:ser>
          <c:idx val="1"/>
          <c:order val="1"/>
          <c:tx>
            <c:v>y suav MA5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[1]ARG_Datos!$B$12:$B$81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[1]ARG!$E$17:$E$76</c:f>
              <c:numCache>
                <c:formatCode>General</c:formatCode>
                <c:ptCount val="60"/>
                <c:pt idx="0">
                  <c:v>12.321915196914421</c:v>
                </c:pt>
                <c:pt idx="1">
                  <c:v>12.353741435190937</c:v>
                </c:pt>
                <c:pt idx="2">
                  <c:v>12.380930794998541</c:v>
                </c:pt>
                <c:pt idx="3">
                  <c:v>12.410301771146514</c:v>
                </c:pt>
                <c:pt idx="4">
                  <c:v>12.442719768038394</c:v>
                </c:pt>
                <c:pt idx="5">
                  <c:v>12.480225003868229</c:v>
                </c:pt>
                <c:pt idx="6">
                  <c:v>12.511806661164544</c:v>
                </c:pt>
                <c:pt idx="7">
                  <c:v>12.543521062661711</c:v>
                </c:pt>
                <c:pt idx="8">
                  <c:v>12.576385884469452</c:v>
                </c:pt>
                <c:pt idx="9">
                  <c:v>12.611409188698845</c:v>
                </c:pt>
                <c:pt idx="10">
                  <c:v>12.653805938237683</c:v>
                </c:pt>
                <c:pt idx="11">
                  <c:v>12.690182190307672</c:v>
                </c:pt>
                <c:pt idx="12">
                  <c:v>12.725516833424701</c:v>
                </c:pt>
                <c:pt idx="13">
                  <c:v>12.763613279231674</c:v>
                </c:pt>
                <c:pt idx="14">
                  <c:v>12.809896970876922</c:v>
                </c:pt>
                <c:pt idx="15">
                  <c:v>12.848835402325959</c:v>
                </c:pt>
                <c:pt idx="16">
                  <c:v>12.879763578462011</c:v>
                </c:pt>
                <c:pt idx="17">
                  <c:v>12.916103706929137</c:v>
                </c:pt>
                <c:pt idx="18">
                  <c:v>12.946968084897435</c:v>
                </c:pt>
                <c:pt idx="19">
                  <c:v>12.979419217999116</c:v>
                </c:pt>
                <c:pt idx="20">
                  <c:v>13.005209319071987</c:v>
                </c:pt>
                <c:pt idx="21">
                  <c:v>13.023075918554003</c:v>
                </c:pt>
                <c:pt idx="22">
                  <c:v>13.03466574650921</c:v>
                </c:pt>
                <c:pt idx="23">
                  <c:v>13.048049785919806</c:v>
                </c:pt>
                <c:pt idx="24">
                  <c:v>13.059897373358258</c:v>
                </c:pt>
                <c:pt idx="25">
                  <c:v>13.060404308132233</c:v>
                </c:pt>
                <c:pt idx="26">
                  <c:v>13.067724705751981</c:v>
                </c:pt>
                <c:pt idx="27">
                  <c:v>13.077329118785185</c:v>
                </c:pt>
                <c:pt idx="28">
                  <c:v>13.079514472294029</c:v>
                </c:pt>
                <c:pt idx="29">
                  <c:v>13.078068737535121</c:v>
                </c:pt>
                <c:pt idx="30">
                  <c:v>13.069232526900946</c:v>
                </c:pt>
                <c:pt idx="31">
                  <c:v>13.068158353516715</c:v>
                </c:pt>
                <c:pt idx="32">
                  <c:v>13.081062955728656</c:v>
                </c:pt>
                <c:pt idx="33">
                  <c:v>13.102400590044512</c:v>
                </c:pt>
                <c:pt idx="34">
                  <c:v>13.125231156673594</c:v>
                </c:pt>
                <c:pt idx="35">
                  <c:v>13.143632485063931</c:v>
                </c:pt>
                <c:pt idx="36">
                  <c:v>13.173478559900513</c:v>
                </c:pt>
                <c:pt idx="37">
                  <c:v>13.204141802043297</c:v>
                </c:pt>
                <c:pt idx="38">
                  <c:v>13.235965642612673</c:v>
                </c:pt>
                <c:pt idx="39">
                  <c:v>13.266451279248718</c:v>
                </c:pt>
                <c:pt idx="40">
                  <c:v>13.302824465205752</c:v>
                </c:pt>
                <c:pt idx="41">
                  <c:v>13.336323716058551</c:v>
                </c:pt>
                <c:pt idx="42">
                  <c:v>13.350263095796874</c:v>
                </c:pt>
                <c:pt idx="43">
                  <c:v>13.362984931670029</c:v>
                </c:pt>
                <c:pt idx="44">
                  <c:v>13.378052992024003</c:v>
                </c:pt>
                <c:pt idx="45">
                  <c:v>13.395674984678294</c:v>
                </c:pt>
                <c:pt idx="46">
                  <c:v>13.422957210818966</c:v>
                </c:pt>
                <c:pt idx="47">
                  <c:v>13.453189828806863</c:v>
                </c:pt>
                <c:pt idx="48">
                  <c:v>13.47994809067311</c:v>
                </c:pt>
                <c:pt idx="49">
                  <c:v>13.497725616062912</c:v>
                </c:pt>
                <c:pt idx="50">
                  <c:v>13.527402270534129</c:v>
                </c:pt>
                <c:pt idx="51">
                  <c:v>13.563099589343322</c:v>
                </c:pt>
                <c:pt idx="52">
                  <c:v>13.601958048679002</c:v>
                </c:pt>
                <c:pt idx="53">
                  <c:v>13.653463564071297</c:v>
                </c:pt>
                <c:pt idx="54">
                  <c:v>13.694957364004047</c:v>
                </c:pt>
                <c:pt idx="55">
                  <c:v>13.73104174692396</c:v>
                </c:pt>
                <c:pt idx="56">
                  <c:v>13.757504429520891</c:v>
                </c:pt>
                <c:pt idx="57">
                  <c:v>13.779325165511089</c:v>
                </c:pt>
                <c:pt idx="58">
                  <c:v>13.791020543292156</c:v>
                </c:pt>
                <c:pt idx="59">
                  <c:v>13.797112487169464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C-4301-971E-63CC5F49E399}"/>
            </c:ext>
          </c:extLst>
        </c:ser>
        <c:ser>
          <c:idx val="2"/>
          <c:order val="2"/>
          <c:tx>
            <c:v>y suav MA3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[1]ARG_Datos!$B$12:$B$81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[1]ARG!$G$17:$G$76</c:f>
              <c:numCache>
                <c:formatCode>General</c:formatCode>
                <c:ptCount val="60"/>
                <c:pt idx="0">
                  <c:v>12.313313155879564</c:v>
                </c:pt>
                <c:pt idx="1">
                  <c:v>12.34459106951137</c:v>
                </c:pt>
                <c:pt idx="2">
                  <c:v>12.384699633213879</c:v>
                </c:pt>
                <c:pt idx="3">
                  <c:v>12.424805380706122</c:v>
                </c:pt>
                <c:pt idx="4">
                  <c:v>12.456176949443085</c:v>
                </c:pt>
                <c:pt idx="5">
                  <c:v>12.47848537234773</c:v>
                </c:pt>
                <c:pt idx="6">
                  <c:v>12.506099504403736</c:v>
                </c:pt>
                <c:pt idx="7">
                  <c:v>12.537148781088188</c:v>
                </c:pt>
                <c:pt idx="8">
                  <c:v>12.575626459192742</c:v>
                </c:pt>
                <c:pt idx="9">
                  <c:v>12.603296139396431</c:v>
                </c:pt>
                <c:pt idx="10">
                  <c:v>12.633586184791625</c:v>
                </c:pt>
                <c:pt idx="11">
                  <c:v>12.67549348883718</c:v>
                </c:pt>
                <c:pt idx="12">
                  <c:v>12.727240474940354</c:v>
                </c:pt>
                <c:pt idx="13">
                  <c:v>12.77356915392274</c:v>
                </c:pt>
                <c:pt idx="14">
                  <c:v>12.810263970009146</c:v>
                </c:pt>
                <c:pt idx="15">
                  <c:v>12.851873063548572</c:v>
                </c:pt>
                <c:pt idx="16">
                  <c:v>12.89707608525735</c:v>
                </c:pt>
                <c:pt idx="17">
                  <c:v>12.934234461035389</c:v>
                </c:pt>
                <c:pt idx="18">
                  <c:v>12.958848536430304</c:v>
                </c:pt>
                <c:pt idx="19">
                  <c:v>12.987808667136459</c:v>
                </c:pt>
                <c:pt idx="20">
                  <c:v>13.006816830894627</c:v>
                </c:pt>
                <c:pt idx="21">
                  <c:v>13.032575646265702</c:v>
                </c:pt>
                <c:pt idx="22">
                  <c:v>13.055144408586244</c:v>
                </c:pt>
                <c:pt idx="23">
                  <c:v>13.062235964147192</c:v>
                </c:pt>
                <c:pt idx="24">
                  <c:v>13.065588266210701</c:v>
                </c:pt>
                <c:pt idx="25">
                  <c:v>13.07471372458569</c:v>
                </c:pt>
                <c:pt idx="26">
                  <c:v>13.077834539365764</c:v>
                </c:pt>
                <c:pt idx="27">
                  <c:v>13.07533300748346</c:v>
                </c:pt>
                <c:pt idx="28">
                  <c:v>13.073000227504183</c:v>
                </c:pt>
                <c:pt idx="29">
                  <c:v>13.072179650265326</c:v>
                </c:pt>
                <c:pt idx="30">
                  <c:v>13.076497823013643</c:v>
                </c:pt>
                <c:pt idx="31">
                  <c:v>13.075021531078207</c:v>
                </c:pt>
                <c:pt idx="32">
                  <c:v>13.065862810664635</c:v>
                </c:pt>
                <c:pt idx="33">
                  <c:v>13.068125948835251</c:v>
                </c:pt>
                <c:pt idx="34">
                  <c:v>13.094699553227287</c:v>
                </c:pt>
                <c:pt idx="35">
                  <c:v>13.120078941527535</c:v>
                </c:pt>
                <c:pt idx="36">
                  <c:v>13.149988355553186</c:v>
                </c:pt>
                <c:pt idx="37">
                  <c:v>13.178591416575605</c:v>
                </c:pt>
                <c:pt idx="38">
                  <c:v>13.225262728343358</c:v>
                </c:pt>
                <c:pt idx="39">
                  <c:v>13.285000517013598</c:v>
                </c:pt>
                <c:pt idx="40">
                  <c:v>13.335876818844691</c:v>
                </c:pt>
                <c:pt idx="41">
                  <c:v>13.36782233140231</c:v>
                </c:pt>
                <c:pt idx="42">
                  <c:v>13.389973334903013</c:v>
                </c:pt>
                <c:pt idx="43">
                  <c:v>13.397579689698137</c:v>
                </c:pt>
                <c:pt idx="44">
                  <c:v>13.392831194272741</c:v>
                </c:pt>
                <c:pt idx="45">
                  <c:v>13.392495280293669</c:v>
                </c:pt>
                <c:pt idx="46">
                  <c:v>13.393367954354355</c:v>
                </c:pt>
                <c:pt idx="47">
                  <c:v>13.400960178799158</c:v>
                </c:pt>
                <c:pt idx="48">
                  <c:v>13.424529309043141</c:v>
                </c:pt>
                <c:pt idx="49">
                  <c:v>13.461551156859388</c:v>
                </c:pt>
                <c:pt idx="50">
                  <c:v>13.510695962836476</c:v>
                </c:pt>
                <c:pt idx="51">
                  <c:v>13.567603636405604</c:v>
                </c:pt>
                <c:pt idx="52">
                  <c:v>13.626192435331609</c:v>
                </c:pt>
                <c:pt idx="53">
                  <c:v>13.680760844976234</c:v>
                </c:pt>
                <c:pt idx="54">
                  <c:v>13.721738790270678</c:v>
                </c:pt>
                <c:pt idx="55">
                  <c:v>13.755055463669253</c:v>
                </c:pt>
                <c:pt idx="56">
                  <c:v>13.772415692746391</c:v>
                </c:pt>
                <c:pt idx="57">
                  <c:v>13.787943699891404</c:v>
                </c:pt>
                <c:pt idx="58">
                  <c:v>13.809184028518839</c:v>
                </c:pt>
                <c:pt idx="59">
                  <c:v>13.820408144006937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C-4301-971E-63CC5F49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305936"/>
        <c:axId val="1"/>
      </c:lineChart>
      <c:catAx>
        <c:axId val="80230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12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RGDP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305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8331333421614673"/>
          <c:y val="0.55171218982242609"/>
          <c:w val="0.13420079928560025"/>
          <c:h val="0.2343764721717477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Ciclos ARG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Componente ciclico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[1]ARG!$B$17:$B$76</c:f>
              <c:numCache>
                <c:formatCode>General</c:formatCode>
                <c:ptCount val="60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</c:numCache>
            </c:numRef>
          </c:cat>
          <c:val>
            <c:numRef>
              <c:f>[1]ARG!$F$17:$F$76</c:f>
              <c:numCache>
                <c:formatCode>General</c:formatCode>
                <c:ptCount val="60"/>
                <c:pt idx="0">
                  <c:v>4.3263857442337184E-3</c:v>
                </c:pt>
                <c:pt idx="1">
                  <c:v>-1.468987132195565E-3</c:v>
                </c:pt>
                <c:pt idx="2">
                  <c:v>9.0514036043156665E-3</c:v>
                </c:pt>
                <c:pt idx="3">
                  <c:v>4.3635574466446059E-2</c:v>
                </c:pt>
                <c:pt idx="4">
                  <c:v>-3.8423701852154934E-2</c:v>
                </c:pt>
                <c:pt idx="5">
                  <c:v>2.7218099233516924E-2</c:v>
                </c:pt>
                <c:pt idx="6">
                  <c:v>2.7658259557108877E-2</c:v>
                </c:pt>
                <c:pt idx="7">
                  <c:v>2.3215011556754206E-3</c:v>
                </c:pt>
                <c:pt idx="8">
                  <c:v>-6.7954476078186943E-2</c:v>
                </c:pt>
                <c:pt idx="9">
                  <c:v>-2.8128065703944216E-2</c:v>
                </c:pt>
                <c:pt idx="10">
                  <c:v>1.747634416643784E-2</c:v>
                </c:pt>
                <c:pt idx="11">
                  <c:v>-1.6542377389558993E-2</c:v>
                </c:pt>
                <c:pt idx="12">
                  <c:v>-2.438596889713196E-2</c:v>
                </c:pt>
                <c:pt idx="13">
                  <c:v>-1.2118040743649416E-2</c:v>
                </c:pt>
                <c:pt idx="14">
                  <c:v>2.9296721259354896E-2</c:v>
                </c:pt>
                <c:pt idx="15">
                  <c:v>2.1824908787495545E-2</c:v>
                </c:pt>
                <c:pt idx="16">
                  <c:v>2.781829740961328E-2</c:v>
                </c:pt>
                <c:pt idx="17">
                  <c:v>1.2042288079831209E-2</c:v>
                </c:pt>
                <c:pt idx="18">
                  <c:v>1.7935382796663291E-2</c:v>
                </c:pt>
                <c:pt idx="19">
                  <c:v>3.8132798489870723E-2</c:v>
                </c:pt>
                <c:pt idx="20">
                  <c:v>6.3945498623301233E-3</c:v>
                </c:pt>
                <c:pt idx="21">
                  <c:v>-1.1583698653332419E-2</c:v>
                </c:pt>
                <c:pt idx="22">
                  <c:v>3.8715479547327902E-2</c:v>
                </c:pt>
                <c:pt idx="23">
                  <c:v>-7.4107637409923655E-3</c:v>
                </c:pt>
                <c:pt idx="24">
                  <c:v>4.8560329248244827E-2</c:v>
                </c:pt>
                <c:pt idx="25">
                  <c:v>6.2480495805649738E-2</c:v>
                </c:pt>
                <c:pt idx="26">
                  <c:v>-5.3180033637012514E-4</c:v>
                </c:pt>
                <c:pt idx="27">
                  <c:v>-4.2259135406279569E-2</c:v>
                </c:pt>
                <c:pt idx="28">
                  <c:v>-4.1440437684627796E-3</c:v>
                </c:pt>
                <c:pt idx="29">
                  <c:v>1.7158191981936355E-2</c:v>
                </c:pt>
                <c:pt idx="30">
                  <c:v>-4.6104227898256411E-2</c:v>
                </c:pt>
                <c:pt idx="31">
                  <c:v>2.3969889234857433E-2</c:v>
                </c:pt>
                <c:pt idx="32">
                  <c:v>3.6077807537228779E-2</c:v>
                </c:pt>
                <c:pt idx="33">
                  <c:v>-4.9804753906812493E-3</c:v>
                </c:pt>
                <c:pt idx="34">
                  <c:v>-0.1004952168427522</c:v>
                </c:pt>
                <c:pt idx="35">
                  <c:v>-0.13237309943338182</c:v>
                </c:pt>
                <c:pt idx="36">
                  <c:v>-6.2409663189129105E-2</c:v>
                </c:pt>
                <c:pt idx="37">
                  <c:v>5.0017277036360497E-3</c:v>
                </c:pt>
                <c:pt idx="38">
                  <c:v>3.3818318240635747E-2</c:v>
                </c:pt>
                <c:pt idx="39">
                  <c:v>6.0055382196729568E-2</c:v>
                </c:pt>
                <c:pt idx="40">
                  <c:v>-5.1829233949813869E-3</c:v>
                </c:pt>
                <c:pt idx="41">
                  <c:v>1.5111406146568029E-2</c:v>
                </c:pt>
                <c:pt idx="42">
                  <c:v>7.9160810525333858E-2</c:v>
                </c:pt>
                <c:pt idx="43">
                  <c:v>0.10421807785899695</c:v>
                </c:pt>
                <c:pt idx="44">
                  <c:v>5.4709125626285271E-2</c:v>
                </c:pt>
                <c:pt idx="45">
                  <c:v>2.9166000679939685E-2</c:v>
                </c:pt>
                <c:pt idx="46">
                  <c:v>-4.320606580763986E-2</c:v>
                </c:pt>
                <c:pt idx="47">
                  <c:v>-0.18878775497388567</c:v>
                </c:pt>
                <c:pt idx="48">
                  <c:v>-0.13086436632150011</c:v>
                </c:pt>
                <c:pt idx="49">
                  <c:v>-6.2192991315896506E-2</c:v>
                </c:pt>
                <c:pt idx="50">
                  <c:v>-7.053689891462156E-3</c:v>
                </c:pt>
                <c:pt idx="51">
                  <c:v>3.464644001483741E-2</c:v>
                </c:pt>
                <c:pt idx="52">
                  <c:v>8.2035871392971416E-2</c:v>
                </c:pt>
                <c:pt idx="53">
                  <c:v>7.0301222779622918E-2</c:v>
                </c:pt>
                <c:pt idx="54">
                  <c:v>-3.2201575187173148E-2</c:v>
                </c:pt>
                <c:pt idx="55">
                  <c:v>2.8163569909708031E-2</c:v>
                </c:pt>
                <c:pt idx="56">
                  <c:v>6.0007062738485217E-2</c:v>
                </c:pt>
                <c:pt idx="57">
                  <c:v>2.7869032192691989E-2</c:v>
                </c:pt>
                <c:pt idx="58">
                  <c:v>3.9942199856037419E-2</c:v>
                </c:pt>
                <c:pt idx="59">
                  <c:v>8.4030364424556581E-3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8-47FD-8549-B617F832B64B}"/>
            </c:ext>
          </c:extLst>
        </c:ser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[1]ARG!$B$17:$B$76</c:f>
              <c:numCache>
                <c:formatCode>General</c:formatCode>
                <c:ptCount val="60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</c:numCache>
            </c:numRef>
          </c:cat>
          <c:val>
            <c:numRef>
              <c:f>[1]ARG!$H$17:$H$76</c:f>
              <c:numCache>
                <c:formatCode>General</c:formatCode>
                <c:ptCount val="60"/>
                <c:pt idx="0">
                  <c:v>1.2928426779090785E-2</c:v>
                </c:pt>
                <c:pt idx="1">
                  <c:v>7.6813785473710539E-3</c:v>
                </c:pt>
                <c:pt idx="2">
                  <c:v>5.2825653889776447E-3</c:v>
                </c:pt>
                <c:pt idx="3">
                  <c:v>2.9131964906838448E-2</c:v>
                </c:pt>
                <c:pt idx="4">
                  <c:v>-5.1880883256846033E-2</c:v>
                </c:pt>
                <c:pt idx="5">
                  <c:v>2.8957730754015643E-2</c:v>
                </c:pt>
                <c:pt idx="6">
                  <c:v>3.3365416317916896E-2</c:v>
                </c:pt>
                <c:pt idx="7">
                  <c:v>8.693782729197963E-3</c:v>
                </c:pt>
                <c:pt idx="8">
                  <c:v>-6.7195050801476697E-2</c:v>
                </c:pt>
                <c:pt idx="9">
                  <c:v>-2.0015016401529806E-2</c:v>
                </c:pt>
                <c:pt idx="10">
                  <c:v>3.769609761249626E-2</c:v>
                </c:pt>
                <c:pt idx="11">
                  <c:v>-1.8536759190670438E-3</c:v>
                </c:pt>
                <c:pt idx="12">
                  <c:v>-2.6109610412785145E-2</c:v>
                </c:pt>
                <c:pt idx="13">
                  <c:v>-2.2073915434715374E-2</c:v>
                </c:pt>
                <c:pt idx="14">
                  <c:v>2.8929722127131186E-2</c:v>
                </c:pt>
                <c:pt idx="15">
                  <c:v>1.8787247564882037E-2</c:v>
                </c:pt>
                <c:pt idx="16">
                  <c:v>1.0505790614274702E-2</c:v>
                </c:pt>
                <c:pt idx="17">
                  <c:v>-6.0884660264211021E-3</c:v>
                </c:pt>
                <c:pt idx="18">
                  <c:v>6.0549312637938613E-3</c:v>
                </c:pt>
                <c:pt idx="19">
                  <c:v>2.9743349352527204E-2</c:v>
                </c:pt>
                <c:pt idx="20">
                  <c:v>4.7870380396908274E-3</c:v>
                </c:pt>
                <c:pt idx="21">
                  <c:v>-2.1083426365031244E-2</c:v>
                </c:pt>
                <c:pt idx="22">
                  <c:v>1.8236817470294042E-2</c:v>
                </c:pt>
                <c:pt idx="23">
                  <c:v>-2.1596941968377692E-2</c:v>
                </c:pt>
                <c:pt idx="24">
                  <c:v>4.2869436395800875E-2</c:v>
                </c:pt>
                <c:pt idx="25">
                  <c:v>4.8171079352192336E-2</c:v>
                </c:pt>
                <c:pt idx="26">
                  <c:v>-1.0641633950152496E-2</c:v>
                </c:pt>
                <c:pt idx="27">
                  <c:v>-4.026302410455429E-2</c:v>
                </c:pt>
                <c:pt idx="28">
                  <c:v>2.3702010213835223E-3</c:v>
                </c:pt>
                <c:pt idx="29">
                  <c:v>2.3047279251731112E-2</c:v>
                </c:pt>
                <c:pt idx="30">
                  <c:v>-5.3369524010953739E-2</c:v>
                </c:pt>
                <c:pt idx="31">
                  <c:v>1.7106711673365638E-2</c:v>
                </c:pt>
                <c:pt idx="32">
                  <c:v>5.1277952601250121E-2</c:v>
                </c:pt>
                <c:pt idx="33">
                  <c:v>2.9294165818580353E-2</c:v>
                </c:pt>
                <c:pt idx="34">
                  <c:v>-6.9963613396444302E-2</c:v>
                </c:pt>
                <c:pt idx="35">
                  <c:v>-0.10881955589698578</c:v>
                </c:pt>
                <c:pt idx="36">
                  <c:v>-3.8919458841801813E-2</c:v>
                </c:pt>
                <c:pt idx="37">
                  <c:v>3.0552113171328443E-2</c:v>
                </c:pt>
                <c:pt idx="38">
                  <c:v>4.4521232509950437E-2</c:v>
                </c:pt>
                <c:pt idx="39">
                  <c:v>4.1506144431849634E-2</c:v>
                </c:pt>
                <c:pt idx="40">
                  <c:v>-3.8235277033919601E-2</c:v>
                </c:pt>
                <c:pt idx="41">
                  <c:v>-1.6387209197191055E-2</c:v>
                </c:pt>
                <c:pt idx="42">
                  <c:v>3.9450571419195057E-2</c:v>
                </c:pt>
                <c:pt idx="43">
                  <c:v>6.9623319830888875E-2</c:v>
                </c:pt>
                <c:pt idx="44">
                  <c:v>3.993092337754689E-2</c:v>
                </c:pt>
                <c:pt idx="45">
                  <c:v>3.2345705064564356E-2</c:v>
                </c:pt>
                <c:pt idx="46">
                  <c:v>-1.3616809343028891E-2</c:v>
                </c:pt>
                <c:pt idx="47">
                  <c:v>-0.13655810496618059</c:v>
                </c:pt>
                <c:pt idx="48">
                  <c:v>-7.5445584691530954E-2</c:v>
                </c:pt>
                <c:pt idx="49">
                  <c:v>-2.6018532112372483E-2</c:v>
                </c:pt>
                <c:pt idx="50">
                  <c:v>9.6526178061910883E-3</c:v>
                </c:pt>
                <c:pt idx="51">
                  <c:v>3.0142392952555497E-2</c:v>
                </c:pt>
                <c:pt idx="52">
                  <c:v>5.7801484740364728E-2</c:v>
                </c:pt>
                <c:pt idx="53">
                  <c:v>4.3003941874685481E-2</c:v>
                </c:pt>
                <c:pt idx="54">
                  <c:v>-5.8983001453803752E-2</c:v>
                </c:pt>
                <c:pt idx="55">
                  <c:v>4.1498531644155179E-3</c:v>
                </c:pt>
                <c:pt idx="56">
                  <c:v>4.5095799512985479E-2</c:v>
                </c:pt>
                <c:pt idx="57">
                  <c:v>1.9250497812377532E-2</c:v>
                </c:pt>
                <c:pt idx="58">
                  <c:v>2.1778714629354212E-2</c:v>
                </c:pt>
                <c:pt idx="59">
                  <c:v>-1.489262039501682E-2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8-47FD-8549-B617F832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302192"/>
        <c:axId val="1"/>
      </c:lineChart>
      <c:catAx>
        <c:axId val="80230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RGDP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302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RGDP ARG + MA smoothing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HP!$D$11</c:f>
              <c:strCache>
                <c:ptCount val="1"/>
                <c:pt idx="0">
                  <c:v>y= Ln RGDP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HP!$B$12:$B$81</c:f>
              <c:numCache>
                <c:formatCode>0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HP!$D$12:$D$81</c:f>
              <c:numCache>
                <c:formatCode>General</c:formatCode>
                <c:ptCount val="70"/>
                <c:pt idx="0">
                  <c:v>12.18937629967999</c:v>
                </c:pt>
                <c:pt idx="1">
                  <c:v>12.246759605933732</c:v>
                </c:pt>
                <c:pt idx="2">
                  <c:v>12.185350670763585</c:v>
                </c:pt>
                <c:pt idx="3">
                  <c:v>12.226683157184201</c:v>
                </c:pt>
                <c:pt idx="4">
                  <c:v>12.258724688275946</c:v>
                </c:pt>
                <c:pt idx="5">
                  <c:v>12.326241582658655</c:v>
                </c:pt>
                <c:pt idx="6">
                  <c:v>12.352272448058741</c:v>
                </c:pt>
                <c:pt idx="7">
                  <c:v>12.389982198602857</c:v>
                </c:pt>
                <c:pt idx="8">
                  <c:v>12.45393734561296</c:v>
                </c:pt>
                <c:pt idx="9">
                  <c:v>12.404296066186239</c:v>
                </c:pt>
                <c:pt idx="10">
                  <c:v>12.507443103101746</c:v>
                </c:pt>
                <c:pt idx="11">
                  <c:v>12.539464920721652</c:v>
                </c:pt>
                <c:pt idx="12">
                  <c:v>12.545842563817386</c:v>
                </c:pt>
                <c:pt idx="13">
                  <c:v>12.508431408391266</c:v>
                </c:pt>
                <c:pt idx="14">
                  <c:v>12.583281122994901</c:v>
                </c:pt>
                <c:pt idx="15">
                  <c:v>12.671282282404121</c:v>
                </c:pt>
                <c:pt idx="16">
                  <c:v>12.673639812918113</c:v>
                </c:pt>
                <c:pt idx="17">
                  <c:v>12.701130864527569</c:v>
                </c:pt>
                <c:pt idx="18">
                  <c:v>12.751495238488024</c:v>
                </c:pt>
                <c:pt idx="19">
                  <c:v>12.839193692136277</c:v>
                </c:pt>
                <c:pt idx="20">
                  <c:v>12.870660311113454</c:v>
                </c:pt>
                <c:pt idx="21">
                  <c:v>12.907581875871625</c:v>
                </c:pt>
                <c:pt idx="22">
                  <c:v>12.928145995008968</c:v>
                </c:pt>
                <c:pt idx="23">
                  <c:v>12.964903467694098</c:v>
                </c:pt>
                <c:pt idx="24">
                  <c:v>13.017552016488986</c:v>
                </c:pt>
                <c:pt idx="25">
                  <c:v>13.011603868934317</c:v>
                </c:pt>
                <c:pt idx="26">
                  <c:v>13.011492219900671</c:v>
                </c:pt>
                <c:pt idx="27">
                  <c:v>13.073381226056538</c:v>
                </c:pt>
                <c:pt idx="28">
                  <c:v>13.040639022178814</c:v>
                </c:pt>
                <c:pt idx="29">
                  <c:v>13.108457702606502</c:v>
                </c:pt>
                <c:pt idx="30">
                  <c:v>13.122884803937882</c:v>
                </c:pt>
                <c:pt idx="31">
                  <c:v>13.067192905415611</c:v>
                </c:pt>
                <c:pt idx="32">
                  <c:v>13.035069983378905</c:v>
                </c:pt>
                <c:pt idx="33">
                  <c:v>13.075370428525567</c:v>
                </c:pt>
                <c:pt idx="34">
                  <c:v>13.095226929517057</c:v>
                </c:pt>
                <c:pt idx="35">
                  <c:v>13.023128299002689</c:v>
                </c:pt>
                <c:pt idx="36">
                  <c:v>13.092128242751572</c:v>
                </c:pt>
                <c:pt idx="37">
                  <c:v>13.117140763265885</c:v>
                </c:pt>
                <c:pt idx="38">
                  <c:v>13.097420114653831</c:v>
                </c:pt>
                <c:pt idx="39">
                  <c:v>13.024735939830842</c:v>
                </c:pt>
                <c:pt idx="40">
                  <c:v>13.011259385630549</c:v>
                </c:pt>
                <c:pt idx="41">
                  <c:v>13.111068896711384</c:v>
                </c:pt>
                <c:pt idx="42">
                  <c:v>13.209143529746934</c:v>
                </c:pt>
                <c:pt idx="43">
                  <c:v>13.269783960853308</c:v>
                </c:pt>
                <c:pt idx="44">
                  <c:v>13.326506661445448</c:v>
                </c:pt>
                <c:pt idx="45">
                  <c:v>13.297641541810771</c:v>
                </c:pt>
                <c:pt idx="46">
                  <c:v>13.351435122205119</c:v>
                </c:pt>
                <c:pt idx="47">
                  <c:v>13.429423906322208</c:v>
                </c:pt>
                <c:pt idx="48">
                  <c:v>13.467203009529026</c:v>
                </c:pt>
                <c:pt idx="49">
                  <c:v>13.432762117650288</c:v>
                </c:pt>
                <c:pt idx="50">
                  <c:v>13.424840985358234</c:v>
                </c:pt>
                <c:pt idx="51">
                  <c:v>13.379751145011326</c:v>
                </c:pt>
                <c:pt idx="52">
                  <c:v>13.264402073832978</c:v>
                </c:pt>
                <c:pt idx="53">
                  <c:v>13.34908372435161</c:v>
                </c:pt>
                <c:pt idx="54">
                  <c:v>13.435532624747015</c:v>
                </c:pt>
                <c:pt idx="55">
                  <c:v>13.520348580642667</c:v>
                </c:pt>
                <c:pt idx="56">
                  <c:v>13.597746029358159</c:v>
                </c:pt>
                <c:pt idx="57">
                  <c:v>13.683993920071973</c:v>
                </c:pt>
                <c:pt idx="58">
                  <c:v>13.72376478685092</c:v>
                </c:pt>
                <c:pt idx="59">
                  <c:v>13.662755788816874</c:v>
                </c:pt>
                <c:pt idx="60">
                  <c:v>13.759205316833668</c:v>
                </c:pt>
                <c:pt idx="61">
                  <c:v>13.817511492259376</c:v>
                </c:pt>
                <c:pt idx="62">
                  <c:v>13.807194197703781</c:v>
                </c:pt>
                <c:pt idx="63">
                  <c:v>13.830962743148193</c:v>
                </c:pt>
                <c:pt idx="64">
                  <c:v>13.80551552361192</c:v>
                </c:pt>
                <c:pt idx="65">
                  <c:v>13.832460836866023</c:v>
                </c:pt>
                <c:pt idx="66">
                  <c:v>13.811438089208924</c:v>
                </c:pt>
                <c:pt idx="67">
                  <c:v>13.837774125250341</c:v>
                </c:pt>
                <c:pt idx="68">
                  <c:v>13.812643075663711</c:v>
                </c:pt>
                <c:pt idx="69">
                  <c:v>13.790776169501303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1-442F-AB56-45B9430C4678}"/>
            </c:ext>
          </c:extLst>
        </c:ser>
        <c:ser>
          <c:idx val="3"/>
          <c:order val="1"/>
          <c:tx>
            <c:strRef>
              <c:f>HP!$K$11</c:f>
              <c:strCache>
                <c:ptCount val="1"/>
                <c:pt idx="0">
                  <c:v>yg</c:v>
                </c:pt>
              </c:strCache>
            </c:strRef>
          </c:tx>
          <c:marker>
            <c:symbol val="none"/>
          </c:marker>
          <c:cat>
            <c:numRef>
              <c:f>HP!$B$12:$B$81</c:f>
              <c:numCache>
                <c:formatCode>0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HP!$K$12:$K$81</c:f>
              <c:numCache>
                <c:formatCode>General</c:formatCode>
                <c:ptCount val="70"/>
                <c:pt idx="0">
                  <c:v>12.171967072612908</c:v>
                </c:pt>
                <c:pt idx="1">
                  <c:v>12.198838198257759</c:v>
                </c:pt>
                <c:pt idx="2">
                  <c:v>12.225812606381309</c:v>
                </c:pt>
                <c:pt idx="3">
                  <c:v>12.253576843467439</c:v>
                </c:pt>
                <c:pt idx="4">
                  <c:v>12.282553382758675</c:v>
                </c:pt>
                <c:pt idx="5">
                  <c:v>12.312777512564757</c:v>
                </c:pt>
                <c:pt idx="6">
                  <c:v>12.343798780685216</c:v>
                </c:pt>
                <c:pt idx="7">
                  <c:v>12.375227523886407</c:v>
                </c:pt>
                <c:pt idx="8">
                  <c:v>12.406715109864029</c:v>
                </c:pt>
                <c:pt idx="9">
                  <c:v>12.438117855307965</c:v>
                </c:pt>
                <c:pt idx="10">
                  <c:v>12.470049487454311</c:v>
                </c:pt>
                <c:pt idx="11">
                  <c:v>12.502630211537141</c:v>
                </c:pt>
                <c:pt idx="12">
                  <c:v>12.536050715293046</c:v>
                </c:pt>
                <c:pt idx="13">
                  <c:v>12.57089842629466</c:v>
                </c:pt>
                <c:pt idx="14">
                  <c:v>12.607665052477918</c:v>
                </c:pt>
                <c:pt idx="15">
                  <c:v>12.646103455297965</c:v>
                </c:pt>
                <c:pt idx="16">
                  <c:v>12.685922908781858</c:v>
                </c:pt>
                <c:pt idx="17">
                  <c:v>12.726926440569068</c:v>
                </c:pt>
                <c:pt idx="18">
                  <c:v>12.768583655642065</c:v>
                </c:pt>
                <c:pt idx="19">
                  <c:v>12.810214066455805</c:v>
                </c:pt>
                <c:pt idx="20">
                  <c:v>12.850811836594245</c:v>
                </c:pt>
                <c:pt idx="21">
                  <c:v>12.889395977127176</c:v>
                </c:pt>
                <c:pt idx="22">
                  <c:v>12.925170094189122</c:v>
                </c:pt>
                <c:pt idx="23">
                  <c:v>12.957483124239804</c:v>
                </c:pt>
                <c:pt idx="24">
                  <c:v>12.985663732534956</c:v>
                </c:pt>
                <c:pt idx="25">
                  <c:v>13.009218786368766</c:v>
                </c:pt>
                <c:pt idx="26">
                  <c:v>13.028180889310276</c:v>
                </c:pt>
                <c:pt idx="27">
                  <c:v>13.042792002451117</c:v>
                </c:pt>
                <c:pt idx="28">
                  <c:v>13.05323462601365</c:v>
                </c:pt>
                <c:pt idx="29">
                  <c:v>13.0600383804994</c:v>
                </c:pt>
                <c:pt idx="30">
                  <c:v>13.063542378020488</c:v>
                </c:pt>
                <c:pt idx="31">
                  <c:v>13.06450732132933</c:v>
                </c:pt>
                <c:pt idx="32">
                  <c:v>13.064307581469926</c:v>
                </c:pt>
                <c:pt idx="33">
                  <c:v>13.06426191330044</c:v>
                </c:pt>
                <c:pt idx="34">
                  <c:v>13.065222838109017</c:v>
                </c:pt>
                <c:pt idx="35">
                  <c:v>13.068081513969743</c:v>
                </c:pt>
                <c:pt idx="36">
                  <c:v>13.073850973919164</c:v>
                </c:pt>
                <c:pt idx="37">
                  <c:v>13.08277835199975</c:v>
                </c:pt>
                <c:pt idx="38">
                  <c:v>13.095228669854096</c:v>
                </c:pt>
                <c:pt idx="39">
                  <c:v>13.111911643992674</c:v>
                </c:pt>
                <c:pt idx="40">
                  <c:v>13.133523236153716</c:v>
                </c:pt>
                <c:pt idx="41">
                  <c:v>13.160060997112806</c:v>
                </c:pt>
                <c:pt idx="42">
                  <c:v>13.190256154043663</c:v>
                </c:pt>
                <c:pt idx="43">
                  <c:v>13.222072770175455</c:v>
                </c:pt>
                <c:pt idx="44">
                  <c:v>13.253678715809333</c:v>
                </c:pt>
                <c:pt idx="45">
                  <c:v>13.283752360535885</c:v>
                </c:pt>
                <c:pt idx="46">
                  <c:v>13.311586869545717</c:v>
                </c:pt>
                <c:pt idx="47">
                  <c:v>13.336662323767055</c:v>
                </c:pt>
                <c:pt idx="48">
                  <c:v>13.358785531007086</c:v>
                </c:pt>
                <c:pt idx="49">
                  <c:v>13.378344319695321</c:v>
                </c:pt>
                <c:pt idx="50">
                  <c:v>13.396708757446051</c:v>
                </c:pt>
                <c:pt idx="51">
                  <c:v>13.415939503530247</c:v>
                </c:pt>
                <c:pt idx="52">
                  <c:v>13.438397919960348</c:v>
                </c:pt>
                <c:pt idx="53">
                  <c:v>13.466065010541319</c:v>
                </c:pt>
                <c:pt idx="54">
                  <c:v>13.499167192205539</c:v>
                </c:pt>
                <c:pt idx="55">
                  <c:v>13.536659835505262</c:v>
                </c:pt>
                <c:pt idx="56">
                  <c:v>13.576706873873032</c:v>
                </c:pt>
                <c:pt idx="57">
                  <c:v>13.617116594752103</c:v>
                </c:pt>
                <c:pt idx="58">
                  <c:v>13.655830907747459</c:v>
                </c:pt>
                <c:pt idx="59">
                  <c:v>13.691485452513746</c:v>
                </c:pt>
                <c:pt idx="60">
                  <c:v>13.723405217270834</c:v>
                </c:pt>
                <c:pt idx="61">
                  <c:v>13.75075745993782</c:v>
                </c:pt>
                <c:pt idx="62">
                  <c:v>13.773193736742391</c:v>
                </c:pt>
                <c:pt idx="63">
                  <c:v>13.79094091725158</c:v>
                </c:pt>
                <c:pt idx="64">
                  <c:v>13.804439032387535</c:v>
                </c:pt>
                <c:pt idx="65">
                  <c:v>13.814462154007625</c:v>
                </c:pt>
                <c:pt idx="66">
                  <c:v>13.821738646157478</c:v>
                </c:pt>
                <c:pt idx="67">
                  <c:v>13.827169962654338</c:v>
                </c:pt>
                <c:pt idx="68">
                  <c:v>13.831488321484631</c:v>
                </c:pt>
                <c:pt idx="69">
                  <c:v>13.835381555395127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1-442F-AB56-45B9430C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294704"/>
        <c:axId val="1"/>
      </c:lineChart>
      <c:lineChart>
        <c:grouping val="standard"/>
        <c:varyColors val="0"/>
        <c:ser>
          <c:idx val="1"/>
          <c:order val="2"/>
          <c:tx>
            <c:strRef>
              <c:f>HP!$M$11</c:f>
              <c:strCache>
                <c:ptCount val="1"/>
                <c:pt idx="0">
                  <c:v>yc</c:v>
                </c:pt>
              </c:strCache>
            </c:strRef>
          </c:tx>
          <c:marker>
            <c:symbol val="none"/>
          </c:marker>
          <c:cat>
            <c:numRef>
              <c:f>HP!$B$12:$B$81</c:f>
              <c:numCache>
                <c:formatCode>0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HP!$M$12:$M$81</c:f>
              <c:numCache>
                <c:formatCode>General</c:formatCode>
                <c:ptCount val="70"/>
                <c:pt idx="0">
                  <c:v>1.7409227067082256E-2</c:v>
                </c:pt>
                <c:pt idx="1">
                  <c:v>4.7921407675973526E-2</c:v>
                </c:pt>
                <c:pt idx="2">
                  <c:v>-4.0461935617724265E-2</c:v>
                </c:pt>
                <c:pt idx="3">
                  <c:v>-2.6893686283237628E-2</c:v>
                </c:pt>
                <c:pt idx="4">
                  <c:v>-2.3828694482729063E-2</c:v>
                </c:pt>
                <c:pt idx="5">
                  <c:v>1.3464070093897718E-2</c:v>
                </c:pt>
                <c:pt idx="6">
                  <c:v>8.4736673735257284E-3</c:v>
                </c:pt>
                <c:pt idx="7">
                  <c:v>1.4754674716449756E-2</c:v>
                </c:pt>
                <c:pt idx="8">
                  <c:v>4.7222235748931141E-2</c:v>
                </c:pt>
                <c:pt idx="9">
                  <c:v>-3.3821789121725843E-2</c:v>
                </c:pt>
                <c:pt idx="10">
                  <c:v>3.7393615647435041E-2</c:v>
                </c:pt>
                <c:pt idx="11">
                  <c:v>3.6834709184510928E-2</c:v>
                </c:pt>
                <c:pt idx="12">
                  <c:v>9.7918485243404518E-3</c:v>
                </c:pt>
                <c:pt idx="13">
                  <c:v>-6.2467017903394151E-2</c:v>
                </c:pt>
                <c:pt idx="14">
                  <c:v>-2.4383929483017042E-2</c:v>
                </c:pt>
                <c:pt idx="15">
                  <c:v>2.5178827106156376E-2</c:v>
                </c:pt>
                <c:pt idx="16">
                  <c:v>-1.228309586374543E-2</c:v>
                </c:pt>
                <c:pt idx="17">
                  <c:v>-2.5795576041499402E-2</c:v>
                </c:pt>
                <c:pt idx="18">
                  <c:v>-1.7088417154040414E-2</c:v>
                </c:pt>
                <c:pt idx="19">
                  <c:v>2.8979625680472409E-2</c:v>
                </c:pt>
                <c:pt idx="20">
                  <c:v>1.9848474519209347E-2</c:v>
                </c:pt>
                <c:pt idx="21">
                  <c:v>1.8185898744448536E-2</c:v>
                </c:pt>
                <c:pt idx="22">
                  <c:v>2.9759008198464443E-3</c:v>
                </c:pt>
                <c:pt idx="23">
                  <c:v>7.4203434542940983E-3</c:v>
                </c:pt>
                <c:pt idx="24">
                  <c:v>3.1888283954030427E-2</c:v>
                </c:pt>
                <c:pt idx="25">
                  <c:v>2.3850825655511443E-3</c:v>
                </c:pt>
                <c:pt idx="26">
                  <c:v>-1.6688669409605339E-2</c:v>
                </c:pt>
                <c:pt idx="27">
                  <c:v>3.0589223605421267E-2</c:v>
                </c:pt>
                <c:pt idx="28">
                  <c:v>-1.25956038348356E-2</c:v>
                </c:pt>
                <c:pt idx="29">
                  <c:v>4.8419322107102758E-2</c:v>
                </c:pt>
                <c:pt idx="30">
                  <c:v>5.9342425917394692E-2</c:v>
                </c:pt>
                <c:pt idx="31">
                  <c:v>2.6855840862811675E-3</c:v>
                </c:pt>
                <c:pt idx="32">
                  <c:v>-2.9237598091020445E-2</c:v>
                </c:pt>
                <c:pt idx="33">
                  <c:v>1.1108515225126681E-2</c:v>
                </c:pt>
                <c:pt idx="34">
                  <c:v>3.0004091408040168E-2</c:v>
                </c:pt>
                <c:pt idx="35">
                  <c:v>-4.4953214967053512E-2</c:v>
                </c:pt>
                <c:pt idx="36">
                  <c:v>1.8277268832408211E-2</c:v>
                </c:pt>
                <c:pt idx="37">
                  <c:v>3.4362411266135595E-2</c:v>
                </c:pt>
                <c:pt idx="38">
                  <c:v>2.1914447997346542E-3</c:v>
                </c:pt>
                <c:pt idx="39">
                  <c:v>-8.7175704161831291E-2</c:v>
                </c:pt>
                <c:pt idx="40">
                  <c:v>-0.12226385052316679</c:v>
                </c:pt>
                <c:pt idx="41">
                  <c:v>-4.8992100401422434E-2</c:v>
                </c:pt>
                <c:pt idx="42">
                  <c:v>1.8887375703270592E-2</c:v>
                </c:pt>
                <c:pt idx="43">
                  <c:v>4.7711190677853565E-2</c:v>
                </c:pt>
                <c:pt idx="44">
                  <c:v>7.2827945636115388E-2</c:v>
                </c:pt>
                <c:pt idx="45">
                  <c:v>1.3889181274885587E-2</c:v>
                </c:pt>
                <c:pt idx="46">
                  <c:v>3.984825265940195E-2</c:v>
                </c:pt>
                <c:pt idx="47">
                  <c:v>9.2761582555153765E-2</c:v>
                </c:pt>
                <c:pt idx="48">
                  <c:v>0.10841747852193961</c:v>
                </c:pt>
                <c:pt idx="49">
                  <c:v>5.4417797954966929E-2</c:v>
                </c:pt>
                <c:pt idx="50">
                  <c:v>2.8132227912182728E-2</c:v>
                </c:pt>
                <c:pt idx="51">
                  <c:v>-3.6188358518920438E-2</c:v>
                </c:pt>
                <c:pt idx="52">
                  <c:v>-0.17399584612737051</c:v>
                </c:pt>
                <c:pt idx="53">
                  <c:v>-0.11698128618970927</c:v>
                </c:pt>
                <c:pt idx="54">
                  <c:v>-6.363456745852325E-2</c:v>
                </c:pt>
                <c:pt idx="55">
                  <c:v>-1.6311254862594993E-2</c:v>
                </c:pt>
                <c:pt idx="56">
                  <c:v>2.1039155485127026E-2</c:v>
                </c:pt>
                <c:pt idx="57">
                  <c:v>6.6877325319870451E-2</c:v>
                </c:pt>
                <c:pt idx="58">
                  <c:v>6.7933879103460271E-2</c:v>
                </c:pt>
                <c:pt idx="59">
                  <c:v>-2.872966369687191E-2</c:v>
                </c:pt>
                <c:pt idx="60">
                  <c:v>3.5800099562834475E-2</c:v>
                </c:pt>
                <c:pt idx="61">
                  <c:v>6.6754032321556522E-2</c:v>
                </c:pt>
                <c:pt idx="62">
                  <c:v>3.4000460961390644E-2</c:v>
                </c:pt>
                <c:pt idx="63">
                  <c:v>4.0021825896612739E-2</c:v>
                </c:pt>
                <c:pt idx="64">
                  <c:v>1.0764912243850233E-3</c:v>
                </c:pt>
                <c:pt idx="65">
                  <c:v>1.7998682858397785E-2</c:v>
                </c:pt>
                <c:pt idx="66">
                  <c:v>-1.0300556948553918E-2</c:v>
                </c:pt>
                <c:pt idx="67">
                  <c:v>1.0604162596003164E-2</c:v>
                </c:pt>
                <c:pt idx="68">
                  <c:v>-1.8845245820919843E-2</c:v>
                </c:pt>
                <c:pt idx="69">
                  <c:v>-4.4605385893824234E-2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A1-442F-AB56-45B9430C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743648"/>
        <c:axId val="1016741568"/>
      </c:lineChart>
      <c:catAx>
        <c:axId val="80229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1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RGDP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294704"/>
        <c:crosses val="autoZero"/>
        <c:crossBetween val="between"/>
      </c:valAx>
      <c:valAx>
        <c:axId val="1016741568"/>
        <c:scaling>
          <c:orientation val="minMax"/>
          <c:max val="0.45"/>
        </c:scaling>
        <c:delete val="0"/>
        <c:axPos val="r"/>
        <c:numFmt formatCode="General" sourceLinked="1"/>
        <c:majorTickMark val="out"/>
        <c:minorTickMark val="none"/>
        <c:tickLblPos val="nextTo"/>
        <c:crossAx val="1016743648"/>
        <c:crosses val="max"/>
        <c:crossBetween val="between"/>
      </c:valAx>
      <c:catAx>
        <c:axId val="10167436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0167415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577120211571724"/>
          <c:y val="0.55171216736594064"/>
          <c:w val="0.15739515319205788"/>
          <c:h val="0.23356564858458437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26</xdr:row>
      <xdr:rowOff>57150</xdr:rowOff>
    </xdr:from>
    <xdr:to>
      <xdr:col>10</xdr:col>
      <xdr:colOff>923925</xdr:colOff>
      <xdr:row>40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BC9DF5-71B2-48DB-AB9F-0717BA8FD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314324</xdr:colOff>
      <xdr:row>42</xdr:row>
      <xdr:rowOff>185737</xdr:rowOff>
    </xdr:from>
    <xdr:to>
      <xdr:col>10</xdr:col>
      <xdr:colOff>914399</xdr:colOff>
      <xdr:row>57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AAC525-7E0C-4035-B2CA-BC6941AA8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65</xdr:row>
      <xdr:rowOff>0</xdr:rowOff>
    </xdr:from>
    <xdr:to>
      <xdr:col>11</xdr:col>
      <xdr:colOff>285750</xdr:colOff>
      <xdr:row>79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4B2D22-0D24-48DA-93B7-4D2CEC33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47625</xdr:rowOff>
    </xdr:from>
    <xdr:to>
      <xdr:col>16</xdr:col>
      <xdr:colOff>238125</xdr:colOff>
      <xdr:row>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69D043-36C4-44E9-ACCA-2652E36B0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15</xdr:row>
      <xdr:rowOff>142875</xdr:rowOff>
    </xdr:from>
    <xdr:to>
      <xdr:col>15</xdr:col>
      <xdr:colOff>19050</xdr:colOff>
      <xdr:row>30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815E28-FEF3-475B-8F5A-E2F11640B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0</xdr:row>
      <xdr:rowOff>104775</xdr:rowOff>
    </xdr:from>
    <xdr:to>
      <xdr:col>21</xdr:col>
      <xdr:colOff>228600</xdr:colOff>
      <xdr:row>15</xdr:row>
      <xdr:rowOff>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A6189D6C-DCE2-4E4E-B9EB-B5BFFE277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rosz/Downloads/PF_HP_M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G_Datos"/>
      <sheetName val="USA_Datos"/>
      <sheetName val="ej 1"/>
      <sheetName val="2a"/>
      <sheetName val="2a sim"/>
      <sheetName val="ARG"/>
      <sheetName val="US"/>
      <sheetName val="2b"/>
      <sheetName val="3 ARG"/>
      <sheetName val="3 US"/>
      <sheetName val="3 Comparacion"/>
    </sheetNames>
    <sheetDataSet>
      <sheetData sheetId="0">
        <row r="11">
          <cell r="D11" t="str">
            <v>Ln RGDP</v>
          </cell>
        </row>
        <row r="12">
          <cell r="B12">
            <v>1950</v>
          </cell>
          <cell r="D12">
            <v>12.18937629967999</v>
          </cell>
        </row>
        <row r="13">
          <cell r="B13">
            <v>1951</v>
          </cell>
          <cell r="D13">
            <v>12.246759605933732</v>
          </cell>
        </row>
        <row r="14">
          <cell r="B14">
            <v>1952</v>
          </cell>
          <cell r="D14">
            <v>12.185350670763585</v>
          </cell>
        </row>
        <row r="15">
          <cell r="B15">
            <v>1953</v>
          </cell>
          <cell r="D15">
            <v>12.226683157184201</v>
          </cell>
        </row>
        <row r="16">
          <cell r="B16">
            <v>1954</v>
          </cell>
          <cell r="D16">
            <v>12.258724688275946</v>
          </cell>
        </row>
        <row r="17">
          <cell r="B17">
            <v>1955</v>
          </cell>
          <cell r="D17">
            <v>12.326241582658655</v>
          </cell>
        </row>
        <row r="18">
          <cell r="B18">
            <v>1956</v>
          </cell>
          <cell r="D18">
            <v>12.352272448058741</v>
          </cell>
        </row>
        <row r="19">
          <cell r="B19">
            <v>1957</v>
          </cell>
          <cell r="D19">
            <v>12.389982198602857</v>
          </cell>
        </row>
        <row r="20">
          <cell r="B20">
            <v>1958</v>
          </cell>
          <cell r="D20">
            <v>12.45393734561296</v>
          </cell>
        </row>
        <row r="21">
          <cell r="B21">
            <v>1959</v>
          </cell>
          <cell r="D21">
            <v>12.404296066186239</v>
          </cell>
        </row>
        <row r="22">
          <cell r="B22">
            <v>1960</v>
          </cell>
          <cell r="D22">
            <v>12.507443103101746</v>
          </cell>
        </row>
        <row r="23">
          <cell r="B23">
            <v>1961</v>
          </cell>
          <cell r="D23">
            <v>12.539464920721652</v>
          </cell>
        </row>
        <row r="24">
          <cell r="B24">
            <v>1962</v>
          </cell>
          <cell r="D24">
            <v>12.545842563817386</v>
          </cell>
        </row>
        <row r="25">
          <cell r="B25">
            <v>1963</v>
          </cell>
          <cell r="D25">
            <v>12.508431408391266</v>
          </cell>
        </row>
        <row r="26">
          <cell r="B26">
            <v>1964</v>
          </cell>
          <cell r="D26">
            <v>12.583281122994901</v>
          </cell>
        </row>
        <row r="27">
          <cell r="B27">
            <v>1965</v>
          </cell>
          <cell r="D27">
            <v>12.671282282404121</v>
          </cell>
        </row>
        <row r="28">
          <cell r="B28">
            <v>1966</v>
          </cell>
          <cell r="D28">
            <v>12.673639812918113</v>
          </cell>
        </row>
        <row r="29">
          <cell r="B29">
            <v>1967</v>
          </cell>
          <cell r="D29">
            <v>12.701130864527569</v>
          </cell>
        </row>
        <row r="30">
          <cell r="B30">
            <v>1968</v>
          </cell>
          <cell r="D30">
            <v>12.751495238488024</v>
          </cell>
        </row>
        <row r="31">
          <cell r="B31">
            <v>1969</v>
          </cell>
          <cell r="D31">
            <v>12.839193692136277</v>
          </cell>
        </row>
        <row r="32">
          <cell r="B32">
            <v>1970</v>
          </cell>
          <cell r="D32">
            <v>12.870660311113454</v>
          </cell>
        </row>
        <row r="33">
          <cell r="B33">
            <v>1971</v>
          </cell>
          <cell r="D33">
            <v>12.907581875871625</v>
          </cell>
        </row>
        <row r="34">
          <cell r="B34">
            <v>1972</v>
          </cell>
          <cell r="D34">
            <v>12.928145995008968</v>
          </cell>
        </row>
        <row r="35">
          <cell r="B35">
            <v>1973</v>
          </cell>
          <cell r="D35">
            <v>12.964903467694098</v>
          </cell>
        </row>
        <row r="36">
          <cell r="B36">
            <v>1974</v>
          </cell>
          <cell r="D36">
            <v>13.017552016488986</v>
          </cell>
        </row>
        <row r="37">
          <cell r="B37">
            <v>1975</v>
          </cell>
          <cell r="D37">
            <v>13.011603868934317</v>
          </cell>
        </row>
        <row r="38">
          <cell r="B38">
            <v>1976</v>
          </cell>
          <cell r="D38">
            <v>13.011492219900671</v>
          </cell>
        </row>
        <row r="39">
          <cell r="B39">
            <v>1977</v>
          </cell>
          <cell r="D39">
            <v>13.073381226056538</v>
          </cell>
        </row>
        <row r="40">
          <cell r="B40">
            <v>1978</v>
          </cell>
          <cell r="D40">
            <v>13.040639022178814</v>
          </cell>
        </row>
        <row r="41">
          <cell r="B41">
            <v>1979</v>
          </cell>
          <cell r="D41">
            <v>13.108457702606502</v>
          </cell>
        </row>
        <row r="42">
          <cell r="B42">
            <v>1980</v>
          </cell>
          <cell r="D42">
            <v>13.122884803937882</v>
          </cell>
        </row>
        <row r="43">
          <cell r="B43">
            <v>1981</v>
          </cell>
          <cell r="D43">
            <v>13.067192905415611</v>
          </cell>
        </row>
        <row r="44">
          <cell r="B44">
            <v>1982</v>
          </cell>
          <cell r="D44">
            <v>13.035069983378905</v>
          </cell>
        </row>
        <row r="45">
          <cell r="B45">
            <v>1983</v>
          </cell>
          <cell r="D45">
            <v>13.075370428525567</v>
          </cell>
        </row>
        <row r="46">
          <cell r="B46">
            <v>1984</v>
          </cell>
          <cell r="D46">
            <v>13.095226929517057</v>
          </cell>
        </row>
        <row r="47">
          <cell r="B47">
            <v>1985</v>
          </cell>
          <cell r="D47">
            <v>13.023128299002689</v>
          </cell>
        </row>
        <row r="48">
          <cell r="B48">
            <v>1986</v>
          </cell>
          <cell r="D48">
            <v>13.092128242751572</v>
          </cell>
        </row>
        <row r="49">
          <cell r="B49">
            <v>1987</v>
          </cell>
          <cell r="D49">
            <v>13.117140763265885</v>
          </cell>
        </row>
        <row r="50">
          <cell r="B50">
            <v>1988</v>
          </cell>
          <cell r="D50">
            <v>13.097420114653831</v>
          </cell>
        </row>
        <row r="51">
          <cell r="B51">
            <v>1989</v>
          </cell>
          <cell r="D51">
            <v>13.024735939830842</v>
          </cell>
        </row>
        <row r="52">
          <cell r="B52">
            <v>1990</v>
          </cell>
          <cell r="D52">
            <v>13.011259385630549</v>
          </cell>
        </row>
        <row r="53">
          <cell r="B53">
            <v>1991</v>
          </cell>
          <cell r="D53">
            <v>13.111068896711384</v>
          </cell>
        </row>
        <row r="54">
          <cell r="B54">
            <v>1992</v>
          </cell>
          <cell r="D54">
            <v>13.209143529746934</v>
          </cell>
        </row>
        <row r="55">
          <cell r="B55">
            <v>1993</v>
          </cell>
          <cell r="D55">
            <v>13.269783960853308</v>
          </cell>
        </row>
        <row r="56">
          <cell r="B56">
            <v>1994</v>
          </cell>
          <cell r="D56">
            <v>13.326506661445448</v>
          </cell>
        </row>
        <row r="57">
          <cell r="B57">
            <v>1995</v>
          </cell>
          <cell r="D57">
            <v>13.297641541810771</v>
          </cell>
        </row>
        <row r="58">
          <cell r="B58">
            <v>1996</v>
          </cell>
          <cell r="D58">
            <v>13.351435122205119</v>
          </cell>
        </row>
        <row r="59">
          <cell r="B59">
            <v>1997</v>
          </cell>
          <cell r="D59">
            <v>13.429423906322208</v>
          </cell>
        </row>
        <row r="60">
          <cell r="B60">
            <v>1998</v>
          </cell>
          <cell r="D60">
            <v>13.467203009529026</v>
          </cell>
        </row>
        <row r="61">
          <cell r="B61">
            <v>1999</v>
          </cell>
          <cell r="D61">
            <v>13.432762117650288</v>
          </cell>
        </row>
        <row r="62">
          <cell r="B62">
            <v>2000</v>
          </cell>
          <cell r="D62">
            <v>13.424840985358234</v>
          </cell>
        </row>
        <row r="63">
          <cell r="B63">
            <v>2001</v>
          </cell>
          <cell r="D63">
            <v>13.379751145011326</v>
          </cell>
        </row>
        <row r="64">
          <cell r="B64">
            <v>2002</v>
          </cell>
          <cell r="D64">
            <v>13.264402073832978</v>
          </cell>
        </row>
        <row r="65">
          <cell r="B65">
            <v>2003</v>
          </cell>
          <cell r="D65">
            <v>13.34908372435161</v>
          </cell>
        </row>
        <row r="66">
          <cell r="B66">
            <v>2004</v>
          </cell>
          <cell r="D66">
            <v>13.435532624747015</v>
          </cell>
        </row>
        <row r="67">
          <cell r="B67">
            <v>2005</v>
          </cell>
          <cell r="D67">
            <v>13.520348580642667</v>
          </cell>
        </row>
        <row r="68">
          <cell r="B68">
            <v>2006</v>
          </cell>
          <cell r="D68">
            <v>13.597746029358159</v>
          </cell>
        </row>
        <row r="69">
          <cell r="B69">
            <v>2007</v>
          </cell>
          <cell r="D69">
            <v>13.683993920071973</v>
          </cell>
        </row>
        <row r="70">
          <cell r="B70">
            <v>2008</v>
          </cell>
          <cell r="D70">
            <v>13.72376478685092</v>
          </cell>
        </row>
        <row r="71">
          <cell r="B71">
            <v>2009</v>
          </cell>
          <cell r="D71">
            <v>13.662755788816874</v>
          </cell>
        </row>
        <row r="72">
          <cell r="B72">
            <v>2010</v>
          </cell>
          <cell r="D72">
            <v>13.759205316833668</v>
          </cell>
        </row>
        <row r="73">
          <cell r="B73">
            <v>2011</v>
          </cell>
          <cell r="D73">
            <v>13.817511492259376</v>
          </cell>
        </row>
        <row r="74">
          <cell r="B74">
            <v>2012</v>
          </cell>
          <cell r="D74">
            <v>13.807194197703781</v>
          </cell>
        </row>
        <row r="75">
          <cell r="B75">
            <v>2013</v>
          </cell>
          <cell r="D75">
            <v>13.830962743148193</v>
          </cell>
        </row>
        <row r="76">
          <cell r="B76">
            <v>2014</v>
          </cell>
          <cell r="D76">
            <v>13.80551552361192</v>
          </cell>
        </row>
        <row r="77">
          <cell r="B77">
            <v>2015</v>
          </cell>
          <cell r="D77">
            <v>13.832460836866023</v>
          </cell>
        </row>
        <row r="78">
          <cell r="B78">
            <v>2016</v>
          </cell>
          <cell r="D78">
            <v>13.811438089208924</v>
          </cell>
        </row>
        <row r="79">
          <cell r="B79">
            <v>2017</v>
          </cell>
          <cell r="D79">
            <v>13.837774125250341</v>
          </cell>
        </row>
        <row r="80">
          <cell r="B80">
            <v>2018</v>
          </cell>
          <cell r="D80">
            <v>13.812643075663711</v>
          </cell>
        </row>
        <row r="81">
          <cell r="B81">
            <v>2019</v>
          </cell>
          <cell r="D81">
            <v>13.790776169501303</v>
          </cell>
        </row>
      </sheetData>
      <sheetData sheetId="1"/>
      <sheetData sheetId="2"/>
      <sheetData sheetId="3"/>
      <sheetData sheetId="4"/>
      <sheetData sheetId="5">
        <row r="17">
          <cell r="B17">
            <v>1955</v>
          </cell>
          <cell r="E17">
            <v>12.321915196914421</v>
          </cell>
          <cell r="F17">
            <v>4.3263857442337184E-3</v>
          </cell>
          <cell r="G17">
            <v>12.313313155879564</v>
          </cell>
          <cell r="H17">
            <v>1.2928426779090785E-2</v>
          </cell>
        </row>
        <row r="18">
          <cell r="B18">
            <v>1956</v>
          </cell>
          <cell r="E18">
            <v>12.353741435190937</v>
          </cell>
          <cell r="F18">
            <v>-1.468987132195565E-3</v>
          </cell>
          <cell r="G18">
            <v>12.34459106951137</v>
          </cell>
          <cell r="H18">
            <v>7.6813785473710539E-3</v>
          </cell>
        </row>
        <row r="19">
          <cell r="B19">
            <v>1957</v>
          </cell>
          <cell r="E19">
            <v>12.380930794998541</v>
          </cell>
          <cell r="F19">
            <v>9.0514036043156665E-3</v>
          </cell>
          <cell r="G19">
            <v>12.384699633213879</v>
          </cell>
          <cell r="H19">
            <v>5.2825653889776447E-3</v>
          </cell>
        </row>
        <row r="20">
          <cell r="B20">
            <v>1958</v>
          </cell>
          <cell r="E20">
            <v>12.410301771146514</v>
          </cell>
          <cell r="F20">
            <v>4.3635574466446059E-2</v>
          </cell>
          <cell r="G20">
            <v>12.424805380706122</v>
          </cell>
          <cell r="H20">
            <v>2.9131964906838448E-2</v>
          </cell>
        </row>
        <row r="21">
          <cell r="B21">
            <v>1959</v>
          </cell>
          <cell r="E21">
            <v>12.442719768038394</v>
          </cell>
          <cell r="F21">
            <v>-3.8423701852154934E-2</v>
          </cell>
          <cell r="G21">
            <v>12.456176949443085</v>
          </cell>
          <cell r="H21">
            <v>-5.1880883256846033E-2</v>
          </cell>
        </row>
        <row r="22">
          <cell r="B22">
            <v>1960</v>
          </cell>
          <cell r="E22">
            <v>12.480225003868229</v>
          </cell>
          <cell r="F22">
            <v>2.7218099233516924E-2</v>
          </cell>
          <cell r="G22">
            <v>12.47848537234773</v>
          </cell>
          <cell r="H22">
            <v>2.8957730754015643E-2</v>
          </cell>
        </row>
        <row r="23">
          <cell r="B23">
            <v>1961</v>
          </cell>
          <cell r="E23">
            <v>12.511806661164544</v>
          </cell>
          <cell r="F23">
            <v>2.7658259557108877E-2</v>
          </cell>
          <cell r="G23">
            <v>12.506099504403736</v>
          </cell>
          <cell r="H23">
            <v>3.3365416317916896E-2</v>
          </cell>
        </row>
        <row r="24">
          <cell r="B24">
            <v>1962</v>
          </cell>
          <cell r="E24">
            <v>12.543521062661711</v>
          </cell>
          <cell r="F24">
            <v>2.3215011556754206E-3</v>
          </cell>
          <cell r="G24">
            <v>12.537148781088188</v>
          </cell>
          <cell r="H24">
            <v>8.693782729197963E-3</v>
          </cell>
        </row>
        <row r="25">
          <cell r="B25">
            <v>1963</v>
          </cell>
          <cell r="E25">
            <v>12.576385884469452</v>
          </cell>
          <cell r="F25">
            <v>-6.7954476078186943E-2</v>
          </cell>
          <cell r="G25">
            <v>12.575626459192742</v>
          </cell>
          <cell r="H25">
            <v>-6.7195050801476697E-2</v>
          </cell>
        </row>
        <row r="26">
          <cell r="B26">
            <v>1964</v>
          </cell>
          <cell r="E26">
            <v>12.611409188698845</v>
          </cell>
          <cell r="F26">
            <v>-2.8128065703944216E-2</v>
          </cell>
          <cell r="G26">
            <v>12.603296139396431</v>
          </cell>
          <cell r="H26">
            <v>-2.0015016401529806E-2</v>
          </cell>
        </row>
        <row r="27">
          <cell r="B27">
            <v>1965</v>
          </cell>
          <cell r="E27">
            <v>12.653805938237683</v>
          </cell>
          <cell r="F27">
            <v>1.747634416643784E-2</v>
          </cell>
          <cell r="G27">
            <v>12.633586184791625</v>
          </cell>
          <cell r="H27">
            <v>3.769609761249626E-2</v>
          </cell>
        </row>
        <row r="28">
          <cell r="B28">
            <v>1966</v>
          </cell>
          <cell r="E28">
            <v>12.690182190307672</v>
          </cell>
          <cell r="F28">
            <v>-1.6542377389558993E-2</v>
          </cell>
          <cell r="G28">
            <v>12.67549348883718</v>
          </cell>
          <cell r="H28">
            <v>-1.8536759190670438E-3</v>
          </cell>
        </row>
        <row r="29">
          <cell r="B29">
            <v>1967</v>
          </cell>
          <cell r="E29">
            <v>12.725516833424701</v>
          </cell>
          <cell r="F29">
            <v>-2.438596889713196E-2</v>
          </cell>
          <cell r="G29">
            <v>12.727240474940354</v>
          </cell>
          <cell r="H29">
            <v>-2.6109610412785145E-2</v>
          </cell>
        </row>
        <row r="30">
          <cell r="B30">
            <v>1968</v>
          </cell>
          <cell r="E30">
            <v>12.763613279231674</v>
          </cell>
          <cell r="F30">
            <v>-1.2118040743649416E-2</v>
          </cell>
          <cell r="G30">
            <v>12.77356915392274</v>
          </cell>
          <cell r="H30">
            <v>-2.2073915434715374E-2</v>
          </cell>
        </row>
        <row r="31">
          <cell r="B31">
            <v>1969</v>
          </cell>
          <cell r="E31">
            <v>12.809896970876922</v>
          </cell>
          <cell r="F31">
            <v>2.9296721259354896E-2</v>
          </cell>
          <cell r="G31">
            <v>12.810263970009146</v>
          </cell>
          <cell r="H31">
            <v>2.8929722127131186E-2</v>
          </cell>
        </row>
        <row r="32">
          <cell r="B32">
            <v>1970</v>
          </cell>
          <cell r="E32">
            <v>12.848835402325959</v>
          </cell>
          <cell r="F32">
            <v>2.1824908787495545E-2</v>
          </cell>
          <cell r="G32">
            <v>12.851873063548572</v>
          </cell>
          <cell r="H32">
            <v>1.8787247564882037E-2</v>
          </cell>
        </row>
        <row r="33">
          <cell r="B33">
            <v>1971</v>
          </cell>
          <cell r="E33">
            <v>12.879763578462011</v>
          </cell>
          <cell r="F33">
            <v>2.781829740961328E-2</v>
          </cell>
          <cell r="G33">
            <v>12.89707608525735</v>
          </cell>
          <cell r="H33">
            <v>1.0505790614274702E-2</v>
          </cell>
        </row>
        <row r="34">
          <cell r="B34">
            <v>1972</v>
          </cell>
          <cell r="E34">
            <v>12.916103706929137</v>
          </cell>
          <cell r="F34">
            <v>1.2042288079831209E-2</v>
          </cell>
          <cell r="G34">
            <v>12.934234461035389</v>
          </cell>
          <cell r="H34">
            <v>-6.0884660264211021E-3</v>
          </cell>
        </row>
        <row r="35">
          <cell r="B35">
            <v>1973</v>
          </cell>
          <cell r="E35">
            <v>12.946968084897435</v>
          </cell>
          <cell r="F35">
            <v>1.7935382796663291E-2</v>
          </cell>
          <cell r="G35">
            <v>12.958848536430304</v>
          </cell>
          <cell r="H35">
            <v>6.0549312637938613E-3</v>
          </cell>
        </row>
        <row r="36">
          <cell r="B36">
            <v>1974</v>
          </cell>
          <cell r="E36">
            <v>12.979419217999116</v>
          </cell>
          <cell r="F36">
            <v>3.8132798489870723E-2</v>
          </cell>
          <cell r="G36">
            <v>12.987808667136459</v>
          </cell>
          <cell r="H36">
            <v>2.9743349352527204E-2</v>
          </cell>
        </row>
        <row r="37">
          <cell r="B37">
            <v>1975</v>
          </cell>
          <cell r="E37">
            <v>13.005209319071987</v>
          </cell>
          <cell r="F37">
            <v>6.3945498623301233E-3</v>
          </cell>
          <cell r="G37">
            <v>13.006816830894627</v>
          </cell>
          <cell r="H37">
            <v>4.7870380396908274E-3</v>
          </cell>
        </row>
        <row r="38">
          <cell r="B38">
            <v>1976</v>
          </cell>
          <cell r="E38">
            <v>13.023075918554003</v>
          </cell>
          <cell r="F38">
            <v>-1.1583698653332419E-2</v>
          </cell>
          <cell r="G38">
            <v>13.032575646265702</v>
          </cell>
          <cell r="H38">
            <v>-2.1083426365031244E-2</v>
          </cell>
        </row>
        <row r="39">
          <cell r="B39">
            <v>1977</v>
          </cell>
          <cell r="E39">
            <v>13.03466574650921</v>
          </cell>
          <cell r="F39">
            <v>3.8715479547327902E-2</v>
          </cell>
          <cell r="G39">
            <v>13.055144408586244</v>
          </cell>
          <cell r="H39">
            <v>1.8236817470294042E-2</v>
          </cell>
        </row>
        <row r="40">
          <cell r="B40">
            <v>1978</v>
          </cell>
          <cell r="E40">
            <v>13.048049785919806</v>
          </cell>
          <cell r="F40">
            <v>-7.4107637409923655E-3</v>
          </cell>
          <cell r="G40">
            <v>13.062235964147192</v>
          </cell>
          <cell r="H40">
            <v>-2.1596941968377692E-2</v>
          </cell>
        </row>
        <row r="41">
          <cell r="B41">
            <v>1979</v>
          </cell>
          <cell r="E41">
            <v>13.059897373358258</v>
          </cell>
          <cell r="F41">
            <v>4.8560329248244827E-2</v>
          </cell>
          <cell r="G41">
            <v>13.065588266210701</v>
          </cell>
          <cell r="H41">
            <v>4.2869436395800875E-2</v>
          </cell>
        </row>
        <row r="42">
          <cell r="B42">
            <v>1980</v>
          </cell>
          <cell r="E42">
            <v>13.060404308132233</v>
          </cell>
          <cell r="F42">
            <v>6.2480495805649738E-2</v>
          </cell>
          <cell r="G42">
            <v>13.07471372458569</v>
          </cell>
          <cell r="H42">
            <v>4.8171079352192336E-2</v>
          </cell>
        </row>
        <row r="43">
          <cell r="B43">
            <v>1981</v>
          </cell>
          <cell r="E43">
            <v>13.067724705751981</v>
          </cell>
          <cell r="F43">
            <v>-5.3180033637012514E-4</v>
          </cell>
          <cell r="G43">
            <v>13.077834539365764</v>
          </cell>
          <cell r="H43">
            <v>-1.0641633950152496E-2</v>
          </cell>
        </row>
        <row r="44">
          <cell r="B44">
            <v>1982</v>
          </cell>
          <cell r="E44">
            <v>13.077329118785185</v>
          </cell>
          <cell r="F44">
            <v>-4.2259135406279569E-2</v>
          </cell>
          <cell r="G44">
            <v>13.07533300748346</v>
          </cell>
          <cell r="H44">
            <v>-4.026302410455429E-2</v>
          </cell>
        </row>
        <row r="45">
          <cell r="B45">
            <v>1983</v>
          </cell>
          <cell r="E45">
            <v>13.079514472294029</v>
          </cell>
          <cell r="F45">
            <v>-4.1440437684627796E-3</v>
          </cell>
          <cell r="G45">
            <v>13.073000227504183</v>
          </cell>
          <cell r="H45">
            <v>2.3702010213835223E-3</v>
          </cell>
        </row>
        <row r="46">
          <cell r="B46">
            <v>1984</v>
          </cell>
          <cell r="E46">
            <v>13.078068737535121</v>
          </cell>
          <cell r="F46">
            <v>1.7158191981936355E-2</v>
          </cell>
          <cell r="G46">
            <v>13.072179650265326</v>
          </cell>
          <cell r="H46">
            <v>2.3047279251731112E-2</v>
          </cell>
        </row>
        <row r="47">
          <cell r="B47">
            <v>1985</v>
          </cell>
          <cell r="E47">
            <v>13.069232526900946</v>
          </cell>
          <cell r="F47">
            <v>-4.6104227898256411E-2</v>
          </cell>
          <cell r="G47">
            <v>13.076497823013643</v>
          </cell>
          <cell r="H47">
            <v>-5.3369524010953739E-2</v>
          </cell>
        </row>
        <row r="48">
          <cell r="B48">
            <v>1986</v>
          </cell>
          <cell r="E48">
            <v>13.068158353516715</v>
          </cell>
          <cell r="F48">
            <v>2.3969889234857433E-2</v>
          </cell>
          <cell r="G48">
            <v>13.075021531078207</v>
          </cell>
          <cell r="H48">
            <v>1.7106711673365638E-2</v>
          </cell>
        </row>
        <row r="49">
          <cell r="B49">
            <v>1987</v>
          </cell>
          <cell r="E49">
            <v>13.081062955728656</v>
          </cell>
          <cell r="F49">
            <v>3.6077807537228779E-2</v>
          </cell>
          <cell r="G49">
            <v>13.065862810664635</v>
          </cell>
          <cell r="H49">
            <v>5.1277952601250121E-2</v>
          </cell>
        </row>
        <row r="50">
          <cell r="B50">
            <v>1988</v>
          </cell>
          <cell r="E50">
            <v>13.102400590044512</v>
          </cell>
          <cell r="F50">
            <v>-4.9804753906812493E-3</v>
          </cell>
          <cell r="G50">
            <v>13.068125948835251</v>
          </cell>
          <cell r="H50">
            <v>2.9294165818580353E-2</v>
          </cell>
        </row>
        <row r="51">
          <cell r="B51">
            <v>1989</v>
          </cell>
          <cell r="E51">
            <v>13.125231156673594</v>
          </cell>
          <cell r="F51">
            <v>-0.1004952168427522</v>
          </cell>
          <cell r="G51">
            <v>13.094699553227287</v>
          </cell>
          <cell r="H51">
            <v>-6.9963613396444302E-2</v>
          </cell>
        </row>
        <row r="52">
          <cell r="B52">
            <v>1990</v>
          </cell>
          <cell r="E52">
            <v>13.143632485063931</v>
          </cell>
          <cell r="F52">
            <v>-0.13237309943338182</v>
          </cell>
          <cell r="G52">
            <v>13.120078941527535</v>
          </cell>
          <cell r="H52">
            <v>-0.10881955589698578</v>
          </cell>
        </row>
        <row r="53">
          <cell r="B53">
            <v>1991</v>
          </cell>
          <cell r="E53">
            <v>13.173478559900513</v>
          </cell>
          <cell r="F53">
            <v>-6.2409663189129105E-2</v>
          </cell>
          <cell r="G53">
            <v>13.149988355553186</v>
          </cell>
          <cell r="H53">
            <v>-3.8919458841801813E-2</v>
          </cell>
        </row>
        <row r="54">
          <cell r="B54">
            <v>1992</v>
          </cell>
          <cell r="E54">
            <v>13.204141802043297</v>
          </cell>
          <cell r="F54">
            <v>5.0017277036360497E-3</v>
          </cell>
          <cell r="G54">
            <v>13.178591416575605</v>
          </cell>
          <cell r="H54">
            <v>3.0552113171328443E-2</v>
          </cell>
        </row>
        <row r="55">
          <cell r="B55">
            <v>1993</v>
          </cell>
          <cell r="E55">
            <v>13.235965642612673</v>
          </cell>
          <cell r="F55">
            <v>3.3818318240635747E-2</v>
          </cell>
          <cell r="G55">
            <v>13.225262728343358</v>
          </cell>
          <cell r="H55">
            <v>4.4521232509950437E-2</v>
          </cell>
        </row>
        <row r="56">
          <cell r="B56">
            <v>1994</v>
          </cell>
          <cell r="E56">
            <v>13.266451279248718</v>
          </cell>
          <cell r="F56">
            <v>6.0055382196729568E-2</v>
          </cell>
          <cell r="G56">
            <v>13.285000517013598</v>
          </cell>
          <cell r="H56">
            <v>4.1506144431849634E-2</v>
          </cell>
        </row>
        <row r="57">
          <cell r="B57">
            <v>1995</v>
          </cell>
          <cell r="E57">
            <v>13.302824465205752</v>
          </cell>
          <cell r="F57">
            <v>-5.1829233949813869E-3</v>
          </cell>
          <cell r="G57">
            <v>13.335876818844691</v>
          </cell>
          <cell r="H57">
            <v>-3.8235277033919601E-2</v>
          </cell>
        </row>
        <row r="58">
          <cell r="B58">
            <v>1996</v>
          </cell>
          <cell r="E58">
            <v>13.336323716058551</v>
          </cell>
          <cell r="F58">
            <v>1.5111406146568029E-2</v>
          </cell>
          <cell r="G58">
            <v>13.36782233140231</v>
          </cell>
          <cell r="H58">
            <v>-1.6387209197191055E-2</v>
          </cell>
        </row>
        <row r="59">
          <cell r="B59">
            <v>1997</v>
          </cell>
          <cell r="E59">
            <v>13.350263095796874</v>
          </cell>
          <cell r="F59">
            <v>7.9160810525333858E-2</v>
          </cell>
          <cell r="G59">
            <v>13.389973334903013</v>
          </cell>
          <cell r="H59">
            <v>3.9450571419195057E-2</v>
          </cell>
        </row>
        <row r="60">
          <cell r="B60">
            <v>1998</v>
          </cell>
          <cell r="E60">
            <v>13.362984931670029</v>
          </cell>
          <cell r="F60">
            <v>0.10421807785899695</v>
          </cell>
          <cell r="G60">
            <v>13.397579689698137</v>
          </cell>
          <cell r="H60">
            <v>6.9623319830888875E-2</v>
          </cell>
        </row>
        <row r="61">
          <cell r="B61">
            <v>1999</v>
          </cell>
          <cell r="E61">
            <v>13.378052992024003</v>
          </cell>
          <cell r="F61">
            <v>5.4709125626285271E-2</v>
          </cell>
          <cell r="G61">
            <v>13.392831194272741</v>
          </cell>
          <cell r="H61">
            <v>3.993092337754689E-2</v>
          </cell>
        </row>
        <row r="62">
          <cell r="B62">
            <v>2000</v>
          </cell>
          <cell r="E62">
            <v>13.395674984678294</v>
          </cell>
          <cell r="F62">
            <v>2.9166000679939685E-2</v>
          </cell>
          <cell r="G62">
            <v>13.392495280293669</v>
          </cell>
          <cell r="H62">
            <v>3.2345705064564356E-2</v>
          </cell>
        </row>
        <row r="63">
          <cell r="B63">
            <v>2001</v>
          </cell>
          <cell r="E63">
            <v>13.422957210818966</v>
          </cell>
          <cell r="F63">
            <v>-4.320606580763986E-2</v>
          </cell>
          <cell r="G63">
            <v>13.393367954354355</v>
          </cell>
          <cell r="H63">
            <v>-1.3616809343028891E-2</v>
          </cell>
        </row>
        <row r="64">
          <cell r="B64">
            <v>2002</v>
          </cell>
          <cell r="E64">
            <v>13.453189828806863</v>
          </cell>
          <cell r="F64">
            <v>-0.18878775497388567</v>
          </cell>
          <cell r="G64">
            <v>13.400960178799158</v>
          </cell>
          <cell r="H64">
            <v>-0.13655810496618059</v>
          </cell>
        </row>
        <row r="65">
          <cell r="B65">
            <v>2003</v>
          </cell>
          <cell r="E65">
            <v>13.47994809067311</v>
          </cell>
          <cell r="F65">
            <v>-0.13086436632150011</v>
          </cell>
          <cell r="G65">
            <v>13.424529309043141</v>
          </cell>
          <cell r="H65">
            <v>-7.5445584691530954E-2</v>
          </cell>
        </row>
        <row r="66">
          <cell r="B66">
            <v>2004</v>
          </cell>
          <cell r="E66">
            <v>13.497725616062912</v>
          </cell>
          <cell r="F66">
            <v>-6.2192991315896506E-2</v>
          </cell>
          <cell r="G66">
            <v>13.461551156859388</v>
          </cell>
          <cell r="H66">
            <v>-2.6018532112372483E-2</v>
          </cell>
        </row>
        <row r="67">
          <cell r="B67">
            <v>2005</v>
          </cell>
          <cell r="E67">
            <v>13.527402270534129</v>
          </cell>
          <cell r="F67">
            <v>-7.053689891462156E-3</v>
          </cell>
          <cell r="G67">
            <v>13.510695962836476</v>
          </cell>
          <cell r="H67">
            <v>9.6526178061910883E-3</v>
          </cell>
        </row>
        <row r="68">
          <cell r="B68">
            <v>2006</v>
          </cell>
          <cell r="E68">
            <v>13.563099589343322</v>
          </cell>
          <cell r="F68">
            <v>3.464644001483741E-2</v>
          </cell>
          <cell r="G68">
            <v>13.567603636405604</v>
          </cell>
          <cell r="H68">
            <v>3.0142392952555497E-2</v>
          </cell>
        </row>
        <row r="69">
          <cell r="B69">
            <v>2007</v>
          </cell>
          <cell r="E69">
            <v>13.601958048679002</v>
          </cell>
          <cell r="F69">
            <v>8.2035871392971416E-2</v>
          </cell>
          <cell r="G69">
            <v>13.626192435331609</v>
          </cell>
          <cell r="H69">
            <v>5.7801484740364728E-2</v>
          </cell>
        </row>
        <row r="70">
          <cell r="B70">
            <v>2008</v>
          </cell>
          <cell r="E70">
            <v>13.653463564071297</v>
          </cell>
          <cell r="F70">
            <v>7.0301222779622918E-2</v>
          </cell>
          <cell r="G70">
            <v>13.680760844976234</v>
          </cell>
          <cell r="H70">
            <v>4.3003941874685481E-2</v>
          </cell>
        </row>
        <row r="71">
          <cell r="B71">
            <v>2009</v>
          </cell>
          <cell r="E71">
            <v>13.694957364004047</v>
          </cell>
          <cell r="F71">
            <v>-3.2201575187173148E-2</v>
          </cell>
          <cell r="G71">
            <v>13.721738790270678</v>
          </cell>
          <cell r="H71">
            <v>-5.8983001453803752E-2</v>
          </cell>
        </row>
        <row r="72">
          <cell r="B72">
            <v>2010</v>
          </cell>
          <cell r="E72">
            <v>13.73104174692396</v>
          </cell>
          <cell r="F72">
            <v>2.8163569909708031E-2</v>
          </cell>
          <cell r="G72">
            <v>13.755055463669253</v>
          </cell>
          <cell r="H72">
            <v>4.1498531644155179E-3</v>
          </cell>
        </row>
        <row r="73">
          <cell r="B73">
            <v>2011</v>
          </cell>
          <cell r="E73">
            <v>13.757504429520891</v>
          </cell>
          <cell r="F73">
            <v>6.0007062738485217E-2</v>
          </cell>
          <cell r="G73">
            <v>13.772415692746391</v>
          </cell>
          <cell r="H73">
            <v>4.5095799512985479E-2</v>
          </cell>
        </row>
        <row r="74">
          <cell r="B74">
            <v>2012</v>
          </cell>
          <cell r="E74">
            <v>13.779325165511089</v>
          </cell>
          <cell r="F74">
            <v>2.7869032192691989E-2</v>
          </cell>
          <cell r="G74">
            <v>13.787943699891404</v>
          </cell>
          <cell r="H74">
            <v>1.9250497812377532E-2</v>
          </cell>
        </row>
        <row r="75">
          <cell r="B75">
            <v>2013</v>
          </cell>
          <cell r="E75">
            <v>13.791020543292156</v>
          </cell>
          <cell r="F75">
            <v>3.9942199856037419E-2</v>
          </cell>
          <cell r="G75">
            <v>13.809184028518839</v>
          </cell>
          <cell r="H75">
            <v>2.1778714629354212E-2</v>
          </cell>
        </row>
        <row r="76">
          <cell r="B76">
            <v>2014</v>
          </cell>
          <cell r="E76">
            <v>13.797112487169464</v>
          </cell>
          <cell r="F76">
            <v>8.4030364424556581E-3</v>
          </cell>
          <cell r="G76">
            <v>13.820408144006937</v>
          </cell>
          <cell r="H76">
            <v>-1.489262039501682E-2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9617-8BDB-456B-94B6-2ACCBB62B0CF}">
  <dimension ref="A1:L81"/>
  <sheetViews>
    <sheetView tabSelected="1" workbookViewId="0"/>
  </sheetViews>
  <sheetFormatPr baseColWidth="10" defaultRowHeight="15" x14ac:dyDescent="0.25"/>
  <cols>
    <col min="2" max="3" width="33" customWidth="1"/>
    <col min="6" max="6" width="16.85546875" customWidth="1"/>
    <col min="8" max="8" width="16.7109375" customWidth="1"/>
    <col min="9" max="9" width="17.28515625" customWidth="1"/>
    <col min="11" max="11" width="16" customWidth="1"/>
    <col min="258" max="259" width="33" customWidth="1"/>
    <col min="262" max="262" width="16.85546875" customWidth="1"/>
    <col min="264" max="264" width="16.7109375" customWidth="1"/>
    <col min="265" max="265" width="14.140625" customWidth="1"/>
    <col min="267" max="267" width="16" customWidth="1"/>
    <col min="514" max="515" width="33" customWidth="1"/>
    <col min="518" max="518" width="16.85546875" customWidth="1"/>
    <col min="520" max="520" width="16.7109375" customWidth="1"/>
    <col min="521" max="521" width="14.140625" customWidth="1"/>
    <col min="523" max="523" width="16" customWidth="1"/>
    <col min="770" max="771" width="33" customWidth="1"/>
    <col min="774" max="774" width="16.85546875" customWidth="1"/>
    <col min="776" max="776" width="16.7109375" customWidth="1"/>
    <col min="777" max="777" width="14.140625" customWidth="1"/>
    <col min="779" max="779" width="16" customWidth="1"/>
    <col min="1026" max="1027" width="33" customWidth="1"/>
    <col min="1030" max="1030" width="16.85546875" customWidth="1"/>
    <col min="1032" max="1032" width="16.7109375" customWidth="1"/>
    <col min="1033" max="1033" width="14.140625" customWidth="1"/>
    <col min="1035" max="1035" width="16" customWidth="1"/>
    <col min="1282" max="1283" width="33" customWidth="1"/>
    <col min="1286" max="1286" width="16.85546875" customWidth="1"/>
    <col min="1288" max="1288" width="16.7109375" customWidth="1"/>
    <col min="1289" max="1289" width="14.140625" customWidth="1"/>
    <col min="1291" max="1291" width="16" customWidth="1"/>
    <col min="1538" max="1539" width="33" customWidth="1"/>
    <col min="1542" max="1542" width="16.85546875" customWidth="1"/>
    <col min="1544" max="1544" width="16.7109375" customWidth="1"/>
    <col min="1545" max="1545" width="14.140625" customWidth="1"/>
    <col min="1547" max="1547" width="16" customWidth="1"/>
    <col min="1794" max="1795" width="33" customWidth="1"/>
    <col min="1798" max="1798" width="16.85546875" customWidth="1"/>
    <col min="1800" max="1800" width="16.7109375" customWidth="1"/>
    <col min="1801" max="1801" width="14.140625" customWidth="1"/>
    <col min="1803" max="1803" width="16" customWidth="1"/>
    <col min="2050" max="2051" width="33" customWidth="1"/>
    <col min="2054" max="2054" width="16.85546875" customWidth="1"/>
    <col min="2056" max="2056" width="16.7109375" customWidth="1"/>
    <col min="2057" max="2057" width="14.140625" customWidth="1"/>
    <col min="2059" max="2059" width="16" customWidth="1"/>
    <col min="2306" max="2307" width="33" customWidth="1"/>
    <col min="2310" max="2310" width="16.85546875" customWidth="1"/>
    <col min="2312" max="2312" width="16.7109375" customWidth="1"/>
    <col min="2313" max="2313" width="14.140625" customWidth="1"/>
    <col min="2315" max="2315" width="16" customWidth="1"/>
    <col min="2562" max="2563" width="33" customWidth="1"/>
    <col min="2566" max="2566" width="16.85546875" customWidth="1"/>
    <col min="2568" max="2568" width="16.7109375" customWidth="1"/>
    <col min="2569" max="2569" width="14.140625" customWidth="1"/>
    <col min="2571" max="2571" width="16" customWidth="1"/>
    <col min="2818" max="2819" width="33" customWidth="1"/>
    <col min="2822" max="2822" width="16.85546875" customWidth="1"/>
    <col min="2824" max="2824" width="16.7109375" customWidth="1"/>
    <col min="2825" max="2825" width="14.140625" customWidth="1"/>
    <col min="2827" max="2827" width="16" customWidth="1"/>
    <col min="3074" max="3075" width="33" customWidth="1"/>
    <col min="3078" max="3078" width="16.85546875" customWidth="1"/>
    <col min="3080" max="3080" width="16.7109375" customWidth="1"/>
    <col min="3081" max="3081" width="14.140625" customWidth="1"/>
    <col min="3083" max="3083" width="16" customWidth="1"/>
    <col min="3330" max="3331" width="33" customWidth="1"/>
    <col min="3334" max="3334" width="16.85546875" customWidth="1"/>
    <col min="3336" max="3336" width="16.7109375" customWidth="1"/>
    <col min="3337" max="3337" width="14.140625" customWidth="1"/>
    <col min="3339" max="3339" width="16" customWidth="1"/>
    <col min="3586" max="3587" width="33" customWidth="1"/>
    <col min="3590" max="3590" width="16.85546875" customWidth="1"/>
    <col min="3592" max="3592" width="16.7109375" customWidth="1"/>
    <col min="3593" max="3593" width="14.140625" customWidth="1"/>
    <col min="3595" max="3595" width="16" customWidth="1"/>
    <col min="3842" max="3843" width="33" customWidth="1"/>
    <col min="3846" max="3846" width="16.85546875" customWidth="1"/>
    <col min="3848" max="3848" width="16.7109375" customWidth="1"/>
    <col min="3849" max="3849" width="14.140625" customWidth="1"/>
    <col min="3851" max="3851" width="16" customWidth="1"/>
    <col min="4098" max="4099" width="33" customWidth="1"/>
    <col min="4102" max="4102" width="16.85546875" customWidth="1"/>
    <col min="4104" max="4104" width="16.7109375" customWidth="1"/>
    <col min="4105" max="4105" width="14.140625" customWidth="1"/>
    <col min="4107" max="4107" width="16" customWidth="1"/>
    <col min="4354" max="4355" width="33" customWidth="1"/>
    <col min="4358" max="4358" width="16.85546875" customWidth="1"/>
    <col min="4360" max="4360" width="16.7109375" customWidth="1"/>
    <col min="4361" max="4361" width="14.140625" customWidth="1"/>
    <col min="4363" max="4363" width="16" customWidth="1"/>
    <col min="4610" max="4611" width="33" customWidth="1"/>
    <col min="4614" max="4614" width="16.85546875" customWidth="1"/>
    <col min="4616" max="4616" width="16.7109375" customWidth="1"/>
    <col min="4617" max="4617" width="14.140625" customWidth="1"/>
    <col min="4619" max="4619" width="16" customWidth="1"/>
    <col min="4866" max="4867" width="33" customWidth="1"/>
    <col min="4870" max="4870" width="16.85546875" customWidth="1"/>
    <col min="4872" max="4872" width="16.7109375" customWidth="1"/>
    <col min="4873" max="4873" width="14.140625" customWidth="1"/>
    <col min="4875" max="4875" width="16" customWidth="1"/>
    <col min="5122" max="5123" width="33" customWidth="1"/>
    <col min="5126" max="5126" width="16.85546875" customWidth="1"/>
    <col min="5128" max="5128" width="16.7109375" customWidth="1"/>
    <col min="5129" max="5129" width="14.140625" customWidth="1"/>
    <col min="5131" max="5131" width="16" customWidth="1"/>
    <col min="5378" max="5379" width="33" customWidth="1"/>
    <col min="5382" max="5382" width="16.85546875" customWidth="1"/>
    <col min="5384" max="5384" width="16.7109375" customWidth="1"/>
    <col min="5385" max="5385" width="14.140625" customWidth="1"/>
    <col min="5387" max="5387" width="16" customWidth="1"/>
    <col min="5634" max="5635" width="33" customWidth="1"/>
    <col min="5638" max="5638" width="16.85546875" customWidth="1"/>
    <col min="5640" max="5640" width="16.7109375" customWidth="1"/>
    <col min="5641" max="5641" width="14.140625" customWidth="1"/>
    <col min="5643" max="5643" width="16" customWidth="1"/>
    <col min="5890" max="5891" width="33" customWidth="1"/>
    <col min="5894" max="5894" width="16.85546875" customWidth="1"/>
    <col min="5896" max="5896" width="16.7109375" customWidth="1"/>
    <col min="5897" max="5897" width="14.140625" customWidth="1"/>
    <col min="5899" max="5899" width="16" customWidth="1"/>
    <col min="6146" max="6147" width="33" customWidth="1"/>
    <col min="6150" max="6150" width="16.85546875" customWidth="1"/>
    <col min="6152" max="6152" width="16.7109375" customWidth="1"/>
    <col min="6153" max="6153" width="14.140625" customWidth="1"/>
    <col min="6155" max="6155" width="16" customWidth="1"/>
    <col min="6402" max="6403" width="33" customWidth="1"/>
    <col min="6406" max="6406" width="16.85546875" customWidth="1"/>
    <col min="6408" max="6408" width="16.7109375" customWidth="1"/>
    <col min="6409" max="6409" width="14.140625" customWidth="1"/>
    <col min="6411" max="6411" width="16" customWidth="1"/>
    <col min="6658" max="6659" width="33" customWidth="1"/>
    <col min="6662" max="6662" width="16.85546875" customWidth="1"/>
    <col min="6664" max="6664" width="16.7109375" customWidth="1"/>
    <col min="6665" max="6665" width="14.140625" customWidth="1"/>
    <col min="6667" max="6667" width="16" customWidth="1"/>
    <col min="6914" max="6915" width="33" customWidth="1"/>
    <col min="6918" max="6918" width="16.85546875" customWidth="1"/>
    <col min="6920" max="6920" width="16.7109375" customWidth="1"/>
    <col min="6921" max="6921" width="14.140625" customWidth="1"/>
    <col min="6923" max="6923" width="16" customWidth="1"/>
    <col min="7170" max="7171" width="33" customWidth="1"/>
    <col min="7174" max="7174" width="16.85546875" customWidth="1"/>
    <col min="7176" max="7176" width="16.7109375" customWidth="1"/>
    <col min="7177" max="7177" width="14.140625" customWidth="1"/>
    <col min="7179" max="7179" width="16" customWidth="1"/>
    <col min="7426" max="7427" width="33" customWidth="1"/>
    <col min="7430" max="7430" width="16.85546875" customWidth="1"/>
    <col min="7432" max="7432" width="16.7109375" customWidth="1"/>
    <col min="7433" max="7433" width="14.140625" customWidth="1"/>
    <col min="7435" max="7435" width="16" customWidth="1"/>
    <col min="7682" max="7683" width="33" customWidth="1"/>
    <col min="7686" max="7686" width="16.85546875" customWidth="1"/>
    <col min="7688" max="7688" width="16.7109375" customWidth="1"/>
    <col min="7689" max="7689" width="14.140625" customWidth="1"/>
    <col min="7691" max="7691" width="16" customWidth="1"/>
    <col min="7938" max="7939" width="33" customWidth="1"/>
    <col min="7942" max="7942" width="16.85546875" customWidth="1"/>
    <col min="7944" max="7944" width="16.7109375" customWidth="1"/>
    <col min="7945" max="7945" width="14.140625" customWidth="1"/>
    <col min="7947" max="7947" width="16" customWidth="1"/>
    <col min="8194" max="8195" width="33" customWidth="1"/>
    <col min="8198" max="8198" width="16.85546875" customWidth="1"/>
    <col min="8200" max="8200" width="16.7109375" customWidth="1"/>
    <col min="8201" max="8201" width="14.140625" customWidth="1"/>
    <col min="8203" max="8203" width="16" customWidth="1"/>
    <col min="8450" max="8451" width="33" customWidth="1"/>
    <col min="8454" max="8454" width="16.85546875" customWidth="1"/>
    <col min="8456" max="8456" width="16.7109375" customWidth="1"/>
    <col min="8457" max="8457" width="14.140625" customWidth="1"/>
    <col min="8459" max="8459" width="16" customWidth="1"/>
    <col min="8706" max="8707" width="33" customWidth="1"/>
    <col min="8710" max="8710" width="16.85546875" customWidth="1"/>
    <col min="8712" max="8712" width="16.7109375" customWidth="1"/>
    <col min="8713" max="8713" width="14.140625" customWidth="1"/>
    <col min="8715" max="8715" width="16" customWidth="1"/>
    <col min="8962" max="8963" width="33" customWidth="1"/>
    <col min="8966" max="8966" width="16.85546875" customWidth="1"/>
    <col min="8968" max="8968" width="16.7109375" customWidth="1"/>
    <col min="8969" max="8969" width="14.140625" customWidth="1"/>
    <col min="8971" max="8971" width="16" customWidth="1"/>
    <col min="9218" max="9219" width="33" customWidth="1"/>
    <col min="9222" max="9222" width="16.85546875" customWidth="1"/>
    <col min="9224" max="9224" width="16.7109375" customWidth="1"/>
    <col min="9225" max="9225" width="14.140625" customWidth="1"/>
    <col min="9227" max="9227" width="16" customWidth="1"/>
    <col min="9474" max="9475" width="33" customWidth="1"/>
    <col min="9478" max="9478" width="16.85546875" customWidth="1"/>
    <col min="9480" max="9480" width="16.7109375" customWidth="1"/>
    <col min="9481" max="9481" width="14.140625" customWidth="1"/>
    <col min="9483" max="9483" width="16" customWidth="1"/>
    <col min="9730" max="9731" width="33" customWidth="1"/>
    <col min="9734" max="9734" width="16.85546875" customWidth="1"/>
    <col min="9736" max="9736" width="16.7109375" customWidth="1"/>
    <col min="9737" max="9737" width="14.140625" customWidth="1"/>
    <col min="9739" max="9739" width="16" customWidth="1"/>
    <col min="9986" max="9987" width="33" customWidth="1"/>
    <col min="9990" max="9990" width="16.85546875" customWidth="1"/>
    <col min="9992" max="9992" width="16.7109375" customWidth="1"/>
    <col min="9993" max="9993" width="14.140625" customWidth="1"/>
    <col min="9995" max="9995" width="16" customWidth="1"/>
    <col min="10242" max="10243" width="33" customWidth="1"/>
    <col min="10246" max="10246" width="16.85546875" customWidth="1"/>
    <col min="10248" max="10248" width="16.7109375" customWidth="1"/>
    <col min="10249" max="10249" width="14.140625" customWidth="1"/>
    <col min="10251" max="10251" width="16" customWidth="1"/>
    <col min="10498" max="10499" width="33" customWidth="1"/>
    <col min="10502" max="10502" width="16.85546875" customWidth="1"/>
    <col min="10504" max="10504" width="16.7109375" customWidth="1"/>
    <col min="10505" max="10505" width="14.140625" customWidth="1"/>
    <col min="10507" max="10507" width="16" customWidth="1"/>
    <col min="10754" max="10755" width="33" customWidth="1"/>
    <col min="10758" max="10758" width="16.85546875" customWidth="1"/>
    <col min="10760" max="10760" width="16.7109375" customWidth="1"/>
    <col min="10761" max="10761" width="14.140625" customWidth="1"/>
    <col min="10763" max="10763" width="16" customWidth="1"/>
    <col min="11010" max="11011" width="33" customWidth="1"/>
    <col min="11014" max="11014" width="16.85546875" customWidth="1"/>
    <col min="11016" max="11016" width="16.7109375" customWidth="1"/>
    <col min="11017" max="11017" width="14.140625" customWidth="1"/>
    <col min="11019" max="11019" width="16" customWidth="1"/>
    <col min="11266" max="11267" width="33" customWidth="1"/>
    <col min="11270" max="11270" width="16.85546875" customWidth="1"/>
    <col min="11272" max="11272" width="16.7109375" customWidth="1"/>
    <col min="11273" max="11273" width="14.140625" customWidth="1"/>
    <col min="11275" max="11275" width="16" customWidth="1"/>
    <col min="11522" max="11523" width="33" customWidth="1"/>
    <col min="11526" max="11526" width="16.85546875" customWidth="1"/>
    <col min="11528" max="11528" width="16.7109375" customWidth="1"/>
    <col min="11529" max="11529" width="14.140625" customWidth="1"/>
    <col min="11531" max="11531" width="16" customWidth="1"/>
    <col min="11778" max="11779" width="33" customWidth="1"/>
    <col min="11782" max="11782" width="16.85546875" customWidth="1"/>
    <col min="11784" max="11784" width="16.7109375" customWidth="1"/>
    <col min="11785" max="11785" width="14.140625" customWidth="1"/>
    <col min="11787" max="11787" width="16" customWidth="1"/>
    <col min="12034" max="12035" width="33" customWidth="1"/>
    <col min="12038" max="12038" width="16.85546875" customWidth="1"/>
    <col min="12040" max="12040" width="16.7109375" customWidth="1"/>
    <col min="12041" max="12041" width="14.140625" customWidth="1"/>
    <col min="12043" max="12043" width="16" customWidth="1"/>
    <col min="12290" max="12291" width="33" customWidth="1"/>
    <col min="12294" max="12294" width="16.85546875" customWidth="1"/>
    <col min="12296" max="12296" width="16.7109375" customWidth="1"/>
    <col min="12297" max="12297" width="14.140625" customWidth="1"/>
    <col min="12299" max="12299" width="16" customWidth="1"/>
    <col min="12546" max="12547" width="33" customWidth="1"/>
    <col min="12550" max="12550" width="16.85546875" customWidth="1"/>
    <col min="12552" max="12552" width="16.7109375" customWidth="1"/>
    <col min="12553" max="12553" width="14.140625" customWidth="1"/>
    <col min="12555" max="12555" width="16" customWidth="1"/>
    <col min="12802" max="12803" width="33" customWidth="1"/>
    <col min="12806" max="12806" width="16.85546875" customWidth="1"/>
    <col min="12808" max="12808" width="16.7109375" customWidth="1"/>
    <col min="12809" max="12809" width="14.140625" customWidth="1"/>
    <col min="12811" max="12811" width="16" customWidth="1"/>
    <col min="13058" max="13059" width="33" customWidth="1"/>
    <col min="13062" max="13062" width="16.85546875" customWidth="1"/>
    <col min="13064" max="13064" width="16.7109375" customWidth="1"/>
    <col min="13065" max="13065" width="14.140625" customWidth="1"/>
    <col min="13067" max="13067" width="16" customWidth="1"/>
    <col min="13314" max="13315" width="33" customWidth="1"/>
    <col min="13318" max="13318" width="16.85546875" customWidth="1"/>
    <col min="13320" max="13320" width="16.7109375" customWidth="1"/>
    <col min="13321" max="13321" width="14.140625" customWidth="1"/>
    <col min="13323" max="13323" width="16" customWidth="1"/>
    <col min="13570" max="13571" width="33" customWidth="1"/>
    <col min="13574" max="13574" width="16.85546875" customWidth="1"/>
    <col min="13576" max="13576" width="16.7109375" customWidth="1"/>
    <col min="13577" max="13577" width="14.140625" customWidth="1"/>
    <col min="13579" max="13579" width="16" customWidth="1"/>
    <col min="13826" max="13827" width="33" customWidth="1"/>
    <col min="13830" max="13830" width="16.85546875" customWidth="1"/>
    <col min="13832" max="13832" width="16.7109375" customWidth="1"/>
    <col min="13833" max="13833" width="14.140625" customWidth="1"/>
    <col min="13835" max="13835" width="16" customWidth="1"/>
    <col min="14082" max="14083" width="33" customWidth="1"/>
    <col min="14086" max="14086" width="16.85546875" customWidth="1"/>
    <col min="14088" max="14088" width="16.7109375" customWidth="1"/>
    <col min="14089" max="14089" width="14.140625" customWidth="1"/>
    <col min="14091" max="14091" width="16" customWidth="1"/>
    <col min="14338" max="14339" width="33" customWidth="1"/>
    <col min="14342" max="14342" width="16.85546875" customWidth="1"/>
    <col min="14344" max="14344" width="16.7109375" customWidth="1"/>
    <col min="14345" max="14345" width="14.140625" customWidth="1"/>
    <col min="14347" max="14347" width="16" customWidth="1"/>
    <col min="14594" max="14595" width="33" customWidth="1"/>
    <col min="14598" max="14598" width="16.85546875" customWidth="1"/>
    <col min="14600" max="14600" width="16.7109375" customWidth="1"/>
    <col min="14601" max="14601" width="14.140625" customWidth="1"/>
    <col min="14603" max="14603" width="16" customWidth="1"/>
    <col min="14850" max="14851" width="33" customWidth="1"/>
    <col min="14854" max="14854" width="16.85546875" customWidth="1"/>
    <col min="14856" max="14856" width="16.7109375" customWidth="1"/>
    <col min="14857" max="14857" width="14.140625" customWidth="1"/>
    <col min="14859" max="14859" width="16" customWidth="1"/>
    <col min="15106" max="15107" width="33" customWidth="1"/>
    <col min="15110" max="15110" width="16.85546875" customWidth="1"/>
    <col min="15112" max="15112" width="16.7109375" customWidth="1"/>
    <col min="15113" max="15113" width="14.140625" customWidth="1"/>
    <col min="15115" max="15115" width="16" customWidth="1"/>
    <col min="15362" max="15363" width="33" customWidth="1"/>
    <col min="15366" max="15366" width="16.85546875" customWidth="1"/>
    <col min="15368" max="15368" width="16.7109375" customWidth="1"/>
    <col min="15369" max="15369" width="14.140625" customWidth="1"/>
    <col min="15371" max="15371" width="16" customWidth="1"/>
    <col min="15618" max="15619" width="33" customWidth="1"/>
    <col min="15622" max="15622" width="16.85546875" customWidth="1"/>
    <col min="15624" max="15624" width="16.7109375" customWidth="1"/>
    <col min="15625" max="15625" width="14.140625" customWidth="1"/>
    <col min="15627" max="15627" width="16" customWidth="1"/>
    <col min="15874" max="15875" width="33" customWidth="1"/>
    <col min="15878" max="15878" width="16.85546875" customWidth="1"/>
    <col min="15880" max="15880" width="16.7109375" customWidth="1"/>
    <col min="15881" max="15881" width="14.140625" customWidth="1"/>
    <col min="15883" max="15883" width="16" customWidth="1"/>
    <col min="16130" max="16131" width="33" customWidth="1"/>
    <col min="16134" max="16134" width="16.85546875" customWidth="1"/>
    <col min="16136" max="16136" width="16.7109375" customWidth="1"/>
    <col min="16137" max="16137" width="14.140625" customWidth="1"/>
    <col min="16139" max="16139" width="16" customWidth="1"/>
  </cols>
  <sheetData>
    <row r="1" spans="1:9" x14ac:dyDescent="0.25">
      <c r="A1" s="1" t="s">
        <v>0</v>
      </c>
      <c r="B1" s="1"/>
      <c r="C1" s="1"/>
    </row>
    <row r="2" spans="1:9" x14ac:dyDescent="0.25">
      <c r="A2" s="1" t="s">
        <v>1</v>
      </c>
      <c r="B2" s="1"/>
      <c r="C2" s="1"/>
    </row>
    <row r="3" spans="1:9" x14ac:dyDescent="0.25">
      <c r="A3" s="1" t="s">
        <v>2</v>
      </c>
      <c r="B3" s="1"/>
      <c r="C3" s="1"/>
    </row>
    <row r="4" spans="1:9" x14ac:dyDescent="0.25">
      <c r="A4" s="1" t="s">
        <v>3</v>
      </c>
      <c r="B4" s="1"/>
      <c r="C4" s="1"/>
    </row>
    <row r="5" spans="1:9" x14ac:dyDescent="0.25">
      <c r="A5" s="1" t="s">
        <v>4</v>
      </c>
      <c r="B5" s="1"/>
      <c r="C5" s="1"/>
    </row>
    <row r="6" spans="1:9" x14ac:dyDescent="0.25">
      <c r="A6" s="1" t="s">
        <v>5</v>
      </c>
      <c r="B6" s="1"/>
      <c r="C6" s="1"/>
    </row>
    <row r="8" spans="1:9" x14ac:dyDescent="0.25">
      <c r="A8" s="1" t="s">
        <v>6</v>
      </c>
      <c r="B8" s="1"/>
      <c r="C8" s="1" t="s">
        <v>7</v>
      </c>
    </row>
    <row r="10" spans="1:9" x14ac:dyDescent="0.25">
      <c r="A10" s="1" t="s">
        <v>8</v>
      </c>
      <c r="B10" s="1"/>
      <c r="C10" s="1"/>
    </row>
    <row r="11" spans="1:9" x14ac:dyDescent="0.25">
      <c r="A11" s="1" t="s">
        <v>9</v>
      </c>
      <c r="B11" s="2" t="s">
        <v>10</v>
      </c>
      <c r="C11" s="2" t="s">
        <v>11</v>
      </c>
      <c r="D11" s="3" t="s">
        <v>12</v>
      </c>
    </row>
    <row r="12" spans="1:9" x14ac:dyDescent="0.25">
      <c r="A12" s="4">
        <v>18264</v>
      </c>
      <c r="B12" s="5">
        <v>1950</v>
      </c>
      <c r="C12" s="6">
        <v>196688.453125</v>
      </c>
      <c r="D12">
        <f>+LN(C12)</f>
        <v>12.18937629967999</v>
      </c>
    </row>
    <row r="13" spans="1:9" x14ac:dyDescent="0.25">
      <c r="A13" s="4">
        <v>18629</v>
      </c>
      <c r="B13" s="5">
        <v>1951</v>
      </c>
      <c r="C13" s="6">
        <v>208305.203125</v>
      </c>
      <c r="D13">
        <f t="shared" ref="D13:D76" si="0">+LN(C13)</f>
        <v>12.246759605933732</v>
      </c>
    </row>
    <row r="14" spans="1:9" x14ac:dyDescent="0.25">
      <c r="A14" s="4">
        <v>18994</v>
      </c>
      <c r="B14" s="5">
        <v>1952</v>
      </c>
      <c r="C14" s="6">
        <v>195898.25</v>
      </c>
      <c r="D14">
        <f t="shared" si="0"/>
        <v>12.185350670763585</v>
      </c>
    </row>
    <row r="15" spans="1:9" x14ac:dyDescent="0.25">
      <c r="A15" s="4">
        <v>19360</v>
      </c>
      <c r="B15" s="5">
        <v>1953</v>
      </c>
      <c r="C15" s="6">
        <v>204164.875</v>
      </c>
      <c r="D15">
        <f t="shared" si="0"/>
        <v>12.226683157184201</v>
      </c>
    </row>
    <row r="16" spans="1:9" x14ac:dyDescent="0.25">
      <c r="A16" s="4">
        <v>19725</v>
      </c>
      <c r="B16" s="5">
        <v>1954</v>
      </c>
      <c r="C16" s="6">
        <v>210812.5625</v>
      </c>
      <c r="D16">
        <f t="shared" si="0"/>
        <v>12.258724688275946</v>
      </c>
      <c r="E16" s="7" t="s">
        <v>10</v>
      </c>
      <c r="F16" s="7" t="s">
        <v>16</v>
      </c>
      <c r="G16" s="7" t="s">
        <v>17</v>
      </c>
      <c r="H16" s="7" t="s">
        <v>18</v>
      </c>
      <c r="I16" s="7" t="s">
        <v>18</v>
      </c>
    </row>
    <row r="17" spans="1:12" x14ac:dyDescent="0.25">
      <c r="A17" s="4">
        <v>20090</v>
      </c>
      <c r="B17" s="5">
        <v>1955</v>
      </c>
      <c r="C17" s="6">
        <v>225537.46875</v>
      </c>
      <c r="D17">
        <f t="shared" si="0"/>
        <v>12.326241582658655</v>
      </c>
      <c r="E17">
        <v>1952</v>
      </c>
      <c r="F17">
        <f>+VLOOKUP($E17,$B$12:$D$81,2)</f>
        <v>195898.25</v>
      </c>
      <c r="G17">
        <f>+VLOOKUP($E17,$B$12:$D$81,3)</f>
        <v>12.185350670763585</v>
      </c>
      <c r="H17">
        <f>+(1/(E18-E17))*LN(F18/F17)</f>
        <v>4.0926305567854371E-2</v>
      </c>
      <c r="I17">
        <f>+(1/(E18-E17))*(G18-G17)</f>
        <v>4.0926305567854371E-2</v>
      </c>
    </row>
    <row r="18" spans="1:12" x14ac:dyDescent="0.25">
      <c r="A18" s="4">
        <v>20455</v>
      </c>
      <c r="B18" s="5">
        <v>1956</v>
      </c>
      <c r="C18" s="6">
        <v>231485.484375</v>
      </c>
      <c r="D18">
        <f t="shared" si="0"/>
        <v>12.352272448058741</v>
      </c>
      <c r="E18">
        <v>1957</v>
      </c>
      <c r="F18">
        <f t="shared" ref="F18:F24" si="1">+VLOOKUP($E18,$B$12:$D$81,2)</f>
        <v>240381.421875</v>
      </c>
      <c r="G18">
        <f t="shared" ref="G18:G24" si="2">+VLOOKUP($E18,$B$12:$D$81,3)</f>
        <v>12.389982198602857</v>
      </c>
      <c r="H18">
        <f t="shared" ref="H18:H23" si="3">+(1/(E19-E18))*LN(F19/F18)</f>
        <v>7.1569337916917329E-3</v>
      </c>
      <c r="I18">
        <f t="shared" ref="I18:I23" si="4">+(1/(E19-E18))*(G19-G18)</f>
        <v>7.1569337916912446E-3</v>
      </c>
      <c r="K18" t="s">
        <v>13</v>
      </c>
      <c r="L18">
        <f>+(1/(B81-B12))*LN(C81/C12)</f>
        <v>2.3208693765526256E-2</v>
      </c>
    </row>
    <row r="19" spans="1:12" x14ac:dyDescent="0.25">
      <c r="A19" s="4">
        <v>20821</v>
      </c>
      <c r="B19" s="5">
        <v>1957</v>
      </c>
      <c r="C19" s="6">
        <v>240381.421875</v>
      </c>
      <c r="D19">
        <f t="shared" si="0"/>
        <v>12.389982198602857</v>
      </c>
      <c r="E19">
        <v>1959</v>
      </c>
      <c r="F19">
        <f t="shared" si="1"/>
        <v>243846.953125</v>
      </c>
      <c r="G19">
        <f t="shared" si="2"/>
        <v>12.404296066186239</v>
      </c>
      <c r="H19">
        <f t="shared" si="3"/>
        <v>3.3491734525924993E-2</v>
      </c>
      <c r="I19">
        <f t="shared" si="4"/>
        <v>3.3491734525924993E-2</v>
      </c>
    </row>
    <row r="20" spans="1:12" x14ac:dyDescent="0.25">
      <c r="A20" s="4">
        <v>21186</v>
      </c>
      <c r="B20" s="5">
        <v>1958</v>
      </c>
      <c r="C20" s="6">
        <v>256257.3125</v>
      </c>
      <c r="D20">
        <f t="shared" si="0"/>
        <v>12.45393734561296</v>
      </c>
      <c r="E20">
        <v>1978</v>
      </c>
      <c r="F20">
        <f t="shared" si="1"/>
        <v>460762.96875</v>
      </c>
      <c r="G20">
        <f t="shared" si="2"/>
        <v>13.040639022178814</v>
      </c>
      <c r="H20">
        <f t="shared" si="3"/>
        <v>-2.4483030456888479E-3</v>
      </c>
      <c r="I20">
        <f t="shared" si="4"/>
        <v>-2.4483030456887711E-3</v>
      </c>
    </row>
    <row r="21" spans="1:12" x14ac:dyDescent="0.25">
      <c r="A21" s="4">
        <v>21551</v>
      </c>
      <c r="B21" s="5">
        <v>1959</v>
      </c>
      <c r="C21" s="6">
        <v>243846.953125</v>
      </c>
      <c r="D21">
        <f t="shared" si="0"/>
        <v>12.404296066186239</v>
      </c>
      <c r="E21">
        <v>1990</v>
      </c>
      <c r="F21">
        <f t="shared" si="1"/>
        <v>447422.84375</v>
      </c>
      <c r="G21">
        <f t="shared" si="2"/>
        <v>13.011259385630549</v>
      </c>
      <c r="H21">
        <f t="shared" si="3"/>
        <v>2.1095224016869103E-2</v>
      </c>
      <c r="I21">
        <f t="shared" si="4"/>
        <v>2.1095224016869064E-2</v>
      </c>
    </row>
    <row r="22" spans="1:12" x14ac:dyDescent="0.25">
      <c r="A22" s="4">
        <v>21916</v>
      </c>
      <c r="B22" s="5">
        <v>1960</v>
      </c>
      <c r="C22" s="6">
        <v>270342</v>
      </c>
      <c r="D22">
        <f t="shared" si="0"/>
        <v>12.507443103101746</v>
      </c>
      <c r="E22">
        <v>2002</v>
      </c>
      <c r="F22">
        <f t="shared" si="1"/>
        <v>576310.625</v>
      </c>
      <c r="G22">
        <f t="shared" si="2"/>
        <v>13.264402073832978</v>
      </c>
      <c r="H22">
        <f t="shared" si="3"/>
        <v>6.1456602047377691E-2</v>
      </c>
      <c r="I22">
        <f t="shared" si="4"/>
        <v>6.1456602047377608E-2</v>
      </c>
    </row>
    <row r="23" spans="1:12" x14ac:dyDescent="0.25">
      <c r="A23" s="4">
        <v>22282</v>
      </c>
      <c r="B23" s="5">
        <v>1961</v>
      </c>
      <c r="C23" s="6">
        <v>279138.9375</v>
      </c>
      <c r="D23">
        <f t="shared" si="0"/>
        <v>12.539464920721652</v>
      </c>
      <c r="E23">
        <v>2011</v>
      </c>
      <c r="F23">
        <f t="shared" si="1"/>
        <v>1002002.9375</v>
      </c>
      <c r="G23">
        <f t="shared" si="2"/>
        <v>13.817511492259376</v>
      </c>
      <c r="H23">
        <f t="shared" si="3"/>
        <v>-3.3419153447591865E-3</v>
      </c>
      <c r="I23">
        <f t="shared" si="4"/>
        <v>-3.3419153447591388E-3</v>
      </c>
    </row>
    <row r="24" spans="1:12" x14ac:dyDescent="0.25">
      <c r="A24" s="4">
        <v>22647</v>
      </c>
      <c r="B24" s="5">
        <v>1962</v>
      </c>
      <c r="C24" s="6">
        <v>280924.875</v>
      </c>
      <c r="D24">
        <f t="shared" si="0"/>
        <v>12.545842563817386</v>
      </c>
      <c r="E24">
        <v>2019</v>
      </c>
      <c r="F24">
        <f t="shared" si="1"/>
        <v>975569</v>
      </c>
      <c r="G24">
        <f t="shared" si="2"/>
        <v>13.790776169501303</v>
      </c>
    </row>
    <row r="25" spans="1:12" x14ac:dyDescent="0.25">
      <c r="A25" s="4">
        <v>23012</v>
      </c>
      <c r="B25" s="5">
        <v>1963</v>
      </c>
      <c r="C25" s="6">
        <v>270609.3125</v>
      </c>
      <c r="D25">
        <f t="shared" si="0"/>
        <v>12.508431408391266</v>
      </c>
    </row>
    <row r="26" spans="1:12" x14ac:dyDescent="0.25">
      <c r="A26" s="4">
        <v>23377</v>
      </c>
      <c r="B26" s="5">
        <v>1964</v>
      </c>
      <c r="C26" s="6">
        <v>291641.65625</v>
      </c>
      <c r="D26">
        <f t="shared" si="0"/>
        <v>12.583281122994901</v>
      </c>
    </row>
    <row r="27" spans="1:12" x14ac:dyDescent="0.25">
      <c r="A27" s="4">
        <v>23743</v>
      </c>
      <c r="B27" s="5">
        <v>1965</v>
      </c>
      <c r="C27" s="6">
        <v>318469.59375</v>
      </c>
      <c r="D27">
        <f t="shared" si="0"/>
        <v>12.671282282404121</v>
      </c>
    </row>
    <row r="28" spans="1:12" x14ac:dyDescent="0.25">
      <c r="A28" s="4">
        <v>24108</v>
      </c>
      <c r="B28" s="5">
        <v>1966</v>
      </c>
      <c r="C28" s="6">
        <v>319221.28125</v>
      </c>
      <c r="D28">
        <f t="shared" si="0"/>
        <v>12.673639812918113</v>
      </c>
    </row>
    <row r="29" spans="1:12" x14ac:dyDescent="0.25">
      <c r="A29" s="4">
        <v>24473</v>
      </c>
      <c r="B29" s="5">
        <v>1967</v>
      </c>
      <c r="C29" s="6">
        <v>328118.75</v>
      </c>
      <c r="D29">
        <f t="shared" si="0"/>
        <v>12.701130864527569</v>
      </c>
    </row>
    <row r="30" spans="1:12" x14ac:dyDescent="0.25">
      <c r="A30" s="4">
        <v>24838</v>
      </c>
      <c r="B30" s="5">
        <v>1968</v>
      </c>
      <c r="C30" s="6">
        <v>345067.46875</v>
      </c>
      <c r="D30">
        <f t="shared" si="0"/>
        <v>12.751495238488024</v>
      </c>
    </row>
    <row r="31" spans="1:12" x14ac:dyDescent="0.25">
      <c r="A31" s="4">
        <v>25204</v>
      </c>
      <c r="B31" s="5">
        <v>1969</v>
      </c>
      <c r="C31" s="6">
        <v>376695.96875</v>
      </c>
      <c r="D31">
        <f t="shared" si="0"/>
        <v>12.839193692136277</v>
      </c>
    </row>
    <row r="32" spans="1:12" x14ac:dyDescent="0.25">
      <c r="A32" s="4">
        <v>25569</v>
      </c>
      <c r="B32" s="5">
        <v>1970</v>
      </c>
      <c r="C32" s="6">
        <v>388737.78125</v>
      </c>
      <c r="D32">
        <f t="shared" si="0"/>
        <v>12.870660311113454</v>
      </c>
    </row>
    <row r="33" spans="1:4" x14ac:dyDescent="0.25">
      <c r="A33" s="4">
        <v>25934</v>
      </c>
      <c r="B33" s="5">
        <v>1971</v>
      </c>
      <c r="C33" s="6">
        <v>403358.84375</v>
      </c>
      <c r="D33">
        <f t="shared" si="0"/>
        <v>12.907581875871625</v>
      </c>
    </row>
    <row r="34" spans="1:4" x14ac:dyDescent="0.25">
      <c r="A34" s="4">
        <v>26299</v>
      </c>
      <c r="B34" s="5">
        <v>1972</v>
      </c>
      <c r="C34" s="6">
        <v>411739.4375</v>
      </c>
      <c r="D34">
        <f t="shared" si="0"/>
        <v>12.928145995008968</v>
      </c>
    </row>
    <row r="35" spans="1:4" x14ac:dyDescent="0.25">
      <c r="A35" s="4">
        <v>26665</v>
      </c>
      <c r="B35" s="5">
        <v>1973</v>
      </c>
      <c r="C35" s="6">
        <v>427155.53125</v>
      </c>
      <c r="D35">
        <f t="shared" si="0"/>
        <v>12.964903467694098</v>
      </c>
    </row>
    <row r="36" spans="1:4" x14ac:dyDescent="0.25">
      <c r="A36" s="4">
        <v>27030</v>
      </c>
      <c r="B36" s="5">
        <v>1974</v>
      </c>
      <c r="C36" s="6">
        <v>450247.1875</v>
      </c>
      <c r="D36">
        <f t="shared" si="0"/>
        <v>13.017552016488986</v>
      </c>
    </row>
    <row r="37" spans="1:4" x14ac:dyDescent="0.25">
      <c r="A37" s="4">
        <v>27395</v>
      </c>
      <c r="B37" s="5">
        <v>1975</v>
      </c>
      <c r="C37" s="6">
        <v>447577</v>
      </c>
      <c r="D37">
        <f t="shared" si="0"/>
        <v>13.011603868934317</v>
      </c>
    </row>
    <row r="38" spans="1:4" x14ac:dyDescent="0.25">
      <c r="A38" s="4">
        <v>27760</v>
      </c>
      <c r="B38" s="5">
        <v>1976</v>
      </c>
      <c r="C38" s="6">
        <v>447527.03125</v>
      </c>
      <c r="D38">
        <f t="shared" si="0"/>
        <v>13.011492219900671</v>
      </c>
    </row>
    <row r="39" spans="1:4" x14ac:dyDescent="0.25">
      <c r="A39" s="4">
        <v>28126</v>
      </c>
      <c r="B39" s="5">
        <v>1977</v>
      </c>
      <c r="C39" s="6">
        <v>476099.0625</v>
      </c>
      <c r="D39">
        <f t="shared" si="0"/>
        <v>13.073381226056538</v>
      </c>
    </row>
    <row r="40" spans="1:4" x14ac:dyDescent="0.25">
      <c r="A40" s="4">
        <v>28491</v>
      </c>
      <c r="B40" s="5">
        <v>1978</v>
      </c>
      <c r="C40" s="6">
        <v>460762.96875</v>
      </c>
      <c r="D40">
        <f t="shared" si="0"/>
        <v>13.040639022178814</v>
      </c>
    </row>
    <row r="41" spans="1:4" x14ac:dyDescent="0.25">
      <c r="A41" s="4">
        <v>28856</v>
      </c>
      <c r="B41" s="5">
        <v>1979</v>
      </c>
      <c r="C41" s="6">
        <v>493095.28125</v>
      </c>
      <c r="D41">
        <f t="shared" si="0"/>
        <v>13.108457702606502</v>
      </c>
    </row>
    <row r="42" spans="1:4" x14ac:dyDescent="0.25">
      <c r="A42" s="4">
        <v>29221</v>
      </c>
      <c r="B42" s="5">
        <v>1980</v>
      </c>
      <c r="C42" s="6">
        <v>500260.78125</v>
      </c>
      <c r="D42">
        <f t="shared" si="0"/>
        <v>13.122884803937882</v>
      </c>
    </row>
    <row r="43" spans="1:4" x14ac:dyDescent="0.25">
      <c r="A43" s="4">
        <v>29587</v>
      </c>
      <c r="B43" s="5">
        <v>1981</v>
      </c>
      <c r="C43" s="6">
        <v>473161.90625</v>
      </c>
      <c r="D43">
        <f t="shared" si="0"/>
        <v>13.067192905415611</v>
      </c>
    </row>
    <row r="44" spans="1:4" x14ac:dyDescent="0.25">
      <c r="A44" s="4">
        <v>29952</v>
      </c>
      <c r="B44" s="5">
        <v>1982</v>
      </c>
      <c r="C44" s="6">
        <v>458204.09375</v>
      </c>
      <c r="D44">
        <f t="shared" si="0"/>
        <v>13.035069983378905</v>
      </c>
    </row>
    <row r="45" spans="1:4" x14ac:dyDescent="0.25">
      <c r="A45" s="4">
        <v>30317</v>
      </c>
      <c r="B45" s="5">
        <v>1983</v>
      </c>
      <c r="C45" s="6">
        <v>477047.0625</v>
      </c>
      <c r="D45">
        <f t="shared" si="0"/>
        <v>13.075370428525567</v>
      </c>
    </row>
    <row r="46" spans="1:4" x14ac:dyDescent="0.25">
      <c r="A46" s="4">
        <v>30682</v>
      </c>
      <c r="B46" s="5">
        <v>1984</v>
      </c>
      <c r="C46" s="6">
        <v>486614.21875</v>
      </c>
      <c r="D46">
        <f t="shared" si="0"/>
        <v>13.095226929517057</v>
      </c>
    </row>
    <row r="47" spans="1:4" x14ac:dyDescent="0.25">
      <c r="A47" s="4">
        <v>31048</v>
      </c>
      <c r="B47" s="5">
        <v>1985</v>
      </c>
      <c r="C47" s="6">
        <v>452764.90625</v>
      </c>
      <c r="D47">
        <f t="shared" si="0"/>
        <v>13.023128299002689</v>
      </c>
    </row>
    <row r="48" spans="1:4" x14ac:dyDescent="0.25">
      <c r="A48" s="4">
        <v>31413</v>
      </c>
      <c r="B48" s="5">
        <v>1986</v>
      </c>
      <c r="C48" s="6">
        <v>485108.6875</v>
      </c>
      <c r="D48">
        <f t="shared" si="0"/>
        <v>13.092128242751572</v>
      </c>
    </row>
    <row r="49" spans="1:9" x14ac:dyDescent="0.25">
      <c r="A49" s="4">
        <v>31778</v>
      </c>
      <c r="B49" s="5">
        <v>1987</v>
      </c>
      <c r="C49" s="6">
        <v>497395.5</v>
      </c>
      <c r="D49">
        <f t="shared" si="0"/>
        <v>13.117140763265885</v>
      </c>
    </row>
    <row r="50" spans="1:9" x14ac:dyDescent="0.25">
      <c r="A50" s="4">
        <v>32143</v>
      </c>
      <c r="B50" s="5">
        <v>1988</v>
      </c>
      <c r="C50" s="6">
        <v>487682.625</v>
      </c>
      <c r="D50">
        <f t="shared" si="0"/>
        <v>13.097420114653831</v>
      </c>
    </row>
    <row r="51" spans="1:9" x14ac:dyDescent="0.25">
      <c r="A51" s="4">
        <v>32509</v>
      </c>
      <c r="B51" s="5">
        <v>1989</v>
      </c>
      <c r="C51" s="6">
        <v>453493.375</v>
      </c>
      <c r="D51">
        <f t="shared" si="0"/>
        <v>13.024735939830842</v>
      </c>
    </row>
    <row r="52" spans="1:9" x14ac:dyDescent="0.25">
      <c r="A52" s="4">
        <v>32874</v>
      </c>
      <c r="B52" s="5">
        <v>1990</v>
      </c>
      <c r="C52" s="6">
        <v>447422.84375</v>
      </c>
      <c r="D52">
        <f t="shared" si="0"/>
        <v>13.011259385630549</v>
      </c>
    </row>
    <row r="53" spans="1:9" x14ac:dyDescent="0.25">
      <c r="A53" s="4">
        <v>33239</v>
      </c>
      <c r="B53" s="5">
        <v>1991</v>
      </c>
      <c r="C53" s="6">
        <v>494384.53125</v>
      </c>
      <c r="D53">
        <f t="shared" si="0"/>
        <v>13.111068896711384</v>
      </c>
    </row>
    <row r="54" spans="1:9" x14ac:dyDescent="0.25">
      <c r="A54" s="4">
        <v>33604</v>
      </c>
      <c r="B54" s="5">
        <v>1992</v>
      </c>
      <c r="C54" s="6">
        <v>545328.4375</v>
      </c>
      <c r="D54">
        <f t="shared" si="0"/>
        <v>13.209143529746934</v>
      </c>
    </row>
    <row r="55" spans="1:9" x14ac:dyDescent="0.25">
      <c r="A55" s="4">
        <v>33970</v>
      </c>
      <c r="B55" s="5">
        <v>1993</v>
      </c>
      <c r="C55" s="6">
        <v>579420.625</v>
      </c>
      <c r="D55">
        <f t="shared" si="0"/>
        <v>13.269783960853308</v>
      </c>
    </row>
    <row r="56" spans="1:9" x14ac:dyDescent="0.25">
      <c r="A56" s="4">
        <v>34335</v>
      </c>
      <c r="B56" s="5">
        <v>1994</v>
      </c>
      <c r="C56" s="6">
        <v>613236.9375</v>
      </c>
      <c r="D56">
        <f t="shared" si="0"/>
        <v>13.326506661445448</v>
      </c>
    </row>
    <row r="57" spans="1:9" x14ac:dyDescent="0.25">
      <c r="A57" s="4">
        <v>34700</v>
      </c>
      <c r="B57" s="5">
        <v>1995</v>
      </c>
      <c r="C57" s="6">
        <v>595788.8125</v>
      </c>
      <c r="D57">
        <f t="shared" si="0"/>
        <v>13.297641541810771</v>
      </c>
    </row>
    <row r="58" spans="1:9" x14ac:dyDescent="0.25">
      <c r="A58" s="4">
        <v>35065</v>
      </c>
      <c r="B58" s="5">
        <v>1996</v>
      </c>
      <c r="C58" s="6">
        <v>628716.125</v>
      </c>
      <c r="D58">
        <f t="shared" si="0"/>
        <v>13.351435122205119</v>
      </c>
    </row>
    <row r="59" spans="1:9" x14ac:dyDescent="0.25">
      <c r="A59" s="4">
        <v>35431</v>
      </c>
      <c r="B59" s="5">
        <v>1997</v>
      </c>
      <c r="C59" s="6">
        <v>679711.625</v>
      </c>
      <c r="D59">
        <f t="shared" si="0"/>
        <v>13.429423906322208</v>
      </c>
      <c r="F59" t="s">
        <v>19</v>
      </c>
    </row>
    <row r="60" spans="1:9" x14ac:dyDescent="0.25">
      <c r="A60" s="4">
        <v>35796</v>
      </c>
      <c r="B60" s="5">
        <v>1998</v>
      </c>
      <c r="C60" s="6">
        <v>705881.75</v>
      </c>
      <c r="D60">
        <f t="shared" si="0"/>
        <v>13.467203009529026</v>
      </c>
      <c r="F60">
        <f>+C60/C25</f>
        <v>2.6084902381177293</v>
      </c>
      <c r="G60" t="s">
        <v>14</v>
      </c>
    </row>
    <row r="61" spans="1:9" x14ac:dyDescent="0.25">
      <c r="A61" s="4">
        <v>36161</v>
      </c>
      <c r="B61" s="5">
        <v>1999</v>
      </c>
      <c r="C61" s="6">
        <v>681984.4375</v>
      </c>
      <c r="D61">
        <f t="shared" si="0"/>
        <v>13.432762117650288</v>
      </c>
      <c r="F61">
        <f>+F60^(1/35)</f>
        <v>1.0277721251492657</v>
      </c>
      <c r="G61" t="s">
        <v>15</v>
      </c>
      <c r="I61">
        <f>+(D60-D25)/35</f>
        <v>2.7393474318221728E-2</v>
      </c>
    </row>
    <row r="62" spans="1:9" x14ac:dyDescent="0.25">
      <c r="A62" s="4">
        <v>36526</v>
      </c>
      <c r="B62" s="5">
        <v>2000</v>
      </c>
      <c r="C62" s="6">
        <v>676603.6875</v>
      </c>
      <c r="D62">
        <f t="shared" si="0"/>
        <v>13.424840985358234</v>
      </c>
    </row>
    <row r="63" spans="1:9" x14ac:dyDescent="0.25">
      <c r="A63" s="4">
        <v>36892</v>
      </c>
      <c r="B63" s="5">
        <v>2001</v>
      </c>
      <c r="C63" s="6">
        <v>646773.3125</v>
      </c>
      <c r="D63">
        <f t="shared" si="0"/>
        <v>13.379751145011326</v>
      </c>
    </row>
    <row r="64" spans="1:9" x14ac:dyDescent="0.25">
      <c r="A64" s="4">
        <v>37257</v>
      </c>
      <c r="B64" s="5">
        <v>2002</v>
      </c>
      <c r="C64" s="6">
        <v>576310.625</v>
      </c>
      <c r="D64">
        <f t="shared" si="0"/>
        <v>13.264402073832978</v>
      </c>
    </row>
    <row r="65" spans="1:4" x14ac:dyDescent="0.25">
      <c r="A65" s="4">
        <v>37622</v>
      </c>
      <c r="B65" s="5">
        <v>2003</v>
      </c>
      <c r="C65" s="6">
        <v>627239.5</v>
      </c>
      <c r="D65">
        <f t="shared" si="0"/>
        <v>13.34908372435161</v>
      </c>
    </row>
    <row r="66" spans="1:4" x14ac:dyDescent="0.25">
      <c r="A66" s="4">
        <v>37987</v>
      </c>
      <c r="B66" s="5">
        <v>2004</v>
      </c>
      <c r="C66" s="6">
        <v>683876.5</v>
      </c>
      <c r="D66">
        <f t="shared" si="0"/>
        <v>13.435532624747015</v>
      </c>
    </row>
    <row r="67" spans="1:4" x14ac:dyDescent="0.25">
      <c r="A67" s="4">
        <v>38353</v>
      </c>
      <c r="B67" s="5">
        <v>2005</v>
      </c>
      <c r="C67" s="6">
        <v>744411</v>
      </c>
      <c r="D67">
        <f t="shared" si="0"/>
        <v>13.520348580642667</v>
      </c>
    </row>
    <row r="68" spans="1:4" x14ac:dyDescent="0.25">
      <c r="A68" s="4">
        <v>38718</v>
      </c>
      <c r="B68" s="5">
        <v>2006</v>
      </c>
      <c r="C68" s="6">
        <v>804314.8125</v>
      </c>
      <c r="D68">
        <f t="shared" si="0"/>
        <v>13.597746029358159</v>
      </c>
    </row>
    <row r="69" spans="1:4" x14ac:dyDescent="0.25">
      <c r="A69" s="4">
        <v>39083</v>
      </c>
      <c r="B69" s="5">
        <v>2007</v>
      </c>
      <c r="C69" s="6">
        <v>876764.6875</v>
      </c>
      <c r="D69">
        <f t="shared" si="0"/>
        <v>13.683993920071973</v>
      </c>
    </row>
    <row r="70" spans="1:4" x14ac:dyDescent="0.25">
      <c r="A70" s="4">
        <v>39448</v>
      </c>
      <c r="B70" s="5">
        <v>2008</v>
      </c>
      <c r="C70" s="6">
        <v>912337.0625</v>
      </c>
      <c r="D70">
        <f t="shared" si="0"/>
        <v>13.72376478685092</v>
      </c>
    </row>
    <row r="71" spans="1:4" x14ac:dyDescent="0.25">
      <c r="A71" s="4">
        <v>39814</v>
      </c>
      <c r="B71" s="5">
        <v>2009</v>
      </c>
      <c r="C71" s="6">
        <v>858340.1875</v>
      </c>
      <c r="D71">
        <f t="shared" si="0"/>
        <v>13.662755788816874</v>
      </c>
    </row>
    <row r="72" spans="1:4" x14ac:dyDescent="0.25">
      <c r="A72" s="4">
        <v>40179</v>
      </c>
      <c r="B72" s="5">
        <v>2010</v>
      </c>
      <c r="C72" s="6">
        <v>945250.5625</v>
      </c>
      <c r="D72">
        <f t="shared" si="0"/>
        <v>13.759205316833668</v>
      </c>
    </row>
    <row r="73" spans="1:4" x14ac:dyDescent="0.25">
      <c r="A73" s="4">
        <v>40544</v>
      </c>
      <c r="B73" s="5">
        <v>2011</v>
      </c>
      <c r="C73" s="6">
        <v>1002002.9375</v>
      </c>
      <c r="D73">
        <f t="shared" si="0"/>
        <v>13.817511492259376</v>
      </c>
    </row>
    <row r="74" spans="1:4" x14ac:dyDescent="0.25">
      <c r="A74" s="4">
        <v>40909</v>
      </c>
      <c r="B74" s="5">
        <v>2012</v>
      </c>
      <c r="C74" s="6">
        <v>991718.125</v>
      </c>
      <c r="D74">
        <f t="shared" si="0"/>
        <v>13.807194197703781</v>
      </c>
    </row>
    <row r="75" spans="1:4" x14ac:dyDescent="0.25">
      <c r="A75" s="4">
        <v>41275</v>
      </c>
      <c r="B75" s="5">
        <v>2013</v>
      </c>
      <c r="C75" s="6">
        <v>1015572.1875</v>
      </c>
      <c r="D75">
        <f t="shared" si="0"/>
        <v>13.830962743148193</v>
      </c>
    </row>
    <row r="76" spans="1:4" x14ac:dyDescent="0.25">
      <c r="A76" s="4">
        <v>41640</v>
      </c>
      <c r="B76" s="5">
        <v>2014</v>
      </c>
      <c r="C76" s="6">
        <v>990054.75</v>
      </c>
      <c r="D76">
        <f t="shared" si="0"/>
        <v>13.80551552361192</v>
      </c>
    </row>
    <row r="77" spans="1:4" x14ac:dyDescent="0.25">
      <c r="A77" s="4">
        <v>42005</v>
      </c>
      <c r="B77" s="5">
        <v>2015</v>
      </c>
      <c r="C77" s="6">
        <v>1017094.75</v>
      </c>
      <c r="D77">
        <f>+LN(C77)</f>
        <v>13.832460836866023</v>
      </c>
    </row>
    <row r="78" spans="1:4" x14ac:dyDescent="0.25">
      <c r="A78" s="4">
        <v>42370</v>
      </c>
      <c r="B78" s="5">
        <v>2016</v>
      </c>
      <c r="C78" s="6">
        <v>995935.8125</v>
      </c>
      <c r="D78">
        <f>+LN(C78)</f>
        <v>13.811438089208924</v>
      </c>
    </row>
    <row r="79" spans="1:4" x14ac:dyDescent="0.25">
      <c r="A79" s="4">
        <v>42736</v>
      </c>
      <c r="B79" s="5">
        <v>2017</v>
      </c>
      <c r="C79" s="6">
        <v>1022513.25</v>
      </c>
      <c r="D79">
        <f>+LN(C79)</f>
        <v>13.837774125250341</v>
      </c>
    </row>
    <row r="80" spans="1:4" x14ac:dyDescent="0.25">
      <c r="A80" s="4">
        <v>43101</v>
      </c>
      <c r="B80" s="5">
        <v>2018</v>
      </c>
      <c r="C80" s="6">
        <v>997136.625</v>
      </c>
      <c r="D80">
        <f>+LN(C80)</f>
        <v>13.812643075663711</v>
      </c>
    </row>
    <row r="81" spans="1:4" x14ac:dyDescent="0.25">
      <c r="A81" s="4">
        <v>43466</v>
      </c>
      <c r="B81" s="5">
        <v>2019</v>
      </c>
      <c r="C81" s="6">
        <v>975569</v>
      </c>
      <c r="D81">
        <f>+LN(C81)</f>
        <v>13.790776169501303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ACBA-93DE-4A66-B9FB-D95EEAC3FB95}">
  <dimension ref="A1:H81"/>
  <sheetViews>
    <sheetView workbookViewId="0"/>
  </sheetViews>
  <sheetFormatPr baseColWidth="10" defaultRowHeight="15" x14ac:dyDescent="0.25"/>
  <cols>
    <col min="2" max="3" width="33" customWidth="1"/>
    <col min="6" max="8" width="16.85546875" customWidth="1"/>
    <col min="10" max="10" width="16.7109375" customWidth="1"/>
    <col min="11" max="11" width="14.140625" customWidth="1"/>
    <col min="13" max="13" width="16" customWidth="1"/>
    <col min="258" max="259" width="33" customWidth="1"/>
    <col min="262" max="264" width="16.85546875" customWidth="1"/>
    <col min="266" max="266" width="16.7109375" customWidth="1"/>
    <col min="267" max="267" width="14.140625" customWidth="1"/>
    <col min="269" max="269" width="16" customWidth="1"/>
    <col min="514" max="515" width="33" customWidth="1"/>
    <col min="518" max="520" width="16.85546875" customWidth="1"/>
    <col min="522" max="522" width="16.7109375" customWidth="1"/>
    <col min="523" max="523" width="14.140625" customWidth="1"/>
    <col min="525" max="525" width="16" customWidth="1"/>
    <col min="770" max="771" width="33" customWidth="1"/>
    <col min="774" max="776" width="16.85546875" customWidth="1"/>
    <col min="778" max="778" width="16.7109375" customWidth="1"/>
    <col min="779" max="779" width="14.140625" customWidth="1"/>
    <col min="781" max="781" width="16" customWidth="1"/>
    <col min="1026" max="1027" width="33" customWidth="1"/>
    <col min="1030" max="1032" width="16.85546875" customWidth="1"/>
    <col min="1034" max="1034" width="16.7109375" customWidth="1"/>
    <col min="1035" max="1035" width="14.140625" customWidth="1"/>
    <col min="1037" max="1037" width="16" customWidth="1"/>
    <col min="1282" max="1283" width="33" customWidth="1"/>
    <col min="1286" max="1288" width="16.85546875" customWidth="1"/>
    <col min="1290" max="1290" width="16.7109375" customWidth="1"/>
    <col min="1291" max="1291" width="14.140625" customWidth="1"/>
    <col min="1293" max="1293" width="16" customWidth="1"/>
    <col min="1538" max="1539" width="33" customWidth="1"/>
    <col min="1542" max="1544" width="16.85546875" customWidth="1"/>
    <col min="1546" max="1546" width="16.7109375" customWidth="1"/>
    <col min="1547" max="1547" width="14.140625" customWidth="1"/>
    <col min="1549" max="1549" width="16" customWidth="1"/>
    <col min="1794" max="1795" width="33" customWidth="1"/>
    <col min="1798" max="1800" width="16.85546875" customWidth="1"/>
    <col min="1802" max="1802" width="16.7109375" customWidth="1"/>
    <col min="1803" max="1803" width="14.140625" customWidth="1"/>
    <col min="1805" max="1805" width="16" customWidth="1"/>
    <col min="2050" max="2051" width="33" customWidth="1"/>
    <col min="2054" max="2056" width="16.85546875" customWidth="1"/>
    <col min="2058" max="2058" width="16.7109375" customWidth="1"/>
    <col min="2059" max="2059" width="14.140625" customWidth="1"/>
    <col min="2061" max="2061" width="16" customWidth="1"/>
    <col min="2306" max="2307" width="33" customWidth="1"/>
    <col min="2310" max="2312" width="16.85546875" customWidth="1"/>
    <col min="2314" max="2314" width="16.7109375" customWidth="1"/>
    <col min="2315" max="2315" width="14.140625" customWidth="1"/>
    <col min="2317" max="2317" width="16" customWidth="1"/>
    <col min="2562" max="2563" width="33" customWidth="1"/>
    <col min="2566" max="2568" width="16.85546875" customWidth="1"/>
    <col min="2570" max="2570" width="16.7109375" customWidth="1"/>
    <col min="2571" max="2571" width="14.140625" customWidth="1"/>
    <col min="2573" max="2573" width="16" customWidth="1"/>
    <col min="2818" max="2819" width="33" customWidth="1"/>
    <col min="2822" max="2824" width="16.85546875" customWidth="1"/>
    <col min="2826" max="2826" width="16.7109375" customWidth="1"/>
    <col min="2827" max="2827" width="14.140625" customWidth="1"/>
    <col min="2829" max="2829" width="16" customWidth="1"/>
    <col min="3074" max="3075" width="33" customWidth="1"/>
    <col min="3078" max="3080" width="16.85546875" customWidth="1"/>
    <col min="3082" max="3082" width="16.7109375" customWidth="1"/>
    <col min="3083" max="3083" width="14.140625" customWidth="1"/>
    <col min="3085" max="3085" width="16" customWidth="1"/>
    <col min="3330" max="3331" width="33" customWidth="1"/>
    <col min="3334" max="3336" width="16.85546875" customWidth="1"/>
    <col min="3338" max="3338" width="16.7109375" customWidth="1"/>
    <col min="3339" max="3339" width="14.140625" customWidth="1"/>
    <col min="3341" max="3341" width="16" customWidth="1"/>
    <col min="3586" max="3587" width="33" customWidth="1"/>
    <col min="3590" max="3592" width="16.85546875" customWidth="1"/>
    <col min="3594" max="3594" width="16.7109375" customWidth="1"/>
    <col min="3595" max="3595" width="14.140625" customWidth="1"/>
    <col min="3597" max="3597" width="16" customWidth="1"/>
    <col min="3842" max="3843" width="33" customWidth="1"/>
    <col min="3846" max="3848" width="16.85546875" customWidth="1"/>
    <col min="3850" max="3850" width="16.7109375" customWidth="1"/>
    <col min="3851" max="3851" width="14.140625" customWidth="1"/>
    <col min="3853" max="3853" width="16" customWidth="1"/>
    <col min="4098" max="4099" width="33" customWidth="1"/>
    <col min="4102" max="4104" width="16.85546875" customWidth="1"/>
    <col min="4106" max="4106" width="16.7109375" customWidth="1"/>
    <col min="4107" max="4107" width="14.140625" customWidth="1"/>
    <col min="4109" max="4109" width="16" customWidth="1"/>
    <col min="4354" max="4355" width="33" customWidth="1"/>
    <col min="4358" max="4360" width="16.85546875" customWidth="1"/>
    <col min="4362" max="4362" width="16.7109375" customWidth="1"/>
    <col min="4363" max="4363" width="14.140625" customWidth="1"/>
    <col min="4365" max="4365" width="16" customWidth="1"/>
    <col min="4610" max="4611" width="33" customWidth="1"/>
    <col min="4614" max="4616" width="16.85546875" customWidth="1"/>
    <col min="4618" max="4618" width="16.7109375" customWidth="1"/>
    <col min="4619" max="4619" width="14.140625" customWidth="1"/>
    <col min="4621" max="4621" width="16" customWidth="1"/>
    <col min="4866" max="4867" width="33" customWidth="1"/>
    <col min="4870" max="4872" width="16.85546875" customWidth="1"/>
    <col min="4874" max="4874" width="16.7109375" customWidth="1"/>
    <col min="4875" max="4875" width="14.140625" customWidth="1"/>
    <col min="4877" max="4877" width="16" customWidth="1"/>
    <col min="5122" max="5123" width="33" customWidth="1"/>
    <col min="5126" max="5128" width="16.85546875" customWidth="1"/>
    <col min="5130" max="5130" width="16.7109375" customWidth="1"/>
    <col min="5131" max="5131" width="14.140625" customWidth="1"/>
    <col min="5133" max="5133" width="16" customWidth="1"/>
    <col min="5378" max="5379" width="33" customWidth="1"/>
    <col min="5382" max="5384" width="16.85546875" customWidth="1"/>
    <col min="5386" max="5386" width="16.7109375" customWidth="1"/>
    <col min="5387" max="5387" width="14.140625" customWidth="1"/>
    <col min="5389" max="5389" width="16" customWidth="1"/>
    <col min="5634" max="5635" width="33" customWidth="1"/>
    <col min="5638" max="5640" width="16.85546875" customWidth="1"/>
    <col min="5642" max="5642" width="16.7109375" customWidth="1"/>
    <col min="5643" max="5643" width="14.140625" customWidth="1"/>
    <col min="5645" max="5645" width="16" customWidth="1"/>
    <col min="5890" max="5891" width="33" customWidth="1"/>
    <col min="5894" max="5896" width="16.85546875" customWidth="1"/>
    <col min="5898" max="5898" width="16.7109375" customWidth="1"/>
    <col min="5899" max="5899" width="14.140625" customWidth="1"/>
    <col min="5901" max="5901" width="16" customWidth="1"/>
    <col min="6146" max="6147" width="33" customWidth="1"/>
    <col min="6150" max="6152" width="16.85546875" customWidth="1"/>
    <col min="6154" max="6154" width="16.7109375" customWidth="1"/>
    <col min="6155" max="6155" width="14.140625" customWidth="1"/>
    <col min="6157" max="6157" width="16" customWidth="1"/>
    <col min="6402" max="6403" width="33" customWidth="1"/>
    <col min="6406" max="6408" width="16.85546875" customWidth="1"/>
    <col min="6410" max="6410" width="16.7109375" customWidth="1"/>
    <col min="6411" max="6411" width="14.140625" customWidth="1"/>
    <col min="6413" max="6413" width="16" customWidth="1"/>
    <col min="6658" max="6659" width="33" customWidth="1"/>
    <col min="6662" max="6664" width="16.85546875" customWidth="1"/>
    <col min="6666" max="6666" width="16.7109375" customWidth="1"/>
    <col min="6667" max="6667" width="14.140625" customWidth="1"/>
    <col min="6669" max="6669" width="16" customWidth="1"/>
    <col min="6914" max="6915" width="33" customWidth="1"/>
    <col min="6918" max="6920" width="16.85546875" customWidth="1"/>
    <col min="6922" max="6922" width="16.7109375" customWidth="1"/>
    <col min="6923" max="6923" width="14.140625" customWidth="1"/>
    <col min="6925" max="6925" width="16" customWidth="1"/>
    <col min="7170" max="7171" width="33" customWidth="1"/>
    <col min="7174" max="7176" width="16.85546875" customWidth="1"/>
    <col min="7178" max="7178" width="16.7109375" customWidth="1"/>
    <col min="7179" max="7179" width="14.140625" customWidth="1"/>
    <col min="7181" max="7181" width="16" customWidth="1"/>
    <col min="7426" max="7427" width="33" customWidth="1"/>
    <col min="7430" max="7432" width="16.85546875" customWidth="1"/>
    <col min="7434" max="7434" width="16.7109375" customWidth="1"/>
    <col min="7435" max="7435" width="14.140625" customWidth="1"/>
    <col min="7437" max="7437" width="16" customWidth="1"/>
    <col min="7682" max="7683" width="33" customWidth="1"/>
    <col min="7686" max="7688" width="16.85546875" customWidth="1"/>
    <col min="7690" max="7690" width="16.7109375" customWidth="1"/>
    <col min="7691" max="7691" width="14.140625" customWidth="1"/>
    <col min="7693" max="7693" width="16" customWidth="1"/>
    <col min="7938" max="7939" width="33" customWidth="1"/>
    <col min="7942" max="7944" width="16.85546875" customWidth="1"/>
    <col min="7946" max="7946" width="16.7109375" customWidth="1"/>
    <col min="7947" max="7947" width="14.140625" customWidth="1"/>
    <col min="7949" max="7949" width="16" customWidth="1"/>
    <col min="8194" max="8195" width="33" customWidth="1"/>
    <col min="8198" max="8200" width="16.85546875" customWidth="1"/>
    <col min="8202" max="8202" width="16.7109375" customWidth="1"/>
    <col min="8203" max="8203" width="14.140625" customWidth="1"/>
    <col min="8205" max="8205" width="16" customWidth="1"/>
    <col min="8450" max="8451" width="33" customWidth="1"/>
    <col min="8454" max="8456" width="16.85546875" customWidth="1"/>
    <col min="8458" max="8458" width="16.7109375" customWidth="1"/>
    <col min="8459" max="8459" width="14.140625" customWidth="1"/>
    <col min="8461" max="8461" width="16" customWidth="1"/>
    <col min="8706" max="8707" width="33" customWidth="1"/>
    <col min="8710" max="8712" width="16.85546875" customWidth="1"/>
    <col min="8714" max="8714" width="16.7109375" customWidth="1"/>
    <col min="8715" max="8715" width="14.140625" customWidth="1"/>
    <col min="8717" max="8717" width="16" customWidth="1"/>
    <col min="8962" max="8963" width="33" customWidth="1"/>
    <col min="8966" max="8968" width="16.85546875" customWidth="1"/>
    <col min="8970" max="8970" width="16.7109375" customWidth="1"/>
    <col min="8971" max="8971" width="14.140625" customWidth="1"/>
    <col min="8973" max="8973" width="16" customWidth="1"/>
    <col min="9218" max="9219" width="33" customWidth="1"/>
    <col min="9222" max="9224" width="16.85546875" customWidth="1"/>
    <col min="9226" max="9226" width="16.7109375" customWidth="1"/>
    <col min="9227" max="9227" width="14.140625" customWidth="1"/>
    <col min="9229" max="9229" width="16" customWidth="1"/>
    <col min="9474" max="9475" width="33" customWidth="1"/>
    <col min="9478" max="9480" width="16.85546875" customWidth="1"/>
    <col min="9482" max="9482" width="16.7109375" customWidth="1"/>
    <col min="9483" max="9483" width="14.140625" customWidth="1"/>
    <col min="9485" max="9485" width="16" customWidth="1"/>
    <col min="9730" max="9731" width="33" customWidth="1"/>
    <col min="9734" max="9736" width="16.85546875" customWidth="1"/>
    <col min="9738" max="9738" width="16.7109375" customWidth="1"/>
    <col min="9739" max="9739" width="14.140625" customWidth="1"/>
    <col min="9741" max="9741" width="16" customWidth="1"/>
    <col min="9986" max="9987" width="33" customWidth="1"/>
    <col min="9990" max="9992" width="16.85546875" customWidth="1"/>
    <col min="9994" max="9994" width="16.7109375" customWidth="1"/>
    <col min="9995" max="9995" width="14.140625" customWidth="1"/>
    <col min="9997" max="9997" width="16" customWidth="1"/>
    <col min="10242" max="10243" width="33" customWidth="1"/>
    <col min="10246" max="10248" width="16.85546875" customWidth="1"/>
    <col min="10250" max="10250" width="16.7109375" customWidth="1"/>
    <col min="10251" max="10251" width="14.140625" customWidth="1"/>
    <col min="10253" max="10253" width="16" customWidth="1"/>
    <col min="10498" max="10499" width="33" customWidth="1"/>
    <col min="10502" max="10504" width="16.85546875" customWidth="1"/>
    <col min="10506" max="10506" width="16.7109375" customWidth="1"/>
    <col min="10507" max="10507" width="14.140625" customWidth="1"/>
    <col min="10509" max="10509" width="16" customWidth="1"/>
    <col min="10754" max="10755" width="33" customWidth="1"/>
    <col min="10758" max="10760" width="16.85546875" customWidth="1"/>
    <col min="10762" max="10762" width="16.7109375" customWidth="1"/>
    <col min="10763" max="10763" width="14.140625" customWidth="1"/>
    <col min="10765" max="10765" width="16" customWidth="1"/>
    <col min="11010" max="11011" width="33" customWidth="1"/>
    <col min="11014" max="11016" width="16.85546875" customWidth="1"/>
    <col min="11018" max="11018" width="16.7109375" customWidth="1"/>
    <col min="11019" max="11019" width="14.140625" customWidth="1"/>
    <col min="11021" max="11021" width="16" customWidth="1"/>
    <col min="11266" max="11267" width="33" customWidth="1"/>
    <col min="11270" max="11272" width="16.85546875" customWidth="1"/>
    <col min="11274" max="11274" width="16.7109375" customWidth="1"/>
    <col min="11275" max="11275" width="14.140625" customWidth="1"/>
    <col min="11277" max="11277" width="16" customWidth="1"/>
    <col min="11522" max="11523" width="33" customWidth="1"/>
    <col min="11526" max="11528" width="16.85546875" customWidth="1"/>
    <col min="11530" max="11530" width="16.7109375" customWidth="1"/>
    <col min="11531" max="11531" width="14.140625" customWidth="1"/>
    <col min="11533" max="11533" width="16" customWidth="1"/>
    <col min="11778" max="11779" width="33" customWidth="1"/>
    <col min="11782" max="11784" width="16.85546875" customWidth="1"/>
    <col min="11786" max="11786" width="16.7109375" customWidth="1"/>
    <col min="11787" max="11787" width="14.140625" customWidth="1"/>
    <col min="11789" max="11789" width="16" customWidth="1"/>
    <col min="12034" max="12035" width="33" customWidth="1"/>
    <col min="12038" max="12040" width="16.85546875" customWidth="1"/>
    <col min="12042" max="12042" width="16.7109375" customWidth="1"/>
    <col min="12043" max="12043" width="14.140625" customWidth="1"/>
    <col min="12045" max="12045" width="16" customWidth="1"/>
    <col min="12290" max="12291" width="33" customWidth="1"/>
    <col min="12294" max="12296" width="16.85546875" customWidth="1"/>
    <col min="12298" max="12298" width="16.7109375" customWidth="1"/>
    <col min="12299" max="12299" width="14.140625" customWidth="1"/>
    <col min="12301" max="12301" width="16" customWidth="1"/>
    <col min="12546" max="12547" width="33" customWidth="1"/>
    <col min="12550" max="12552" width="16.85546875" customWidth="1"/>
    <col min="12554" max="12554" width="16.7109375" customWidth="1"/>
    <col min="12555" max="12555" width="14.140625" customWidth="1"/>
    <col min="12557" max="12557" width="16" customWidth="1"/>
    <col min="12802" max="12803" width="33" customWidth="1"/>
    <col min="12806" max="12808" width="16.85546875" customWidth="1"/>
    <col min="12810" max="12810" width="16.7109375" customWidth="1"/>
    <col min="12811" max="12811" width="14.140625" customWidth="1"/>
    <col min="12813" max="12813" width="16" customWidth="1"/>
    <col min="13058" max="13059" width="33" customWidth="1"/>
    <col min="13062" max="13064" width="16.85546875" customWidth="1"/>
    <col min="13066" max="13066" width="16.7109375" customWidth="1"/>
    <col min="13067" max="13067" width="14.140625" customWidth="1"/>
    <col min="13069" max="13069" width="16" customWidth="1"/>
    <col min="13314" max="13315" width="33" customWidth="1"/>
    <col min="13318" max="13320" width="16.85546875" customWidth="1"/>
    <col min="13322" max="13322" width="16.7109375" customWidth="1"/>
    <col min="13323" max="13323" width="14.140625" customWidth="1"/>
    <col min="13325" max="13325" width="16" customWidth="1"/>
    <col min="13570" max="13571" width="33" customWidth="1"/>
    <col min="13574" max="13576" width="16.85546875" customWidth="1"/>
    <col min="13578" max="13578" width="16.7109375" customWidth="1"/>
    <col min="13579" max="13579" width="14.140625" customWidth="1"/>
    <col min="13581" max="13581" width="16" customWidth="1"/>
    <col min="13826" max="13827" width="33" customWidth="1"/>
    <col min="13830" max="13832" width="16.85546875" customWidth="1"/>
    <col min="13834" max="13834" width="16.7109375" customWidth="1"/>
    <col min="13835" max="13835" width="14.140625" customWidth="1"/>
    <col min="13837" max="13837" width="16" customWidth="1"/>
    <col min="14082" max="14083" width="33" customWidth="1"/>
    <col min="14086" max="14088" width="16.85546875" customWidth="1"/>
    <col min="14090" max="14090" width="16.7109375" customWidth="1"/>
    <col min="14091" max="14091" width="14.140625" customWidth="1"/>
    <col min="14093" max="14093" width="16" customWidth="1"/>
    <col min="14338" max="14339" width="33" customWidth="1"/>
    <col min="14342" max="14344" width="16.85546875" customWidth="1"/>
    <col min="14346" max="14346" width="16.7109375" customWidth="1"/>
    <col min="14347" max="14347" width="14.140625" customWidth="1"/>
    <col min="14349" max="14349" width="16" customWidth="1"/>
    <col min="14594" max="14595" width="33" customWidth="1"/>
    <col min="14598" max="14600" width="16.85546875" customWidth="1"/>
    <col min="14602" max="14602" width="16.7109375" customWidth="1"/>
    <col min="14603" max="14603" width="14.140625" customWidth="1"/>
    <col min="14605" max="14605" width="16" customWidth="1"/>
    <col min="14850" max="14851" width="33" customWidth="1"/>
    <col min="14854" max="14856" width="16.85546875" customWidth="1"/>
    <col min="14858" max="14858" width="16.7109375" customWidth="1"/>
    <col min="14859" max="14859" width="14.140625" customWidth="1"/>
    <col min="14861" max="14861" width="16" customWidth="1"/>
    <col min="15106" max="15107" width="33" customWidth="1"/>
    <col min="15110" max="15112" width="16.85546875" customWidth="1"/>
    <col min="15114" max="15114" width="16.7109375" customWidth="1"/>
    <col min="15115" max="15115" width="14.140625" customWidth="1"/>
    <col min="15117" max="15117" width="16" customWidth="1"/>
    <col min="15362" max="15363" width="33" customWidth="1"/>
    <col min="15366" max="15368" width="16.85546875" customWidth="1"/>
    <col min="15370" max="15370" width="16.7109375" customWidth="1"/>
    <col min="15371" max="15371" width="14.140625" customWidth="1"/>
    <col min="15373" max="15373" width="16" customWidth="1"/>
    <col min="15618" max="15619" width="33" customWidth="1"/>
    <col min="15622" max="15624" width="16.85546875" customWidth="1"/>
    <col min="15626" max="15626" width="16.7109375" customWidth="1"/>
    <col min="15627" max="15627" width="14.140625" customWidth="1"/>
    <col min="15629" max="15629" width="16" customWidth="1"/>
    <col min="15874" max="15875" width="33" customWidth="1"/>
    <col min="15878" max="15880" width="16.85546875" customWidth="1"/>
    <col min="15882" max="15882" width="16.7109375" customWidth="1"/>
    <col min="15883" max="15883" width="14.140625" customWidth="1"/>
    <col min="15885" max="15885" width="16" customWidth="1"/>
    <col min="16130" max="16131" width="33" customWidth="1"/>
    <col min="16134" max="16136" width="16.85546875" customWidth="1"/>
    <col min="16138" max="16138" width="16.7109375" customWidth="1"/>
    <col min="16139" max="16139" width="14.140625" customWidth="1"/>
    <col min="16141" max="16141" width="16" customWidth="1"/>
  </cols>
  <sheetData>
    <row r="1" spans="1:8" x14ac:dyDescent="0.25">
      <c r="A1" s="1" t="s">
        <v>0</v>
      </c>
      <c r="B1" s="1"/>
      <c r="C1" s="1"/>
    </row>
    <row r="2" spans="1:8" x14ac:dyDescent="0.25">
      <c r="A2" s="1" t="s">
        <v>1</v>
      </c>
      <c r="B2" s="1"/>
      <c r="C2" s="1"/>
    </row>
    <row r="3" spans="1:8" x14ac:dyDescent="0.25">
      <c r="A3" s="1" t="s">
        <v>2</v>
      </c>
      <c r="B3" s="1"/>
      <c r="C3" s="1"/>
    </row>
    <row r="4" spans="1:8" x14ac:dyDescent="0.25">
      <c r="A4" s="1" t="s">
        <v>3</v>
      </c>
      <c r="B4" s="1"/>
      <c r="C4" s="1"/>
    </row>
    <row r="5" spans="1:8" x14ac:dyDescent="0.25">
      <c r="A5" s="1" t="s">
        <v>4</v>
      </c>
      <c r="B5" s="1"/>
      <c r="C5" s="1"/>
    </row>
    <row r="6" spans="1:8" x14ac:dyDescent="0.25">
      <c r="A6" s="1" t="s">
        <v>5</v>
      </c>
      <c r="B6" s="1"/>
      <c r="C6" s="1"/>
    </row>
    <row r="8" spans="1:8" x14ac:dyDescent="0.25">
      <c r="A8" s="1" t="s">
        <v>6</v>
      </c>
      <c r="B8" s="1"/>
      <c r="C8" s="1" t="s">
        <v>7</v>
      </c>
    </row>
    <row r="10" spans="1:8" x14ac:dyDescent="0.25">
      <c r="A10" s="1" t="s">
        <v>8</v>
      </c>
      <c r="B10" s="1"/>
      <c r="C10" s="1"/>
    </row>
    <row r="11" spans="1:8" x14ac:dyDescent="0.25">
      <c r="A11" s="1" t="s">
        <v>9</v>
      </c>
      <c r="B11" s="2" t="s">
        <v>10</v>
      </c>
      <c r="C11" s="2" t="s">
        <v>11</v>
      </c>
      <c r="D11" s="3" t="s">
        <v>20</v>
      </c>
      <c r="E11" s="8" t="s">
        <v>21</v>
      </c>
      <c r="F11" s="8" t="s">
        <v>22</v>
      </c>
      <c r="G11" s="8" t="s">
        <v>23</v>
      </c>
      <c r="H11" s="8"/>
    </row>
    <row r="12" spans="1:8" x14ac:dyDescent="0.25">
      <c r="A12" s="4">
        <v>18264</v>
      </c>
      <c r="B12" s="5">
        <v>1950</v>
      </c>
      <c r="C12" s="6">
        <v>196688.453125</v>
      </c>
      <c r="D12">
        <f>+LN(C12)</f>
        <v>12.18937629967999</v>
      </c>
    </row>
    <row r="13" spans="1:8" x14ac:dyDescent="0.25">
      <c r="A13" s="4">
        <v>18629</v>
      </c>
      <c r="B13" s="5">
        <v>1951</v>
      </c>
      <c r="C13" s="6">
        <v>208305.203125</v>
      </c>
      <c r="D13">
        <f t="shared" ref="D13:D76" si="0">+LN(C13)</f>
        <v>12.246759605933732</v>
      </c>
    </row>
    <row r="14" spans="1:8" x14ac:dyDescent="0.25">
      <c r="A14" s="4">
        <v>18994</v>
      </c>
      <c r="B14" s="5">
        <v>1952</v>
      </c>
      <c r="C14" s="6">
        <v>195898.25</v>
      </c>
      <c r="D14">
        <f t="shared" si="0"/>
        <v>12.185350670763585</v>
      </c>
    </row>
    <row r="15" spans="1:8" x14ac:dyDescent="0.25">
      <c r="A15" s="4">
        <v>19360</v>
      </c>
      <c r="B15" s="5">
        <v>1953</v>
      </c>
      <c r="C15" s="6">
        <v>204164.875</v>
      </c>
      <c r="D15">
        <f t="shared" si="0"/>
        <v>12.226683157184201</v>
      </c>
      <c r="G15">
        <f>+AVERAGE(D12:D18)</f>
        <v>12.255058350364978</v>
      </c>
      <c r="H15">
        <f>+D15-G15</f>
        <v>-2.8375193180776748E-2</v>
      </c>
    </row>
    <row r="16" spans="1:8" x14ac:dyDescent="0.25">
      <c r="A16" s="4">
        <v>19725</v>
      </c>
      <c r="B16" s="5">
        <v>1954</v>
      </c>
      <c r="C16" s="6">
        <v>210812.5625</v>
      </c>
      <c r="D16">
        <f t="shared" si="0"/>
        <v>12.258724688275946</v>
      </c>
      <c r="G16">
        <f t="shared" ref="G16:G79" si="1">+AVERAGE(D13:D19)</f>
        <v>12.283716335925387</v>
      </c>
      <c r="H16">
        <f t="shared" ref="H16:H79" si="2">+D16-G16</f>
        <v>-2.4991647649441617E-2</v>
      </c>
    </row>
    <row r="17" spans="1:8" x14ac:dyDescent="0.25">
      <c r="A17" s="4">
        <v>20090</v>
      </c>
      <c r="B17" s="5">
        <v>1955</v>
      </c>
      <c r="C17" s="6">
        <v>225537.46875</v>
      </c>
      <c r="D17">
        <f t="shared" si="0"/>
        <v>12.326241582658655</v>
      </c>
      <c r="E17">
        <f>+AVERAGE(D12:D22)</f>
        <v>12.321915196914421</v>
      </c>
      <c r="F17">
        <f>+D17-E17</f>
        <v>4.3263857442337184E-3</v>
      </c>
      <c r="G17">
        <f t="shared" si="1"/>
        <v>12.313313155879564</v>
      </c>
      <c r="H17">
        <f t="shared" si="2"/>
        <v>1.2928426779090785E-2</v>
      </c>
    </row>
    <row r="18" spans="1:8" x14ac:dyDescent="0.25">
      <c r="A18" s="4">
        <v>20455</v>
      </c>
      <c r="B18" s="5">
        <v>1956</v>
      </c>
      <c r="C18" s="6">
        <v>231485.484375</v>
      </c>
      <c r="D18">
        <f t="shared" si="0"/>
        <v>12.352272448058741</v>
      </c>
      <c r="E18">
        <f t="shared" ref="E18:E76" si="3">+AVERAGE(D13:D23)</f>
        <v>12.353741435190937</v>
      </c>
      <c r="F18">
        <f t="shared" ref="F18:F76" si="4">+D18-E18</f>
        <v>-1.468987132195565E-3</v>
      </c>
      <c r="G18">
        <f t="shared" si="1"/>
        <v>12.34459106951137</v>
      </c>
      <c r="H18">
        <f t="shared" si="2"/>
        <v>7.6813785473710539E-3</v>
      </c>
    </row>
    <row r="19" spans="1:8" x14ac:dyDescent="0.25">
      <c r="A19" s="4">
        <v>20821</v>
      </c>
      <c r="B19" s="5">
        <v>1957</v>
      </c>
      <c r="C19" s="6">
        <v>240381.421875</v>
      </c>
      <c r="D19">
        <f t="shared" si="0"/>
        <v>12.389982198602857</v>
      </c>
      <c r="E19">
        <f t="shared" si="3"/>
        <v>12.380930794998541</v>
      </c>
      <c r="F19">
        <f t="shared" si="4"/>
        <v>9.0514036043156665E-3</v>
      </c>
      <c r="G19">
        <f t="shared" si="1"/>
        <v>12.384699633213879</v>
      </c>
      <c r="H19">
        <f t="shared" si="2"/>
        <v>5.2825653889776447E-3</v>
      </c>
    </row>
    <row r="20" spans="1:8" x14ac:dyDescent="0.25">
      <c r="A20" s="4">
        <v>21186</v>
      </c>
      <c r="B20" s="5">
        <v>1958</v>
      </c>
      <c r="C20" s="6">
        <v>256257.3125</v>
      </c>
      <c r="D20">
        <f t="shared" si="0"/>
        <v>12.45393734561296</v>
      </c>
      <c r="E20">
        <f t="shared" si="3"/>
        <v>12.410301771146514</v>
      </c>
      <c r="F20">
        <f t="shared" si="4"/>
        <v>4.3635574466446059E-2</v>
      </c>
      <c r="G20">
        <f t="shared" si="1"/>
        <v>12.424805380706122</v>
      </c>
      <c r="H20">
        <f t="shared" si="2"/>
        <v>2.9131964906838448E-2</v>
      </c>
    </row>
    <row r="21" spans="1:8" x14ac:dyDescent="0.25">
      <c r="A21" s="4">
        <v>21551</v>
      </c>
      <c r="B21" s="5">
        <v>1959</v>
      </c>
      <c r="C21" s="6">
        <v>243846.953125</v>
      </c>
      <c r="D21">
        <f t="shared" si="0"/>
        <v>12.404296066186239</v>
      </c>
      <c r="E21">
        <f t="shared" si="3"/>
        <v>12.442719768038394</v>
      </c>
      <c r="F21">
        <f t="shared" si="4"/>
        <v>-3.8423701852154934E-2</v>
      </c>
      <c r="G21">
        <f t="shared" si="1"/>
        <v>12.456176949443085</v>
      </c>
      <c r="H21">
        <f t="shared" si="2"/>
        <v>-5.1880883256846033E-2</v>
      </c>
    </row>
    <row r="22" spans="1:8" x14ac:dyDescent="0.25">
      <c r="A22" s="4">
        <v>21916</v>
      </c>
      <c r="B22" s="5">
        <v>1960</v>
      </c>
      <c r="C22" s="6">
        <v>270342</v>
      </c>
      <c r="D22">
        <f t="shared" si="0"/>
        <v>12.507443103101746</v>
      </c>
      <c r="E22">
        <f t="shared" si="3"/>
        <v>12.480225003868229</v>
      </c>
      <c r="F22">
        <f t="shared" si="4"/>
        <v>2.7218099233516924E-2</v>
      </c>
      <c r="G22">
        <f t="shared" si="1"/>
        <v>12.47848537234773</v>
      </c>
      <c r="H22">
        <f t="shared" si="2"/>
        <v>2.8957730754015643E-2</v>
      </c>
    </row>
    <row r="23" spans="1:8" x14ac:dyDescent="0.25">
      <c r="A23" s="4">
        <v>22282</v>
      </c>
      <c r="B23" s="5">
        <v>1961</v>
      </c>
      <c r="C23" s="6">
        <v>279138.9375</v>
      </c>
      <c r="D23">
        <f t="shared" si="0"/>
        <v>12.539464920721652</v>
      </c>
      <c r="E23">
        <f t="shared" si="3"/>
        <v>12.511806661164544</v>
      </c>
      <c r="F23">
        <f t="shared" si="4"/>
        <v>2.7658259557108877E-2</v>
      </c>
      <c r="G23">
        <f t="shared" si="1"/>
        <v>12.506099504403736</v>
      </c>
      <c r="H23">
        <f t="shared" si="2"/>
        <v>3.3365416317916896E-2</v>
      </c>
    </row>
    <row r="24" spans="1:8" x14ac:dyDescent="0.25">
      <c r="A24" s="4">
        <v>22647</v>
      </c>
      <c r="B24" s="5">
        <v>1962</v>
      </c>
      <c r="C24" s="6">
        <v>280924.875</v>
      </c>
      <c r="D24">
        <f t="shared" si="0"/>
        <v>12.545842563817386</v>
      </c>
      <c r="E24">
        <f t="shared" si="3"/>
        <v>12.543521062661711</v>
      </c>
      <c r="F24">
        <f t="shared" si="4"/>
        <v>2.3215011556754206E-3</v>
      </c>
      <c r="G24">
        <f t="shared" si="1"/>
        <v>12.537148781088188</v>
      </c>
      <c r="H24">
        <f t="shared" si="2"/>
        <v>8.693782729197963E-3</v>
      </c>
    </row>
    <row r="25" spans="1:8" x14ac:dyDescent="0.25">
      <c r="A25" s="4">
        <v>23012</v>
      </c>
      <c r="B25" s="5">
        <v>1963</v>
      </c>
      <c r="C25" s="6">
        <v>270609.3125</v>
      </c>
      <c r="D25">
        <f t="shared" si="0"/>
        <v>12.508431408391266</v>
      </c>
      <c r="E25">
        <f t="shared" si="3"/>
        <v>12.576385884469452</v>
      </c>
      <c r="F25">
        <f t="shared" si="4"/>
        <v>-6.7954476078186943E-2</v>
      </c>
      <c r="G25">
        <f t="shared" si="1"/>
        <v>12.575626459192742</v>
      </c>
      <c r="H25">
        <f t="shared" si="2"/>
        <v>-6.7195050801476697E-2</v>
      </c>
    </row>
    <row r="26" spans="1:8" x14ac:dyDescent="0.25">
      <c r="A26" s="4">
        <v>23377</v>
      </c>
      <c r="B26" s="5">
        <v>1964</v>
      </c>
      <c r="C26" s="6">
        <v>291641.65625</v>
      </c>
      <c r="D26">
        <f t="shared" si="0"/>
        <v>12.583281122994901</v>
      </c>
      <c r="E26">
        <f t="shared" si="3"/>
        <v>12.611409188698845</v>
      </c>
      <c r="F26">
        <f t="shared" si="4"/>
        <v>-2.8128065703944216E-2</v>
      </c>
      <c r="G26">
        <f t="shared" si="1"/>
        <v>12.603296139396431</v>
      </c>
      <c r="H26">
        <f t="shared" si="2"/>
        <v>-2.0015016401529806E-2</v>
      </c>
    </row>
    <row r="27" spans="1:8" x14ac:dyDescent="0.25">
      <c r="A27" s="4">
        <v>23743</v>
      </c>
      <c r="B27" s="5">
        <v>1965</v>
      </c>
      <c r="C27" s="6">
        <v>318469.59375</v>
      </c>
      <c r="D27">
        <f t="shared" si="0"/>
        <v>12.671282282404121</v>
      </c>
      <c r="E27">
        <f t="shared" si="3"/>
        <v>12.653805938237683</v>
      </c>
      <c r="F27">
        <f t="shared" si="4"/>
        <v>1.747634416643784E-2</v>
      </c>
      <c r="G27">
        <f t="shared" si="1"/>
        <v>12.633586184791625</v>
      </c>
      <c r="H27">
        <f t="shared" si="2"/>
        <v>3.769609761249626E-2</v>
      </c>
    </row>
    <row r="28" spans="1:8" x14ac:dyDescent="0.25">
      <c r="A28" s="4">
        <v>24108</v>
      </c>
      <c r="B28" s="5">
        <v>1966</v>
      </c>
      <c r="C28" s="6">
        <v>319221.28125</v>
      </c>
      <c r="D28">
        <f t="shared" si="0"/>
        <v>12.673639812918113</v>
      </c>
      <c r="E28">
        <f t="shared" si="3"/>
        <v>12.690182190307672</v>
      </c>
      <c r="F28">
        <f t="shared" si="4"/>
        <v>-1.6542377389558993E-2</v>
      </c>
      <c r="G28">
        <f t="shared" si="1"/>
        <v>12.67549348883718</v>
      </c>
      <c r="H28">
        <f t="shared" si="2"/>
        <v>-1.8536759190670438E-3</v>
      </c>
    </row>
    <row r="29" spans="1:8" x14ac:dyDescent="0.25">
      <c r="A29" s="4">
        <v>24473</v>
      </c>
      <c r="B29" s="5">
        <v>1967</v>
      </c>
      <c r="C29" s="6">
        <v>328118.75</v>
      </c>
      <c r="D29">
        <f t="shared" si="0"/>
        <v>12.701130864527569</v>
      </c>
      <c r="E29">
        <f t="shared" si="3"/>
        <v>12.725516833424701</v>
      </c>
      <c r="F29">
        <f t="shared" si="4"/>
        <v>-2.438596889713196E-2</v>
      </c>
      <c r="G29">
        <f t="shared" si="1"/>
        <v>12.727240474940354</v>
      </c>
      <c r="H29">
        <f t="shared" si="2"/>
        <v>-2.6109610412785145E-2</v>
      </c>
    </row>
    <row r="30" spans="1:8" x14ac:dyDescent="0.25">
      <c r="A30" s="4">
        <v>24838</v>
      </c>
      <c r="B30" s="5">
        <v>1968</v>
      </c>
      <c r="C30" s="6">
        <v>345067.46875</v>
      </c>
      <c r="D30">
        <f t="shared" si="0"/>
        <v>12.751495238488024</v>
      </c>
      <c r="E30">
        <f t="shared" si="3"/>
        <v>12.763613279231674</v>
      </c>
      <c r="F30">
        <f t="shared" si="4"/>
        <v>-1.2118040743649416E-2</v>
      </c>
      <c r="G30">
        <f t="shared" si="1"/>
        <v>12.77356915392274</v>
      </c>
      <c r="H30">
        <f t="shared" si="2"/>
        <v>-2.2073915434715374E-2</v>
      </c>
    </row>
    <row r="31" spans="1:8" x14ac:dyDescent="0.25">
      <c r="A31" s="4">
        <v>25204</v>
      </c>
      <c r="B31" s="5">
        <v>1969</v>
      </c>
      <c r="C31" s="6">
        <v>376695.96875</v>
      </c>
      <c r="D31">
        <f t="shared" si="0"/>
        <v>12.839193692136277</v>
      </c>
      <c r="E31">
        <f t="shared" si="3"/>
        <v>12.809896970876922</v>
      </c>
      <c r="F31">
        <f t="shared" si="4"/>
        <v>2.9296721259354896E-2</v>
      </c>
      <c r="G31">
        <f t="shared" si="1"/>
        <v>12.810263970009146</v>
      </c>
      <c r="H31">
        <f t="shared" si="2"/>
        <v>2.8929722127131186E-2</v>
      </c>
    </row>
    <row r="32" spans="1:8" x14ac:dyDescent="0.25">
      <c r="A32" s="4">
        <v>25569</v>
      </c>
      <c r="B32" s="5">
        <v>1970</v>
      </c>
      <c r="C32" s="6">
        <v>388737.78125</v>
      </c>
      <c r="D32">
        <f t="shared" si="0"/>
        <v>12.870660311113454</v>
      </c>
      <c r="E32">
        <f t="shared" si="3"/>
        <v>12.848835402325959</v>
      </c>
      <c r="F32">
        <f t="shared" si="4"/>
        <v>2.1824908787495545E-2</v>
      </c>
      <c r="G32">
        <f t="shared" si="1"/>
        <v>12.851873063548572</v>
      </c>
      <c r="H32">
        <f t="shared" si="2"/>
        <v>1.8787247564882037E-2</v>
      </c>
    </row>
    <row r="33" spans="1:8" x14ac:dyDescent="0.25">
      <c r="A33" s="4">
        <v>25934</v>
      </c>
      <c r="B33" s="5">
        <v>1971</v>
      </c>
      <c r="C33" s="6">
        <v>403358.84375</v>
      </c>
      <c r="D33">
        <f t="shared" si="0"/>
        <v>12.907581875871625</v>
      </c>
      <c r="E33">
        <f t="shared" si="3"/>
        <v>12.879763578462011</v>
      </c>
      <c r="F33">
        <f t="shared" si="4"/>
        <v>2.781829740961328E-2</v>
      </c>
      <c r="G33">
        <f t="shared" si="1"/>
        <v>12.89707608525735</v>
      </c>
      <c r="H33">
        <f t="shared" si="2"/>
        <v>1.0505790614274702E-2</v>
      </c>
    </row>
    <row r="34" spans="1:8" x14ac:dyDescent="0.25">
      <c r="A34" s="4">
        <v>26299</v>
      </c>
      <c r="B34" s="5">
        <v>1972</v>
      </c>
      <c r="C34" s="6">
        <v>411739.4375</v>
      </c>
      <c r="D34">
        <f t="shared" si="0"/>
        <v>12.928145995008968</v>
      </c>
      <c r="E34">
        <f t="shared" si="3"/>
        <v>12.916103706929137</v>
      </c>
      <c r="F34">
        <f t="shared" si="4"/>
        <v>1.2042288079831209E-2</v>
      </c>
      <c r="G34">
        <f t="shared" si="1"/>
        <v>12.934234461035389</v>
      </c>
      <c r="H34">
        <f t="shared" si="2"/>
        <v>-6.0884660264211021E-3</v>
      </c>
    </row>
    <row r="35" spans="1:8" x14ac:dyDescent="0.25">
      <c r="A35" s="4">
        <v>26665</v>
      </c>
      <c r="B35" s="5">
        <v>1973</v>
      </c>
      <c r="C35" s="6">
        <v>427155.53125</v>
      </c>
      <c r="D35">
        <f t="shared" si="0"/>
        <v>12.964903467694098</v>
      </c>
      <c r="E35">
        <f t="shared" si="3"/>
        <v>12.946968084897435</v>
      </c>
      <c r="F35">
        <f t="shared" si="4"/>
        <v>1.7935382796663291E-2</v>
      </c>
      <c r="G35">
        <f t="shared" si="1"/>
        <v>12.958848536430304</v>
      </c>
      <c r="H35">
        <f t="shared" si="2"/>
        <v>6.0549312637938613E-3</v>
      </c>
    </row>
    <row r="36" spans="1:8" x14ac:dyDescent="0.25">
      <c r="A36" s="4">
        <v>27030</v>
      </c>
      <c r="B36" s="5">
        <v>1974</v>
      </c>
      <c r="C36" s="6">
        <v>450247.1875</v>
      </c>
      <c r="D36">
        <f t="shared" si="0"/>
        <v>13.017552016488986</v>
      </c>
      <c r="E36">
        <f t="shared" si="3"/>
        <v>12.979419217999116</v>
      </c>
      <c r="F36">
        <f t="shared" si="4"/>
        <v>3.8132798489870723E-2</v>
      </c>
      <c r="G36">
        <f t="shared" si="1"/>
        <v>12.987808667136459</v>
      </c>
      <c r="H36">
        <f t="shared" si="2"/>
        <v>2.9743349352527204E-2</v>
      </c>
    </row>
    <row r="37" spans="1:8" x14ac:dyDescent="0.25">
      <c r="A37" s="4">
        <v>27395</v>
      </c>
      <c r="B37" s="5">
        <v>1975</v>
      </c>
      <c r="C37" s="6">
        <v>447577</v>
      </c>
      <c r="D37">
        <f t="shared" si="0"/>
        <v>13.011603868934317</v>
      </c>
      <c r="E37">
        <f t="shared" si="3"/>
        <v>13.005209319071987</v>
      </c>
      <c r="F37">
        <f t="shared" si="4"/>
        <v>6.3945498623301233E-3</v>
      </c>
      <c r="G37">
        <f t="shared" si="1"/>
        <v>13.006816830894627</v>
      </c>
      <c r="H37">
        <f t="shared" si="2"/>
        <v>4.7870380396908274E-3</v>
      </c>
    </row>
    <row r="38" spans="1:8" x14ac:dyDescent="0.25">
      <c r="A38" s="4">
        <v>27760</v>
      </c>
      <c r="B38" s="5">
        <v>1976</v>
      </c>
      <c r="C38" s="6">
        <v>447527.03125</v>
      </c>
      <c r="D38">
        <f t="shared" si="0"/>
        <v>13.011492219900671</v>
      </c>
      <c r="E38">
        <f t="shared" si="3"/>
        <v>13.023075918554003</v>
      </c>
      <c r="F38">
        <f t="shared" si="4"/>
        <v>-1.1583698653332419E-2</v>
      </c>
      <c r="G38">
        <f t="shared" si="1"/>
        <v>13.032575646265702</v>
      </c>
      <c r="H38">
        <f t="shared" si="2"/>
        <v>-2.1083426365031244E-2</v>
      </c>
    </row>
    <row r="39" spans="1:8" x14ac:dyDescent="0.25">
      <c r="A39" s="4">
        <v>28126</v>
      </c>
      <c r="B39" s="5">
        <v>1977</v>
      </c>
      <c r="C39" s="6">
        <v>476099.0625</v>
      </c>
      <c r="D39">
        <f t="shared" si="0"/>
        <v>13.073381226056538</v>
      </c>
      <c r="E39">
        <f t="shared" si="3"/>
        <v>13.03466574650921</v>
      </c>
      <c r="F39">
        <f t="shared" si="4"/>
        <v>3.8715479547327902E-2</v>
      </c>
      <c r="G39">
        <f t="shared" si="1"/>
        <v>13.055144408586244</v>
      </c>
      <c r="H39">
        <f t="shared" si="2"/>
        <v>1.8236817470294042E-2</v>
      </c>
    </row>
    <row r="40" spans="1:8" x14ac:dyDescent="0.25">
      <c r="A40" s="4">
        <v>28491</v>
      </c>
      <c r="B40" s="5">
        <v>1978</v>
      </c>
      <c r="C40" s="6">
        <v>460762.96875</v>
      </c>
      <c r="D40">
        <f t="shared" si="0"/>
        <v>13.040639022178814</v>
      </c>
      <c r="E40">
        <f t="shared" si="3"/>
        <v>13.048049785919806</v>
      </c>
      <c r="F40">
        <f t="shared" si="4"/>
        <v>-7.4107637409923655E-3</v>
      </c>
      <c r="G40">
        <f t="shared" si="1"/>
        <v>13.062235964147192</v>
      </c>
      <c r="H40">
        <f t="shared" si="2"/>
        <v>-2.1596941968377692E-2</v>
      </c>
    </row>
    <row r="41" spans="1:8" x14ac:dyDescent="0.25">
      <c r="A41" s="4">
        <v>28856</v>
      </c>
      <c r="B41" s="5">
        <v>1979</v>
      </c>
      <c r="C41" s="6">
        <v>493095.28125</v>
      </c>
      <c r="D41">
        <f t="shared" si="0"/>
        <v>13.108457702606502</v>
      </c>
      <c r="E41">
        <f t="shared" si="3"/>
        <v>13.059897373358258</v>
      </c>
      <c r="F41">
        <f t="shared" si="4"/>
        <v>4.8560329248244827E-2</v>
      </c>
      <c r="G41">
        <f t="shared" si="1"/>
        <v>13.065588266210701</v>
      </c>
      <c r="H41">
        <f t="shared" si="2"/>
        <v>4.2869436395800875E-2</v>
      </c>
    </row>
    <row r="42" spans="1:8" x14ac:dyDescent="0.25">
      <c r="A42" s="4">
        <v>29221</v>
      </c>
      <c r="B42" s="5">
        <v>1980</v>
      </c>
      <c r="C42" s="6">
        <v>500260.78125</v>
      </c>
      <c r="D42">
        <f t="shared" si="0"/>
        <v>13.122884803937882</v>
      </c>
      <c r="E42">
        <f t="shared" si="3"/>
        <v>13.060404308132233</v>
      </c>
      <c r="F42">
        <f t="shared" si="4"/>
        <v>6.2480495805649738E-2</v>
      </c>
      <c r="G42">
        <f t="shared" si="1"/>
        <v>13.07471372458569</v>
      </c>
      <c r="H42">
        <f t="shared" si="2"/>
        <v>4.8171079352192336E-2</v>
      </c>
    </row>
    <row r="43" spans="1:8" x14ac:dyDescent="0.25">
      <c r="A43" s="4">
        <v>29587</v>
      </c>
      <c r="B43" s="5">
        <v>1981</v>
      </c>
      <c r="C43" s="6">
        <v>473161.90625</v>
      </c>
      <c r="D43">
        <f t="shared" si="0"/>
        <v>13.067192905415611</v>
      </c>
      <c r="E43">
        <f t="shared" si="3"/>
        <v>13.067724705751981</v>
      </c>
      <c r="F43">
        <f t="shared" si="4"/>
        <v>-5.3180033637012514E-4</v>
      </c>
      <c r="G43">
        <f t="shared" si="1"/>
        <v>13.077834539365764</v>
      </c>
      <c r="H43">
        <f t="shared" si="2"/>
        <v>-1.0641633950152496E-2</v>
      </c>
    </row>
    <row r="44" spans="1:8" x14ac:dyDescent="0.25">
      <c r="A44" s="4">
        <v>29952</v>
      </c>
      <c r="B44" s="5">
        <v>1982</v>
      </c>
      <c r="C44" s="6">
        <v>458204.09375</v>
      </c>
      <c r="D44">
        <f t="shared" si="0"/>
        <v>13.035069983378905</v>
      </c>
      <c r="E44">
        <f t="shared" si="3"/>
        <v>13.077329118785185</v>
      </c>
      <c r="F44">
        <f t="shared" si="4"/>
        <v>-4.2259135406279569E-2</v>
      </c>
      <c r="G44">
        <f t="shared" si="1"/>
        <v>13.07533300748346</v>
      </c>
      <c r="H44">
        <f t="shared" si="2"/>
        <v>-4.026302410455429E-2</v>
      </c>
    </row>
    <row r="45" spans="1:8" x14ac:dyDescent="0.25">
      <c r="A45" s="4">
        <v>30317</v>
      </c>
      <c r="B45" s="5">
        <v>1983</v>
      </c>
      <c r="C45" s="6">
        <v>477047.0625</v>
      </c>
      <c r="D45">
        <f t="shared" si="0"/>
        <v>13.075370428525567</v>
      </c>
      <c r="E45">
        <f t="shared" si="3"/>
        <v>13.079514472294029</v>
      </c>
      <c r="F45">
        <f t="shared" si="4"/>
        <v>-4.1440437684627796E-3</v>
      </c>
      <c r="G45">
        <f t="shared" si="1"/>
        <v>13.073000227504183</v>
      </c>
      <c r="H45">
        <f t="shared" si="2"/>
        <v>2.3702010213835223E-3</v>
      </c>
    </row>
    <row r="46" spans="1:8" x14ac:dyDescent="0.25">
      <c r="A46" s="4">
        <v>30682</v>
      </c>
      <c r="B46" s="5">
        <v>1984</v>
      </c>
      <c r="C46" s="6">
        <v>486614.21875</v>
      </c>
      <c r="D46">
        <f t="shared" si="0"/>
        <v>13.095226929517057</v>
      </c>
      <c r="E46">
        <f t="shared" si="3"/>
        <v>13.078068737535121</v>
      </c>
      <c r="F46">
        <f t="shared" si="4"/>
        <v>1.7158191981936355E-2</v>
      </c>
      <c r="G46">
        <f t="shared" si="1"/>
        <v>13.072179650265326</v>
      </c>
      <c r="H46">
        <f t="shared" si="2"/>
        <v>2.3047279251731112E-2</v>
      </c>
    </row>
    <row r="47" spans="1:8" x14ac:dyDescent="0.25">
      <c r="A47" s="4">
        <v>31048</v>
      </c>
      <c r="B47" s="5">
        <v>1985</v>
      </c>
      <c r="C47" s="6">
        <v>452764.90625</v>
      </c>
      <c r="D47">
        <f t="shared" si="0"/>
        <v>13.023128299002689</v>
      </c>
      <c r="E47">
        <f t="shared" si="3"/>
        <v>13.069232526900946</v>
      </c>
      <c r="F47">
        <f t="shared" si="4"/>
        <v>-4.6104227898256411E-2</v>
      </c>
      <c r="G47">
        <f t="shared" si="1"/>
        <v>13.076497823013643</v>
      </c>
      <c r="H47">
        <f t="shared" si="2"/>
        <v>-5.3369524010953739E-2</v>
      </c>
    </row>
    <row r="48" spans="1:8" x14ac:dyDescent="0.25">
      <c r="A48" s="4">
        <v>31413</v>
      </c>
      <c r="B48" s="5">
        <v>1986</v>
      </c>
      <c r="C48" s="6">
        <v>485108.6875</v>
      </c>
      <c r="D48">
        <f t="shared" si="0"/>
        <v>13.092128242751572</v>
      </c>
      <c r="E48">
        <f t="shared" si="3"/>
        <v>13.068158353516715</v>
      </c>
      <c r="F48">
        <f t="shared" si="4"/>
        <v>2.3969889234857433E-2</v>
      </c>
      <c r="G48">
        <f t="shared" si="1"/>
        <v>13.075021531078207</v>
      </c>
      <c r="H48">
        <f t="shared" si="2"/>
        <v>1.7106711673365638E-2</v>
      </c>
    </row>
    <row r="49" spans="1:8" x14ac:dyDescent="0.25">
      <c r="A49" s="4">
        <v>31778</v>
      </c>
      <c r="B49" s="5">
        <v>1987</v>
      </c>
      <c r="C49" s="6">
        <v>497395.5</v>
      </c>
      <c r="D49">
        <f t="shared" si="0"/>
        <v>13.117140763265885</v>
      </c>
      <c r="E49">
        <f t="shared" si="3"/>
        <v>13.081062955728656</v>
      </c>
      <c r="F49">
        <f t="shared" si="4"/>
        <v>3.6077807537228779E-2</v>
      </c>
      <c r="G49">
        <f t="shared" si="1"/>
        <v>13.065862810664635</v>
      </c>
      <c r="H49">
        <f t="shared" si="2"/>
        <v>5.1277952601250121E-2</v>
      </c>
    </row>
    <row r="50" spans="1:8" x14ac:dyDescent="0.25">
      <c r="A50" s="4">
        <v>32143</v>
      </c>
      <c r="B50" s="5">
        <v>1988</v>
      </c>
      <c r="C50" s="6">
        <v>487682.625</v>
      </c>
      <c r="D50">
        <f t="shared" si="0"/>
        <v>13.097420114653831</v>
      </c>
      <c r="E50">
        <f t="shared" si="3"/>
        <v>13.102400590044512</v>
      </c>
      <c r="F50">
        <f t="shared" si="4"/>
        <v>-4.9804753906812493E-3</v>
      </c>
      <c r="G50">
        <f t="shared" si="1"/>
        <v>13.068125948835251</v>
      </c>
      <c r="H50">
        <f t="shared" si="2"/>
        <v>2.9294165818580353E-2</v>
      </c>
    </row>
    <row r="51" spans="1:8" x14ac:dyDescent="0.25">
      <c r="A51" s="4">
        <v>32509</v>
      </c>
      <c r="B51" s="5">
        <v>1989</v>
      </c>
      <c r="C51" s="6">
        <v>453493.375</v>
      </c>
      <c r="D51">
        <f t="shared" si="0"/>
        <v>13.024735939830842</v>
      </c>
      <c r="E51">
        <f t="shared" si="3"/>
        <v>13.125231156673594</v>
      </c>
      <c r="F51">
        <f t="shared" si="4"/>
        <v>-0.1004952168427522</v>
      </c>
      <c r="G51">
        <f t="shared" si="1"/>
        <v>13.094699553227287</v>
      </c>
      <c r="H51">
        <f t="shared" si="2"/>
        <v>-6.9963613396444302E-2</v>
      </c>
    </row>
    <row r="52" spans="1:8" x14ac:dyDescent="0.25">
      <c r="A52" s="4">
        <v>32874</v>
      </c>
      <c r="B52" s="5">
        <v>1990</v>
      </c>
      <c r="C52" s="6">
        <v>447422.84375</v>
      </c>
      <c r="D52">
        <f t="shared" si="0"/>
        <v>13.011259385630549</v>
      </c>
      <c r="E52">
        <f t="shared" si="3"/>
        <v>13.143632485063931</v>
      </c>
      <c r="F52">
        <f t="shared" si="4"/>
        <v>-0.13237309943338182</v>
      </c>
      <c r="G52">
        <f t="shared" si="1"/>
        <v>13.120078941527535</v>
      </c>
      <c r="H52">
        <f t="shared" si="2"/>
        <v>-0.10881955589698578</v>
      </c>
    </row>
    <row r="53" spans="1:8" x14ac:dyDescent="0.25">
      <c r="A53" s="4">
        <v>33239</v>
      </c>
      <c r="B53" s="5">
        <v>1991</v>
      </c>
      <c r="C53" s="6">
        <v>494384.53125</v>
      </c>
      <c r="D53">
        <f t="shared" si="0"/>
        <v>13.111068896711384</v>
      </c>
      <c r="E53">
        <f t="shared" si="3"/>
        <v>13.173478559900513</v>
      </c>
      <c r="F53">
        <f t="shared" si="4"/>
        <v>-6.2409663189129105E-2</v>
      </c>
      <c r="G53">
        <f t="shared" si="1"/>
        <v>13.149988355553186</v>
      </c>
      <c r="H53">
        <f t="shared" si="2"/>
        <v>-3.8919458841801813E-2</v>
      </c>
    </row>
    <row r="54" spans="1:8" x14ac:dyDescent="0.25">
      <c r="A54" s="4">
        <v>33604</v>
      </c>
      <c r="B54" s="5">
        <v>1992</v>
      </c>
      <c r="C54" s="6">
        <v>545328.4375</v>
      </c>
      <c r="D54">
        <f t="shared" si="0"/>
        <v>13.209143529746934</v>
      </c>
      <c r="E54">
        <f t="shared" si="3"/>
        <v>13.204141802043297</v>
      </c>
      <c r="F54">
        <f t="shared" si="4"/>
        <v>5.0017277036360497E-3</v>
      </c>
      <c r="G54">
        <f t="shared" si="1"/>
        <v>13.178591416575605</v>
      </c>
      <c r="H54">
        <f t="shared" si="2"/>
        <v>3.0552113171328443E-2</v>
      </c>
    </row>
    <row r="55" spans="1:8" x14ac:dyDescent="0.25">
      <c r="A55" s="4">
        <v>33970</v>
      </c>
      <c r="B55" s="5">
        <v>1993</v>
      </c>
      <c r="C55" s="6">
        <v>579420.625</v>
      </c>
      <c r="D55">
        <f t="shared" si="0"/>
        <v>13.269783960853308</v>
      </c>
      <c r="E55">
        <f t="shared" si="3"/>
        <v>13.235965642612673</v>
      </c>
      <c r="F55">
        <f t="shared" si="4"/>
        <v>3.3818318240635747E-2</v>
      </c>
      <c r="G55">
        <f t="shared" si="1"/>
        <v>13.225262728343358</v>
      </c>
      <c r="H55">
        <f t="shared" si="2"/>
        <v>4.4521232509950437E-2</v>
      </c>
    </row>
    <row r="56" spans="1:8" x14ac:dyDescent="0.25">
      <c r="A56" s="4">
        <v>34335</v>
      </c>
      <c r="B56" s="5">
        <v>1994</v>
      </c>
      <c r="C56" s="6">
        <v>613236.9375</v>
      </c>
      <c r="D56">
        <f t="shared" si="0"/>
        <v>13.326506661445448</v>
      </c>
      <c r="E56">
        <f t="shared" si="3"/>
        <v>13.266451279248718</v>
      </c>
      <c r="F56">
        <f t="shared" si="4"/>
        <v>6.0055382196729568E-2</v>
      </c>
      <c r="G56">
        <f t="shared" si="1"/>
        <v>13.285000517013598</v>
      </c>
      <c r="H56">
        <f t="shared" si="2"/>
        <v>4.1506144431849634E-2</v>
      </c>
    </row>
    <row r="57" spans="1:8" x14ac:dyDescent="0.25">
      <c r="A57" s="4">
        <v>34700</v>
      </c>
      <c r="B57" s="5">
        <v>1995</v>
      </c>
      <c r="C57" s="6">
        <v>595788.8125</v>
      </c>
      <c r="D57">
        <f t="shared" si="0"/>
        <v>13.297641541810771</v>
      </c>
      <c r="E57">
        <f t="shared" si="3"/>
        <v>13.302824465205752</v>
      </c>
      <c r="F57">
        <f t="shared" si="4"/>
        <v>-5.1829233949813869E-3</v>
      </c>
      <c r="G57">
        <f t="shared" si="1"/>
        <v>13.335876818844691</v>
      </c>
      <c r="H57">
        <f t="shared" si="2"/>
        <v>-3.8235277033919601E-2</v>
      </c>
    </row>
    <row r="58" spans="1:8" x14ac:dyDescent="0.25">
      <c r="A58" s="4">
        <v>35065</v>
      </c>
      <c r="B58" s="5">
        <v>1996</v>
      </c>
      <c r="C58" s="6">
        <v>628716.125</v>
      </c>
      <c r="D58">
        <f t="shared" si="0"/>
        <v>13.351435122205119</v>
      </c>
      <c r="E58">
        <f t="shared" si="3"/>
        <v>13.336323716058551</v>
      </c>
      <c r="F58">
        <f t="shared" si="4"/>
        <v>1.5111406146568029E-2</v>
      </c>
      <c r="G58">
        <f t="shared" si="1"/>
        <v>13.36782233140231</v>
      </c>
      <c r="H58">
        <f t="shared" si="2"/>
        <v>-1.6387209197191055E-2</v>
      </c>
    </row>
    <row r="59" spans="1:8" x14ac:dyDescent="0.25">
      <c r="A59" s="4">
        <v>35431</v>
      </c>
      <c r="B59" s="5">
        <v>1997</v>
      </c>
      <c r="C59" s="6">
        <v>679711.625</v>
      </c>
      <c r="D59">
        <f t="shared" si="0"/>
        <v>13.429423906322208</v>
      </c>
      <c r="E59">
        <f t="shared" si="3"/>
        <v>13.350263095796874</v>
      </c>
      <c r="F59">
        <f t="shared" si="4"/>
        <v>7.9160810525333858E-2</v>
      </c>
      <c r="G59">
        <f t="shared" si="1"/>
        <v>13.389973334903013</v>
      </c>
      <c r="H59">
        <f t="shared" si="2"/>
        <v>3.9450571419195057E-2</v>
      </c>
    </row>
    <row r="60" spans="1:8" x14ac:dyDescent="0.25">
      <c r="A60" s="4">
        <v>35796</v>
      </c>
      <c r="B60" s="5">
        <v>1998</v>
      </c>
      <c r="C60" s="6">
        <v>705881.75</v>
      </c>
      <c r="D60">
        <f t="shared" si="0"/>
        <v>13.467203009529026</v>
      </c>
      <c r="E60">
        <f t="shared" si="3"/>
        <v>13.362984931670029</v>
      </c>
      <c r="F60">
        <f t="shared" si="4"/>
        <v>0.10421807785899695</v>
      </c>
      <c r="G60">
        <f t="shared" si="1"/>
        <v>13.397579689698137</v>
      </c>
      <c r="H60">
        <f t="shared" si="2"/>
        <v>6.9623319830888875E-2</v>
      </c>
    </row>
    <row r="61" spans="1:8" x14ac:dyDescent="0.25">
      <c r="A61" s="4">
        <v>36161</v>
      </c>
      <c r="B61" s="5">
        <v>1999</v>
      </c>
      <c r="C61" s="6">
        <v>681984.4375</v>
      </c>
      <c r="D61">
        <f t="shared" si="0"/>
        <v>13.432762117650288</v>
      </c>
      <c r="E61">
        <f t="shared" si="3"/>
        <v>13.378052992024003</v>
      </c>
      <c r="F61">
        <f t="shared" si="4"/>
        <v>5.4709125626285271E-2</v>
      </c>
      <c r="G61">
        <f t="shared" si="1"/>
        <v>13.392831194272741</v>
      </c>
      <c r="H61">
        <f t="shared" si="2"/>
        <v>3.993092337754689E-2</v>
      </c>
    </row>
    <row r="62" spans="1:8" x14ac:dyDescent="0.25">
      <c r="A62" s="4">
        <v>36526</v>
      </c>
      <c r="B62" s="5">
        <v>2000</v>
      </c>
      <c r="C62" s="6">
        <v>676603.6875</v>
      </c>
      <c r="D62">
        <f t="shared" si="0"/>
        <v>13.424840985358234</v>
      </c>
      <c r="E62">
        <f t="shared" si="3"/>
        <v>13.395674984678294</v>
      </c>
      <c r="F62">
        <f t="shared" si="4"/>
        <v>2.9166000679939685E-2</v>
      </c>
      <c r="G62">
        <f t="shared" si="1"/>
        <v>13.392495280293669</v>
      </c>
      <c r="H62">
        <f t="shared" si="2"/>
        <v>3.2345705064564356E-2</v>
      </c>
    </row>
    <row r="63" spans="1:8" x14ac:dyDescent="0.25">
      <c r="A63" s="4">
        <v>36892</v>
      </c>
      <c r="B63" s="5">
        <v>2001</v>
      </c>
      <c r="C63" s="6">
        <v>646773.3125</v>
      </c>
      <c r="D63">
        <f t="shared" si="0"/>
        <v>13.379751145011326</v>
      </c>
      <c r="E63">
        <f t="shared" si="3"/>
        <v>13.422957210818966</v>
      </c>
      <c r="F63">
        <f t="shared" si="4"/>
        <v>-4.320606580763986E-2</v>
      </c>
      <c r="G63">
        <f t="shared" si="1"/>
        <v>13.393367954354355</v>
      </c>
      <c r="H63">
        <f t="shared" si="2"/>
        <v>-1.3616809343028891E-2</v>
      </c>
    </row>
    <row r="64" spans="1:8" x14ac:dyDescent="0.25">
      <c r="A64" s="4">
        <v>37257</v>
      </c>
      <c r="B64" s="5">
        <v>2002</v>
      </c>
      <c r="C64" s="6">
        <v>576310.625</v>
      </c>
      <c r="D64">
        <f t="shared" si="0"/>
        <v>13.264402073832978</v>
      </c>
      <c r="E64">
        <f t="shared" si="3"/>
        <v>13.453189828806863</v>
      </c>
      <c r="F64">
        <f t="shared" si="4"/>
        <v>-0.18878775497388567</v>
      </c>
      <c r="G64">
        <f t="shared" si="1"/>
        <v>13.400960178799158</v>
      </c>
      <c r="H64">
        <f t="shared" si="2"/>
        <v>-0.13655810496618059</v>
      </c>
    </row>
    <row r="65" spans="1:8" x14ac:dyDescent="0.25">
      <c r="A65" s="4">
        <v>37622</v>
      </c>
      <c r="B65" s="5">
        <v>2003</v>
      </c>
      <c r="C65" s="6">
        <v>627239.5</v>
      </c>
      <c r="D65">
        <f t="shared" si="0"/>
        <v>13.34908372435161</v>
      </c>
      <c r="E65">
        <f t="shared" si="3"/>
        <v>13.47994809067311</v>
      </c>
      <c r="F65">
        <f t="shared" si="4"/>
        <v>-0.13086436632150011</v>
      </c>
      <c r="G65">
        <f t="shared" si="1"/>
        <v>13.424529309043141</v>
      </c>
      <c r="H65">
        <f t="shared" si="2"/>
        <v>-7.5445584691530954E-2</v>
      </c>
    </row>
    <row r="66" spans="1:8" x14ac:dyDescent="0.25">
      <c r="A66" s="4">
        <v>37987</v>
      </c>
      <c r="B66" s="5">
        <v>2004</v>
      </c>
      <c r="C66" s="6">
        <v>683876.5</v>
      </c>
      <c r="D66">
        <f t="shared" si="0"/>
        <v>13.435532624747015</v>
      </c>
      <c r="E66">
        <f t="shared" si="3"/>
        <v>13.497725616062912</v>
      </c>
      <c r="F66">
        <f t="shared" si="4"/>
        <v>-6.2192991315896506E-2</v>
      </c>
      <c r="G66">
        <f t="shared" si="1"/>
        <v>13.461551156859388</v>
      </c>
      <c r="H66">
        <f t="shared" si="2"/>
        <v>-2.6018532112372483E-2</v>
      </c>
    </row>
    <row r="67" spans="1:8" x14ac:dyDescent="0.25">
      <c r="A67" s="4">
        <v>38353</v>
      </c>
      <c r="B67" s="5">
        <v>2005</v>
      </c>
      <c r="C67" s="6">
        <v>744411</v>
      </c>
      <c r="D67">
        <f t="shared" si="0"/>
        <v>13.520348580642667</v>
      </c>
      <c r="E67">
        <f t="shared" si="3"/>
        <v>13.527402270534129</v>
      </c>
      <c r="F67">
        <f t="shared" si="4"/>
        <v>-7.053689891462156E-3</v>
      </c>
      <c r="G67">
        <f t="shared" si="1"/>
        <v>13.510695962836476</v>
      </c>
      <c r="H67">
        <f t="shared" si="2"/>
        <v>9.6526178061910883E-3</v>
      </c>
    </row>
    <row r="68" spans="1:8" x14ac:dyDescent="0.25">
      <c r="A68" s="4">
        <v>38718</v>
      </c>
      <c r="B68" s="5">
        <v>2006</v>
      </c>
      <c r="C68" s="6">
        <v>804314.8125</v>
      </c>
      <c r="D68">
        <f t="shared" si="0"/>
        <v>13.597746029358159</v>
      </c>
      <c r="E68">
        <f t="shared" si="3"/>
        <v>13.563099589343322</v>
      </c>
      <c r="F68">
        <f t="shared" si="4"/>
        <v>3.464644001483741E-2</v>
      </c>
      <c r="G68">
        <f t="shared" si="1"/>
        <v>13.567603636405604</v>
      </c>
      <c r="H68">
        <f t="shared" si="2"/>
        <v>3.0142392952555497E-2</v>
      </c>
    </row>
    <row r="69" spans="1:8" x14ac:dyDescent="0.25">
      <c r="A69" s="4">
        <v>39083</v>
      </c>
      <c r="B69" s="5">
        <v>2007</v>
      </c>
      <c r="C69" s="6">
        <v>876764.6875</v>
      </c>
      <c r="D69">
        <f t="shared" si="0"/>
        <v>13.683993920071973</v>
      </c>
      <c r="E69">
        <f t="shared" si="3"/>
        <v>13.601958048679002</v>
      </c>
      <c r="F69">
        <f t="shared" si="4"/>
        <v>8.2035871392971416E-2</v>
      </c>
      <c r="G69">
        <f t="shared" si="1"/>
        <v>13.626192435331609</v>
      </c>
      <c r="H69">
        <f t="shared" si="2"/>
        <v>5.7801484740364728E-2</v>
      </c>
    </row>
    <row r="70" spans="1:8" x14ac:dyDescent="0.25">
      <c r="A70" s="4">
        <v>39448</v>
      </c>
      <c r="B70" s="5">
        <v>2008</v>
      </c>
      <c r="C70" s="6">
        <v>912337.0625</v>
      </c>
      <c r="D70">
        <f t="shared" si="0"/>
        <v>13.72376478685092</v>
      </c>
      <c r="E70">
        <f t="shared" si="3"/>
        <v>13.653463564071297</v>
      </c>
      <c r="F70">
        <f t="shared" si="4"/>
        <v>7.0301222779622918E-2</v>
      </c>
      <c r="G70">
        <f t="shared" si="1"/>
        <v>13.680760844976234</v>
      </c>
      <c r="H70">
        <f t="shared" si="2"/>
        <v>4.3003941874685481E-2</v>
      </c>
    </row>
    <row r="71" spans="1:8" x14ac:dyDescent="0.25">
      <c r="A71" s="4">
        <v>39814</v>
      </c>
      <c r="B71" s="5">
        <v>2009</v>
      </c>
      <c r="C71" s="6">
        <v>858340.1875</v>
      </c>
      <c r="D71">
        <f t="shared" si="0"/>
        <v>13.662755788816874</v>
      </c>
      <c r="E71">
        <f t="shared" si="3"/>
        <v>13.694957364004047</v>
      </c>
      <c r="F71">
        <f t="shared" si="4"/>
        <v>-3.2201575187173148E-2</v>
      </c>
      <c r="G71">
        <f t="shared" si="1"/>
        <v>13.721738790270678</v>
      </c>
      <c r="H71">
        <f t="shared" si="2"/>
        <v>-5.8983001453803752E-2</v>
      </c>
    </row>
    <row r="72" spans="1:8" x14ac:dyDescent="0.25">
      <c r="A72" s="4">
        <v>40179</v>
      </c>
      <c r="B72" s="5">
        <v>2010</v>
      </c>
      <c r="C72" s="6">
        <v>945250.5625</v>
      </c>
      <c r="D72">
        <f t="shared" si="0"/>
        <v>13.759205316833668</v>
      </c>
      <c r="E72">
        <f t="shared" si="3"/>
        <v>13.73104174692396</v>
      </c>
      <c r="F72">
        <f t="shared" si="4"/>
        <v>2.8163569909708031E-2</v>
      </c>
      <c r="G72">
        <f t="shared" si="1"/>
        <v>13.755055463669253</v>
      </c>
      <c r="H72">
        <f t="shared" si="2"/>
        <v>4.1498531644155179E-3</v>
      </c>
    </row>
    <row r="73" spans="1:8" x14ac:dyDescent="0.25">
      <c r="A73" s="4">
        <v>40544</v>
      </c>
      <c r="B73" s="5">
        <v>2011</v>
      </c>
      <c r="C73" s="6">
        <v>1002002.9375</v>
      </c>
      <c r="D73">
        <f t="shared" si="0"/>
        <v>13.817511492259376</v>
      </c>
      <c r="E73">
        <f t="shared" si="3"/>
        <v>13.757504429520891</v>
      </c>
      <c r="F73">
        <f t="shared" si="4"/>
        <v>6.0007062738485217E-2</v>
      </c>
      <c r="G73">
        <f t="shared" si="1"/>
        <v>13.772415692746391</v>
      </c>
      <c r="H73">
        <f t="shared" si="2"/>
        <v>4.5095799512985479E-2</v>
      </c>
    </row>
    <row r="74" spans="1:8" x14ac:dyDescent="0.25">
      <c r="A74" s="4">
        <v>40909</v>
      </c>
      <c r="B74" s="5">
        <v>2012</v>
      </c>
      <c r="C74" s="6">
        <v>991718.125</v>
      </c>
      <c r="D74">
        <f t="shared" si="0"/>
        <v>13.807194197703781</v>
      </c>
      <c r="E74">
        <f t="shared" si="3"/>
        <v>13.779325165511089</v>
      </c>
      <c r="F74">
        <f t="shared" si="4"/>
        <v>2.7869032192691989E-2</v>
      </c>
      <c r="G74">
        <f t="shared" si="1"/>
        <v>13.787943699891404</v>
      </c>
      <c r="H74">
        <f t="shared" si="2"/>
        <v>1.9250497812377532E-2</v>
      </c>
    </row>
    <row r="75" spans="1:8" x14ac:dyDescent="0.25">
      <c r="A75" s="4">
        <v>41275</v>
      </c>
      <c r="B75" s="5">
        <v>2013</v>
      </c>
      <c r="C75" s="6">
        <v>1015572.1875</v>
      </c>
      <c r="D75">
        <f t="shared" si="0"/>
        <v>13.830962743148193</v>
      </c>
      <c r="E75">
        <f t="shared" si="3"/>
        <v>13.791020543292156</v>
      </c>
      <c r="F75">
        <f t="shared" si="4"/>
        <v>3.9942199856037419E-2</v>
      </c>
      <c r="G75">
        <f t="shared" si="1"/>
        <v>13.809184028518839</v>
      </c>
      <c r="H75">
        <f t="shared" si="2"/>
        <v>2.1778714629354212E-2</v>
      </c>
    </row>
    <row r="76" spans="1:8" x14ac:dyDescent="0.25">
      <c r="A76" s="4">
        <v>41640</v>
      </c>
      <c r="B76" s="5">
        <v>2014</v>
      </c>
      <c r="C76" s="6">
        <v>990054.75</v>
      </c>
      <c r="D76">
        <f t="shared" si="0"/>
        <v>13.80551552361192</v>
      </c>
      <c r="E76">
        <f t="shared" si="3"/>
        <v>13.797112487169464</v>
      </c>
      <c r="F76">
        <f t="shared" si="4"/>
        <v>8.4030364424556581E-3</v>
      </c>
      <c r="G76">
        <f t="shared" si="1"/>
        <v>13.820408144006937</v>
      </c>
      <c r="H76">
        <f t="shared" si="2"/>
        <v>-1.489262039501682E-2</v>
      </c>
    </row>
    <row r="77" spans="1:8" x14ac:dyDescent="0.25">
      <c r="A77" s="4">
        <v>42005</v>
      </c>
      <c r="B77" s="5">
        <v>2015</v>
      </c>
      <c r="C77" s="6">
        <v>1017094.75</v>
      </c>
      <c r="D77">
        <f>+LN(C77)</f>
        <v>13.832460836866023</v>
      </c>
      <c r="G77">
        <f t="shared" si="1"/>
        <v>13.819712655921844</v>
      </c>
      <c r="H77">
        <f t="shared" si="2"/>
        <v>1.2748180944178955E-2</v>
      </c>
    </row>
    <row r="78" spans="1:8" x14ac:dyDescent="0.25">
      <c r="A78" s="4">
        <v>42370</v>
      </c>
      <c r="B78" s="5">
        <v>2016</v>
      </c>
      <c r="C78" s="6">
        <v>995935.8125</v>
      </c>
      <c r="D78">
        <f>+LN(C78)</f>
        <v>13.811438089208924</v>
      </c>
      <c r="G78">
        <f t="shared" si="1"/>
        <v>13.817367223321488</v>
      </c>
      <c r="H78">
        <f t="shared" si="2"/>
        <v>-5.9291341125646824E-3</v>
      </c>
    </row>
    <row r="79" spans="1:8" x14ac:dyDescent="0.25">
      <c r="A79" s="4">
        <v>42736</v>
      </c>
      <c r="B79" s="5">
        <v>2017</v>
      </c>
      <c r="C79" s="6">
        <v>1022513.25</v>
      </c>
      <c r="D79">
        <f>+LN(C79)</f>
        <v>13.837774125250341</v>
      </c>
      <c r="G79">
        <f t="shared" si="1"/>
        <v>13.815101303350369</v>
      </c>
      <c r="H79">
        <f t="shared" si="2"/>
        <v>2.2672821899972107E-2</v>
      </c>
    </row>
    <row r="80" spans="1:8" x14ac:dyDescent="0.25">
      <c r="A80" s="4">
        <v>43101</v>
      </c>
      <c r="B80" s="5">
        <v>2018</v>
      </c>
      <c r="C80" s="6">
        <v>997136.625</v>
      </c>
      <c r="D80">
        <f>+LN(C80)</f>
        <v>13.812643075663711</v>
      </c>
      <c r="G80">
        <f>+AVERAGE(D77:D83)</f>
        <v>13.81701845929806</v>
      </c>
      <c r="H80">
        <f>+D80-G80</f>
        <v>-4.3753836343487507E-3</v>
      </c>
    </row>
    <row r="81" spans="1:8" x14ac:dyDescent="0.25">
      <c r="A81" s="4">
        <v>43466</v>
      </c>
      <c r="B81" s="5">
        <v>2019</v>
      </c>
      <c r="C81" s="6">
        <v>975569</v>
      </c>
      <c r="D81">
        <f>+LN(C81)</f>
        <v>13.790776169501303</v>
      </c>
      <c r="G81">
        <f>+AVERAGE(D78:D84)</f>
        <v>13.813157864906071</v>
      </c>
      <c r="H81">
        <f>+D81-G81</f>
        <v>-2.2381695404767754E-2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1AE5-3F98-4BA4-8A0E-6F400AEF791E}">
  <dimension ref="A1:M81"/>
  <sheetViews>
    <sheetView topLeftCell="B1" workbookViewId="0">
      <selection activeCell="B1" sqref="B1"/>
    </sheetView>
  </sheetViews>
  <sheetFormatPr baseColWidth="10" defaultRowHeight="15" x14ac:dyDescent="0.25"/>
  <cols>
    <col min="2" max="2" width="33" customWidth="1"/>
    <col min="3" max="3" width="33" style="8" customWidth="1"/>
    <col min="4" max="4" width="11.42578125" style="8"/>
    <col min="5" max="5" width="12.28515625" style="8" customWidth="1"/>
    <col min="6" max="6" width="14.140625" style="8" customWidth="1"/>
    <col min="7" max="7" width="17.85546875" style="8" customWidth="1"/>
    <col min="8" max="10" width="16.85546875" style="8" customWidth="1"/>
    <col min="12" max="12" width="16.7109375" customWidth="1"/>
    <col min="13" max="13" width="14.140625" customWidth="1"/>
    <col min="15" max="15" width="16" customWidth="1"/>
    <col min="254" max="255" width="33" customWidth="1"/>
    <col min="257" max="257" width="8.42578125" customWidth="1"/>
    <col min="258" max="258" width="11.5703125" customWidth="1"/>
    <col min="259" max="259" width="11.85546875" customWidth="1"/>
    <col min="260" max="261" width="12.28515625" customWidth="1"/>
    <col min="262" max="262" width="14.140625" customWidth="1"/>
    <col min="263" max="263" width="17.85546875" customWidth="1"/>
    <col min="264" max="266" width="16.85546875" customWidth="1"/>
    <col min="268" max="268" width="16.7109375" customWidth="1"/>
    <col min="269" max="269" width="14.140625" customWidth="1"/>
    <col min="271" max="271" width="16" customWidth="1"/>
    <col min="510" max="511" width="33" customWidth="1"/>
    <col min="513" max="513" width="8.42578125" customWidth="1"/>
    <col min="514" max="514" width="11.5703125" customWidth="1"/>
    <col min="515" max="515" width="11.85546875" customWidth="1"/>
    <col min="516" max="517" width="12.28515625" customWidth="1"/>
    <col min="518" max="518" width="14.140625" customWidth="1"/>
    <col min="519" max="519" width="17.85546875" customWidth="1"/>
    <col min="520" max="522" width="16.85546875" customWidth="1"/>
    <col min="524" max="524" width="16.7109375" customWidth="1"/>
    <col min="525" max="525" width="14.140625" customWidth="1"/>
    <col min="527" max="527" width="16" customWidth="1"/>
    <col min="766" max="767" width="33" customWidth="1"/>
    <col min="769" max="769" width="8.42578125" customWidth="1"/>
    <col min="770" max="770" width="11.5703125" customWidth="1"/>
    <col min="771" max="771" width="11.85546875" customWidth="1"/>
    <col min="772" max="773" width="12.28515625" customWidth="1"/>
    <col min="774" max="774" width="14.140625" customWidth="1"/>
    <col min="775" max="775" width="17.85546875" customWidth="1"/>
    <col min="776" max="778" width="16.85546875" customWidth="1"/>
    <col min="780" max="780" width="16.7109375" customWidth="1"/>
    <col min="781" max="781" width="14.140625" customWidth="1"/>
    <col min="783" max="783" width="16" customWidth="1"/>
    <col min="1022" max="1023" width="33" customWidth="1"/>
    <col min="1025" max="1025" width="8.42578125" customWidth="1"/>
    <col min="1026" max="1026" width="11.5703125" customWidth="1"/>
    <col min="1027" max="1027" width="11.85546875" customWidth="1"/>
    <col min="1028" max="1029" width="12.28515625" customWidth="1"/>
    <col min="1030" max="1030" width="14.140625" customWidth="1"/>
    <col min="1031" max="1031" width="17.85546875" customWidth="1"/>
    <col min="1032" max="1034" width="16.85546875" customWidth="1"/>
    <col min="1036" max="1036" width="16.7109375" customWidth="1"/>
    <col min="1037" max="1037" width="14.140625" customWidth="1"/>
    <col min="1039" max="1039" width="16" customWidth="1"/>
    <col min="1278" max="1279" width="33" customWidth="1"/>
    <col min="1281" max="1281" width="8.42578125" customWidth="1"/>
    <col min="1282" max="1282" width="11.5703125" customWidth="1"/>
    <col min="1283" max="1283" width="11.85546875" customWidth="1"/>
    <col min="1284" max="1285" width="12.28515625" customWidth="1"/>
    <col min="1286" max="1286" width="14.140625" customWidth="1"/>
    <col min="1287" max="1287" width="17.85546875" customWidth="1"/>
    <col min="1288" max="1290" width="16.85546875" customWidth="1"/>
    <col min="1292" max="1292" width="16.7109375" customWidth="1"/>
    <col min="1293" max="1293" width="14.140625" customWidth="1"/>
    <col min="1295" max="1295" width="16" customWidth="1"/>
    <col min="1534" max="1535" width="33" customWidth="1"/>
    <col min="1537" max="1537" width="8.42578125" customWidth="1"/>
    <col min="1538" max="1538" width="11.5703125" customWidth="1"/>
    <col min="1539" max="1539" width="11.85546875" customWidth="1"/>
    <col min="1540" max="1541" width="12.28515625" customWidth="1"/>
    <col min="1542" max="1542" width="14.140625" customWidth="1"/>
    <col min="1543" max="1543" width="17.85546875" customWidth="1"/>
    <col min="1544" max="1546" width="16.85546875" customWidth="1"/>
    <col min="1548" max="1548" width="16.7109375" customWidth="1"/>
    <col min="1549" max="1549" width="14.140625" customWidth="1"/>
    <col min="1551" max="1551" width="16" customWidth="1"/>
    <col min="1790" max="1791" width="33" customWidth="1"/>
    <col min="1793" max="1793" width="8.42578125" customWidth="1"/>
    <col min="1794" max="1794" width="11.5703125" customWidth="1"/>
    <col min="1795" max="1795" width="11.85546875" customWidth="1"/>
    <col min="1796" max="1797" width="12.28515625" customWidth="1"/>
    <col min="1798" max="1798" width="14.140625" customWidth="1"/>
    <col min="1799" max="1799" width="17.85546875" customWidth="1"/>
    <col min="1800" max="1802" width="16.85546875" customWidth="1"/>
    <col min="1804" max="1804" width="16.7109375" customWidth="1"/>
    <col min="1805" max="1805" width="14.140625" customWidth="1"/>
    <col min="1807" max="1807" width="16" customWidth="1"/>
    <col min="2046" max="2047" width="33" customWidth="1"/>
    <col min="2049" max="2049" width="8.42578125" customWidth="1"/>
    <col min="2050" max="2050" width="11.5703125" customWidth="1"/>
    <col min="2051" max="2051" width="11.85546875" customWidth="1"/>
    <col min="2052" max="2053" width="12.28515625" customWidth="1"/>
    <col min="2054" max="2054" width="14.140625" customWidth="1"/>
    <col min="2055" max="2055" width="17.85546875" customWidth="1"/>
    <col min="2056" max="2058" width="16.85546875" customWidth="1"/>
    <col min="2060" max="2060" width="16.7109375" customWidth="1"/>
    <col min="2061" max="2061" width="14.140625" customWidth="1"/>
    <col min="2063" max="2063" width="16" customWidth="1"/>
    <col min="2302" max="2303" width="33" customWidth="1"/>
    <col min="2305" max="2305" width="8.42578125" customWidth="1"/>
    <col min="2306" max="2306" width="11.5703125" customWidth="1"/>
    <col min="2307" max="2307" width="11.85546875" customWidth="1"/>
    <col min="2308" max="2309" width="12.28515625" customWidth="1"/>
    <col min="2310" max="2310" width="14.140625" customWidth="1"/>
    <col min="2311" max="2311" width="17.85546875" customWidth="1"/>
    <col min="2312" max="2314" width="16.85546875" customWidth="1"/>
    <col min="2316" max="2316" width="16.7109375" customWidth="1"/>
    <col min="2317" max="2317" width="14.140625" customWidth="1"/>
    <col min="2319" max="2319" width="16" customWidth="1"/>
    <col min="2558" max="2559" width="33" customWidth="1"/>
    <col min="2561" max="2561" width="8.42578125" customWidth="1"/>
    <col min="2562" max="2562" width="11.5703125" customWidth="1"/>
    <col min="2563" max="2563" width="11.85546875" customWidth="1"/>
    <col min="2564" max="2565" width="12.28515625" customWidth="1"/>
    <col min="2566" max="2566" width="14.140625" customWidth="1"/>
    <col min="2567" max="2567" width="17.85546875" customWidth="1"/>
    <col min="2568" max="2570" width="16.85546875" customWidth="1"/>
    <col min="2572" max="2572" width="16.7109375" customWidth="1"/>
    <col min="2573" max="2573" width="14.140625" customWidth="1"/>
    <col min="2575" max="2575" width="16" customWidth="1"/>
    <col min="2814" max="2815" width="33" customWidth="1"/>
    <col min="2817" max="2817" width="8.42578125" customWidth="1"/>
    <col min="2818" max="2818" width="11.5703125" customWidth="1"/>
    <col min="2819" max="2819" width="11.85546875" customWidth="1"/>
    <col min="2820" max="2821" width="12.28515625" customWidth="1"/>
    <col min="2822" max="2822" width="14.140625" customWidth="1"/>
    <col min="2823" max="2823" width="17.85546875" customWidth="1"/>
    <col min="2824" max="2826" width="16.85546875" customWidth="1"/>
    <col min="2828" max="2828" width="16.7109375" customWidth="1"/>
    <col min="2829" max="2829" width="14.140625" customWidth="1"/>
    <col min="2831" max="2831" width="16" customWidth="1"/>
    <col min="3070" max="3071" width="33" customWidth="1"/>
    <col min="3073" max="3073" width="8.42578125" customWidth="1"/>
    <col min="3074" max="3074" width="11.5703125" customWidth="1"/>
    <col min="3075" max="3075" width="11.85546875" customWidth="1"/>
    <col min="3076" max="3077" width="12.28515625" customWidth="1"/>
    <col min="3078" max="3078" width="14.140625" customWidth="1"/>
    <col min="3079" max="3079" width="17.85546875" customWidth="1"/>
    <col min="3080" max="3082" width="16.85546875" customWidth="1"/>
    <col min="3084" max="3084" width="16.7109375" customWidth="1"/>
    <col min="3085" max="3085" width="14.140625" customWidth="1"/>
    <col min="3087" max="3087" width="16" customWidth="1"/>
    <col min="3326" max="3327" width="33" customWidth="1"/>
    <col min="3329" max="3329" width="8.42578125" customWidth="1"/>
    <col min="3330" max="3330" width="11.5703125" customWidth="1"/>
    <col min="3331" max="3331" width="11.85546875" customWidth="1"/>
    <col min="3332" max="3333" width="12.28515625" customWidth="1"/>
    <col min="3334" max="3334" width="14.140625" customWidth="1"/>
    <col min="3335" max="3335" width="17.85546875" customWidth="1"/>
    <col min="3336" max="3338" width="16.85546875" customWidth="1"/>
    <col min="3340" max="3340" width="16.7109375" customWidth="1"/>
    <col min="3341" max="3341" width="14.140625" customWidth="1"/>
    <col min="3343" max="3343" width="16" customWidth="1"/>
    <col min="3582" max="3583" width="33" customWidth="1"/>
    <col min="3585" max="3585" width="8.42578125" customWidth="1"/>
    <col min="3586" max="3586" width="11.5703125" customWidth="1"/>
    <col min="3587" max="3587" width="11.85546875" customWidth="1"/>
    <col min="3588" max="3589" width="12.28515625" customWidth="1"/>
    <col min="3590" max="3590" width="14.140625" customWidth="1"/>
    <col min="3591" max="3591" width="17.85546875" customWidth="1"/>
    <col min="3592" max="3594" width="16.85546875" customWidth="1"/>
    <col min="3596" max="3596" width="16.7109375" customWidth="1"/>
    <col min="3597" max="3597" width="14.140625" customWidth="1"/>
    <col min="3599" max="3599" width="16" customWidth="1"/>
    <col min="3838" max="3839" width="33" customWidth="1"/>
    <col min="3841" max="3841" width="8.42578125" customWidth="1"/>
    <col min="3842" max="3842" width="11.5703125" customWidth="1"/>
    <col min="3843" max="3843" width="11.85546875" customWidth="1"/>
    <col min="3844" max="3845" width="12.28515625" customWidth="1"/>
    <col min="3846" max="3846" width="14.140625" customWidth="1"/>
    <col min="3847" max="3847" width="17.85546875" customWidth="1"/>
    <col min="3848" max="3850" width="16.85546875" customWidth="1"/>
    <col min="3852" max="3852" width="16.7109375" customWidth="1"/>
    <col min="3853" max="3853" width="14.140625" customWidth="1"/>
    <col min="3855" max="3855" width="16" customWidth="1"/>
    <col min="4094" max="4095" width="33" customWidth="1"/>
    <col min="4097" max="4097" width="8.42578125" customWidth="1"/>
    <col min="4098" max="4098" width="11.5703125" customWidth="1"/>
    <col min="4099" max="4099" width="11.85546875" customWidth="1"/>
    <col min="4100" max="4101" width="12.28515625" customWidth="1"/>
    <col min="4102" max="4102" width="14.140625" customWidth="1"/>
    <col min="4103" max="4103" width="17.85546875" customWidth="1"/>
    <col min="4104" max="4106" width="16.85546875" customWidth="1"/>
    <col min="4108" max="4108" width="16.7109375" customWidth="1"/>
    <col min="4109" max="4109" width="14.140625" customWidth="1"/>
    <col min="4111" max="4111" width="16" customWidth="1"/>
    <col min="4350" max="4351" width="33" customWidth="1"/>
    <col min="4353" max="4353" width="8.42578125" customWidth="1"/>
    <col min="4354" max="4354" width="11.5703125" customWidth="1"/>
    <col min="4355" max="4355" width="11.85546875" customWidth="1"/>
    <col min="4356" max="4357" width="12.28515625" customWidth="1"/>
    <col min="4358" max="4358" width="14.140625" customWidth="1"/>
    <col min="4359" max="4359" width="17.85546875" customWidth="1"/>
    <col min="4360" max="4362" width="16.85546875" customWidth="1"/>
    <col min="4364" max="4364" width="16.7109375" customWidth="1"/>
    <col min="4365" max="4365" width="14.140625" customWidth="1"/>
    <col min="4367" max="4367" width="16" customWidth="1"/>
    <col min="4606" max="4607" width="33" customWidth="1"/>
    <col min="4609" max="4609" width="8.42578125" customWidth="1"/>
    <col min="4610" max="4610" width="11.5703125" customWidth="1"/>
    <col min="4611" max="4611" width="11.85546875" customWidth="1"/>
    <col min="4612" max="4613" width="12.28515625" customWidth="1"/>
    <col min="4614" max="4614" width="14.140625" customWidth="1"/>
    <col min="4615" max="4615" width="17.85546875" customWidth="1"/>
    <col min="4616" max="4618" width="16.85546875" customWidth="1"/>
    <col min="4620" max="4620" width="16.7109375" customWidth="1"/>
    <col min="4621" max="4621" width="14.140625" customWidth="1"/>
    <col min="4623" max="4623" width="16" customWidth="1"/>
    <col min="4862" max="4863" width="33" customWidth="1"/>
    <col min="4865" max="4865" width="8.42578125" customWidth="1"/>
    <col min="4866" max="4866" width="11.5703125" customWidth="1"/>
    <col min="4867" max="4867" width="11.85546875" customWidth="1"/>
    <col min="4868" max="4869" width="12.28515625" customWidth="1"/>
    <col min="4870" max="4870" width="14.140625" customWidth="1"/>
    <col min="4871" max="4871" width="17.85546875" customWidth="1"/>
    <col min="4872" max="4874" width="16.85546875" customWidth="1"/>
    <col min="4876" max="4876" width="16.7109375" customWidth="1"/>
    <col min="4877" max="4877" width="14.140625" customWidth="1"/>
    <col min="4879" max="4879" width="16" customWidth="1"/>
    <col min="5118" max="5119" width="33" customWidth="1"/>
    <col min="5121" max="5121" width="8.42578125" customWidth="1"/>
    <col min="5122" max="5122" width="11.5703125" customWidth="1"/>
    <col min="5123" max="5123" width="11.85546875" customWidth="1"/>
    <col min="5124" max="5125" width="12.28515625" customWidth="1"/>
    <col min="5126" max="5126" width="14.140625" customWidth="1"/>
    <col min="5127" max="5127" width="17.85546875" customWidth="1"/>
    <col min="5128" max="5130" width="16.85546875" customWidth="1"/>
    <col min="5132" max="5132" width="16.7109375" customWidth="1"/>
    <col min="5133" max="5133" width="14.140625" customWidth="1"/>
    <col min="5135" max="5135" width="16" customWidth="1"/>
    <col min="5374" max="5375" width="33" customWidth="1"/>
    <col min="5377" max="5377" width="8.42578125" customWidth="1"/>
    <col min="5378" max="5378" width="11.5703125" customWidth="1"/>
    <col min="5379" max="5379" width="11.85546875" customWidth="1"/>
    <col min="5380" max="5381" width="12.28515625" customWidth="1"/>
    <col min="5382" max="5382" width="14.140625" customWidth="1"/>
    <col min="5383" max="5383" width="17.85546875" customWidth="1"/>
    <col min="5384" max="5386" width="16.85546875" customWidth="1"/>
    <col min="5388" max="5388" width="16.7109375" customWidth="1"/>
    <col min="5389" max="5389" width="14.140625" customWidth="1"/>
    <col min="5391" max="5391" width="16" customWidth="1"/>
    <col min="5630" max="5631" width="33" customWidth="1"/>
    <col min="5633" max="5633" width="8.42578125" customWidth="1"/>
    <col min="5634" max="5634" width="11.5703125" customWidth="1"/>
    <col min="5635" max="5635" width="11.85546875" customWidth="1"/>
    <col min="5636" max="5637" width="12.28515625" customWidth="1"/>
    <col min="5638" max="5638" width="14.140625" customWidth="1"/>
    <col min="5639" max="5639" width="17.85546875" customWidth="1"/>
    <col min="5640" max="5642" width="16.85546875" customWidth="1"/>
    <col min="5644" max="5644" width="16.7109375" customWidth="1"/>
    <col min="5645" max="5645" width="14.140625" customWidth="1"/>
    <col min="5647" max="5647" width="16" customWidth="1"/>
    <col min="5886" max="5887" width="33" customWidth="1"/>
    <col min="5889" max="5889" width="8.42578125" customWidth="1"/>
    <col min="5890" max="5890" width="11.5703125" customWidth="1"/>
    <col min="5891" max="5891" width="11.85546875" customWidth="1"/>
    <col min="5892" max="5893" width="12.28515625" customWidth="1"/>
    <col min="5894" max="5894" width="14.140625" customWidth="1"/>
    <col min="5895" max="5895" width="17.85546875" customWidth="1"/>
    <col min="5896" max="5898" width="16.85546875" customWidth="1"/>
    <col min="5900" max="5900" width="16.7109375" customWidth="1"/>
    <col min="5901" max="5901" width="14.140625" customWidth="1"/>
    <col min="5903" max="5903" width="16" customWidth="1"/>
    <col min="6142" max="6143" width="33" customWidth="1"/>
    <col min="6145" max="6145" width="8.42578125" customWidth="1"/>
    <col min="6146" max="6146" width="11.5703125" customWidth="1"/>
    <col min="6147" max="6147" width="11.85546875" customWidth="1"/>
    <col min="6148" max="6149" width="12.28515625" customWidth="1"/>
    <col min="6150" max="6150" width="14.140625" customWidth="1"/>
    <col min="6151" max="6151" width="17.85546875" customWidth="1"/>
    <col min="6152" max="6154" width="16.85546875" customWidth="1"/>
    <col min="6156" max="6156" width="16.7109375" customWidth="1"/>
    <col min="6157" max="6157" width="14.140625" customWidth="1"/>
    <col min="6159" max="6159" width="16" customWidth="1"/>
    <col min="6398" max="6399" width="33" customWidth="1"/>
    <col min="6401" max="6401" width="8.42578125" customWidth="1"/>
    <col min="6402" max="6402" width="11.5703125" customWidth="1"/>
    <col min="6403" max="6403" width="11.85546875" customWidth="1"/>
    <col min="6404" max="6405" width="12.28515625" customWidth="1"/>
    <col min="6406" max="6406" width="14.140625" customWidth="1"/>
    <col min="6407" max="6407" width="17.85546875" customWidth="1"/>
    <col min="6408" max="6410" width="16.85546875" customWidth="1"/>
    <col min="6412" max="6412" width="16.7109375" customWidth="1"/>
    <col min="6413" max="6413" width="14.140625" customWidth="1"/>
    <col min="6415" max="6415" width="16" customWidth="1"/>
    <col min="6654" max="6655" width="33" customWidth="1"/>
    <col min="6657" max="6657" width="8.42578125" customWidth="1"/>
    <col min="6658" max="6658" width="11.5703125" customWidth="1"/>
    <col min="6659" max="6659" width="11.85546875" customWidth="1"/>
    <col min="6660" max="6661" width="12.28515625" customWidth="1"/>
    <col min="6662" max="6662" width="14.140625" customWidth="1"/>
    <col min="6663" max="6663" width="17.85546875" customWidth="1"/>
    <col min="6664" max="6666" width="16.85546875" customWidth="1"/>
    <col min="6668" max="6668" width="16.7109375" customWidth="1"/>
    <col min="6669" max="6669" width="14.140625" customWidth="1"/>
    <col min="6671" max="6671" width="16" customWidth="1"/>
    <col min="6910" max="6911" width="33" customWidth="1"/>
    <col min="6913" max="6913" width="8.42578125" customWidth="1"/>
    <col min="6914" max="6914" width="11.5703125" customWidth="1"/>
    <col min="6915" max="6915" width="11.85546875" customWidth="1"/>
    <col min="6916" max="6917" width="12.28515625" customWidth="1"/>
    <col min="6918" max="6918" width="14.140625" customWidth="1"/>
    <col min="6919" max="6919" width="17.85546875" customWidth="1"/>
    <col min="6920" max="6922" width="16.85546875" customWidth="1"/>
    <col min="6924" max="6924" width="16.7109375" customWidth="1"/>
    <col min="6925" max="6925" width="14.140625" customWidth="1"/>
    <col min="6927" max="6927" width="16" customWidth="1"/>
    <col min="7166" max="7167" width="33" customWidth="1"/>
    <col min="7169" max="7169" width="8.42578125" customWidth="1"/>
    <col min="7170" max="7170" width="11.5703125" customWidth="1"/>
    <col min="7171" max="7171" width="11.85546875" customWidth="1"/>
    <col min="7172" max="7173" width="12.28515625" customWidth="1"/>
    <col min="7174" max="7174" width="14.140625" customWidth="1"/>
    <col min="7175" max="7175" width="17.85546875" customWidth="1"/>
    <col min="7176" max="7178" width="16.85546875" customWidth="1"/>
    <col min="7180" max="7180" width="16.7109375" customWidth="1"/>
    <col min="7181" max="7181" width="14.140625" customWidth="1"/>
    <col min="7183" max="7183" width="16" customWidth="1"/>
    <col min="7422" max="7423" width="33" customWidth="1"/>
    <col min="7425" max="7425" width="8.42578125" customWidth="1"/>
    <col min="7426" max="7426" width="11.5703125" customWidth="1"/>
    <col min="7427" max="7427" width="11.85546875" customWidth="1"/>
    <col min="7428" max="7429" width="12.28515625" customWidth="1"/>
    <col min="7430" max="7430" width="14.140625" customWidth="1"/>
    <col min="7431" max="7431" width="17.85546875" customWidth="1"/>
    <col min="7432" max="7434" width="16.85546875" customWidth="1"/>
    <col min="7436" max="7436" width="16.7109375" customWidth="1"/>
    <col min="7437" max="7437" width="14.140625" customWidth="1"/>
    <col min="7439" max="7439" width="16" customWidth="1"/>
    <col min="7678" max="7679" width="33" customWidth="1"/>
    <col min="7681" max="7681" width="8.42578125" customWidth="1"/>
    <col min="7682" max="7682" width="11.5703125" customWidth="1"/>
    <col min="7683" max="7683" width="11.85546875" customWidth="1"/>
    <col min="7684" max="7685" width="12.28515625" customWidth="1"/>
    <col min="7686" max="7686" width="14.140625" customWidth="1"/>
    <col min="7687" max="7687" width="17.85546875" customWidth="1"/>
    <col min="7688" max="7690" width="16.85546875" customWidth="1"/>
    <col min="7692" max="7692" width="16.7109375" customWidth="1"/>
    <col min="7693" max="7693" width="14.140625" customWidth="1"/>
    <col min="7695" max="7695" width="16" customWidth="1"/>
    <col min="7934" max="7935" width="33" customWidth="1"/>
    <col min="7937" max="7937" width="8.42578125" customWidth="1"/>
    <col min="7938" max="7938" width="11.5703125" customWidth="1"/>
    <col min="7939" max="7939" width="11.85546875" customWidth="1"/>
    <col min="7940" max="7941" width="12.28515625" customWidth="1"/>
    <col min="7942" max="7942" width="14.140625" customWidth="1"/>
    <col min="7943" max="7943" width="17.85546875" customWidth="1"/>
    <col min="7944" max="7946" width="16.85546875" customWidth="1"/>
    <col min="7948" max="7948" width="16.7109375" customWidth="1"/>
    <col min="7949" max="7949" width="14.140625" customWidth="1"/>
    <col min="7951" max="7951" width="16" customWidth="1"/>
    <col min="8190" max="8191" width="33" customWidth="1"/>
    <col min="8193" max="8193" width="8.42578125" customWidth="1"/>
    <col min="8194" max="8194" width="11.5703125" customWidth="1"/>
    <col min="8195" max="8195" width="11.85546875" customWidth="1"/>
    <col min="8196" max="8197" width="12.28515625" customWidth="1"/>
    <col min="8198" max="8198" width="14.140625" customWidth="1"/>
    <col min="8199" max="8199" width="17.85546875" customWidth="1"/>
    <col min="8200" max="8202" width="16.85546875" customWidth="1"/>
    <col min="8204" max="8204" width="16.7109375" customWidth="1"/>
    <col min="8205" max="8205" width="14.140625" customWidth="1"/>
    <col min="8207" max="8207" width="16" customWidth="1"/>
    <col min="8446" max="8447" width="33" customWidth="1"/>
    <col min="8449" max="8449" width="8.42578125" customWidth="1"/>
    <col min="8450" max="8450" width="11.5703125" customWidth="1"/>
    <col min="8451" max="8451" width="11.85546875" customWidth="1"/>
    <col min="8452" max="8453" width="12.28515625" customWidth="1"/>
    <col min="8454" max="8454" width="14.140625" customWidth="1"/>
    <col min="8455" max="8455" width="17.85546875" customWidth="1"/>
    <col min="8456" max="8458" width="16.85546875" customWidth="1"/>
    <col min="8460" max="8460" width="16.7109375" customWidth="1"/>
    <col min="8461" max="8461" width="14.140625" customWidth="1"/>
    <col min="8463" max="8463" width="16" customWidth="1"/>
    <col min="8702" max="8703" width="33" customWidth="1"/>
    <col min="8705" max="8705" width="8.42578125" customWidth="1"/>
    <col min="8706" max="8706" width="11.5703125" customWidth="1"/>
    <col min="8707" max="8707" width="11.85546875" customWidth="1"/>
    <col min="8708" max="8709" width="12.28515625" customWidth="1"/>
    <col min="8710" max="8710" width="14.140625" customWidth="1"/>
    <col min="8711" max="8711" width="17.85546875" customWidth="1"/>
    <col min="8712" max="8714" width="16.85546875" customWidth="1"/>
    <col min="8716" max="8716" width="16.7109375" customWidth="1"/>
    <col min="8717" max="8717" width="14.140625" customWidth="1"/>
    <col min="8719" max="8719" width="16" customWidth="1"/>
    <col min="8958" max="8959" width="33" customWidth="1"/>
    <col min="8961" max="8961" width="8.42578125" customWidth="1"/>
    <col min="8962" max="8962" width="11.5703125" customWidth="1"/>
    <col min="8963" max="8963" width="11.85546875" customWidth="1"/>
    <col min="8964" max="8965" width="12.28515625" customWidth="1"/>
    <col min="8966" max="8966" width="14.140625" customWidth="1"/>
    <col min="8967" max="8967" width="17.85546875" customWidth="1"/>
    <col min="8968" max="8970" width="16.85546875" customWidth="1"/>
    <col min="8972" max="8972" width="16.7109375" customWidth="1"/>
    <col min="8973" max="8973" width="14.140625" customWidth="1"/>
    <col min="8975" max="8975" width="16" customWidth="1"/>
    <col min="9214" max="9215" width="33" customWidth="1"/>
    <col min="9217" max="9217" width="8.42578125" customWidth="1"/>
    <col min="9218" max="9218" width="11.5703125" customWidth="1"/>
    <col min="9219" max="9219" width="11.85546875" customWidth="1"/>
    <col min="9220" max="9221" width="12.28515625" customWidth="1"/>
    <col min="9222" max="9222" width="14.140625" customWidth="1"/>
    <col min="9223" max="9223" width="17.85546875" customWidth="1"/>
    <col min="9224" max="9226" width="16.85546875" customWidth="1"/>
    <col min="9228" max="9228" width="16.7109375" customWidth="1"/>
    <col min="9229" max="9229" width="14.140625" customWidth="1"/>
    <col min="9231" max="9231" width="16" customWidth="1"/>
    <col min="9470" max="9471" width="33" customWidth="1"/>
    <col min="9473" max="9473" width="8.42578125" customWidth="1"/>
    <col min="9474" max="9474" width="11.5703125" customWidth="1"/>
    <col min="9475" max="9475" width="11.85546875" customWidth="1"/>
    <col min="9476" max="9477" width="12.28515625" customWidth="1"/>
    <col min="9478" max="9478" width="14.140625" customWidth="1"/>
    <col min="9479" max="9479" width="17.85546875" customWidth="1"/>
    <col min="9480" max="9482" width="16.85546875" customWidth="1"/>
    <col min="9484" max="9484" width="16.7109375" customWidth="1"/>
    <col min="9485" max="9485" width="14.140625" customWidth="1"/>
    <col min="9487" max="9487" width="16" customWidth="1"/>
    <col min="9726" max="9727" width="33" customWidth="1"/>
    <col min="9729" max="9729" width="8.42578125" customWidth="1"/>
    <col min="9730" max="9730" width="11.5703125" customWidth="1"/>
    <col min="9731" max="9731" width="11.85546875" customWidth="1"/>
    <col min="9732" max="9733" width="12.28515625" customWidth="1"/>
    <col min="9734" max="9734" width="14.140625" customWidth="1"/>
    <col min="9735" max="9735" width="17.85546875" customWidth="1"/>
    <col min="9736" max="9738" width="16.85546875" customWidth="1"/>
    <col min="9740" max="9740" width="16.7109375" customWidth="1"/>
    <col min="9741" max="9741" width="14.140625" customWidth="1"/>
    <col min="9743" max="9743" width="16" customWidth="1"/>
    <col min="9982" max="9983" width="33" customWidth="1"/>
    <col min="9985" max="9985" width="8.42578125" customWidth="1"/>
    <col min="9986" max="9986" width="11.5703125" customWidth="1"/>
    <col min="9987" max="9987" width="11.85546875" customWidth="1"/>
    <col min="9988" max="9989" width="12.28515625" customWidth="1"/>
    <col min="9990" max="9990" width="14.140625" customWidth="1"/>
    <col min="9991" max="9991" width="17.85546875" customWidth="1"/>
    <col min="9992" max="9994" width="16.85546875" customWidth="1"/>
    <col min="9996" max="9996" width="16.7109375" customWidth="1"/>
    <col min="9997" max="9997" width="14.140625" customWidth="1"/>
    <col min="9999" max="9999" width="16" customWidth="1"/>
    <col min="10238" max="10239" width="33" customWidth="1"/>
    <col min="10241" max="10241" width="8.42578125" customWidth="1"/>
    <col min="10242" max="10242" width="11.5703125" customWidth="1"/>
    <col min="10243" max="10243" width="11.85546875" customWidth="1"/>
    <col min="10244" max="10245" width="12.28515625" customWidth="1"/>
    <col min="10246" max="10246" width="14.140625" customWidth="1"/>
    <col min="10247" max="10247" width="17.85546875" customWidth="1"/>
    <col min="10248" max="10250" width="16.85546875" customWidth="1"/>
    <col min="10252" max="10252" width="16.7109375" customWidth="1"/>
    <col min="10253" max="10253" width="14.140625" customWidth="1"/>
    <col min="10255" max="10255" width="16" customWidth="1"/>
    <col min="10494" max="10495" width="33" customWidth="1"/>
    <col min="10497" max="10497" width="8.42578125" customWidth="1"/>
    <col min="10498" max="10498" width="11.5703125" customWidth="1"/>
    <col min="10499" max="10499" width="11.85546875" customWidth="1"/>
    <col min="10500" max="10501" width="12.28515625" customWidth="1"/>
    <col min="10502" max="10502" width="14.140625" customWidth="1"/>
    <col min="10503" max="10503" width="17.85546875" customWidth="1"/>
    <col min="10504" max="10506" width="16.85546875" customWidth="1"/>
    <col min="10508" max="10508" width="16.7109375" customWidth="1"/>
    <col min="10509" max="10509" width="14.140625" customWidth="1"/>
    <col min="10511" max="10511" width="16" customWidth="1"/>
    <col min="10750" max="10751" width="33" customWidth="1"/>
    <col min="10753" max="10753" width="8.42578125" customWidth="1"/>
    <col min="10754" max="10754" width="11.5703125" customWidth="1"/>
    <col min="10755" max="10755" width="11.85546875" customWidth="1"/>
    <col min="10756" max="10757" width="12.28515625" customWidth="1"/>
    <col min="10758" max="10758" width="14.140625" customWidth="1"/>
    <col min="10759" max="10759" width="17.85546875" customWidth="1"/>
    <col min="10760" max="10762" width="16.85546875" customWidth="1"/>
    <col min="10764" max="10764" width="16.7109375" customWidth="1"/>
    <col min="10765" max="10765" width="14.140625" customWidth="1"/>
    <col min="10767" max="10767" width="16" customWidth="1"/>
    <col min="11006" max="11007" width="33" customWidth="1"/>
    <col min="11009" max="11009" width="8.42578125" customWidth="1"/>
    <col min="11010" max="11010" width="11.5703125" customWidth="1"/>
    <col min="11011" max="11011" width="11.85546875" customWidth="1"/>
    <col min="11012" max="11013" width="12.28515625" customWidth="1"/>
    <col min="11014" max="11014" width="14.140625" customWidth="1"/>
    <col min="11015" max="11015" width="17.85546875" customWidth="1"/>
    <col min="11016" max="11018" width="16.85546875" customWidth="1"/>
    <col min="11020" max="11020" width="16.7109375" customWidth="1"/>
    <col min="11021" max="11021" width="14.140625" customWidth="1"/>
    <col min="11023" max="11023" width="16" customWidth="1"/>
    <col min="11262" max="11263" width="33" customWidth="1"/>
    <col min="11265" max="11265" width="8.42578125" customWidth="1"/>
    <col min="11266" max="11266" width="11.5703125" customWidth="1"/>
    <col min="11267" max="11267" width="11.85546875" customWidth="1"/>
    <col min="11268" max="11269" width="12.28515625" customWidth="1"/>
    <col min="11270" max="11270" width="14.140625" customWidth="1"/>
    <col min="11271" max="11271" width="17.85546875" customWidth="1"/>
    <col min="11272" max="11274" width="16.85546875" customWidth="1"/>
    <col min="11276" max="11276" width="16.7109375" customWidth="1"/>
    <col min="11277" max="11277" width="14.140625" customWidth="1"/>
    <col min="11279" max="11279" width="16" customWidth="1"/>
    <col min="11518" max="11519" width="33" customWidth="1"/>
    <col min="11521" max="11521" width="8.42578125" customWidth="1"/>
    <col min="11522" max="11522" width="11.5703125" customWidth="1"/>
    <col min="11523" max="11523" width="11.85546875" customWidth="1"/>
    <col min="11524" max="11525" width="12.28515625" customWidth="1"/>
    <col min="11526" max="11526" width="14.140625" customWidth="1"/>
    <col min="11527" max="11527" width="17.85546875" customWidth="1"/>
    <col min="11528" max="11530" width="16.85546875" customWidth="1"/>
    <col min="11532" max="11532" width="16.7109375" customWidth="1"/>
    <col min="11533" max="11533" width="14.140625" customWidth="1"/>
    <col min="11535" max="11535" width="16" customWidth="1"/>
    <col min="11774" max="11775" width="33" customWidth="1"/>
    <col min="11777" max="11777" width="8.42578125" customWidth="1"/>
    <col min="11778" max="11778" width="11.5703125" customWidth="1"/>
    <col min="11779" max="11779" width="11.85546875" customWidth="1"/>
    <col min="11780" max="11781" width="12.28515625" customWidth="1"/>
    <col min="11782" max="11782" width="14.140625" customWidth="1"/>
    <col min="11783" max="11783" width="17.85546875" customWidth="1"/>
    <col min="11784" max="11786" width="16.85546875" customWidth="1"/>
    <col min="11788" max="11788" width="16.7109375" customWidth="1"/>
    <col min="11789" max="11789" width="14.140625" customWidth="1"/>
    <col min="11791" max="11791" width="16" customWidth="1"/>
    <col min="12030" max="12031" width="33" customWidth="1"/>
    <col min="12033" max="12033" width="8.42578125" customWidth="1"/>
    <col min="12034" max="12034" width="11.5703125" customWidth="1"/>
    <col min="12035" max="12035" width="11.85546875" customWidth="1"/>
    <col min="12036" max="12037" width="12.28515625" customWidth="1"/>
    <col min="12038" max="12038" width="14.140625" customWidth="1"/>
    <col min="12039" max="12039" width="17.85546875" customWidth="1"/>
    <col min="12040" max="12042" width="16.85546875" customWidth="1"/>
    <col min="12044" max="12044" width="16.7109375" customWidth="1"/>
    <col min="12045" max="12045" width="14.140625" customWidth="1"/>
    <col min="12047" max="12047" width="16" customWidth="1"/>
    <col min="12286" max="12287" width="33" customWidth="1"/>
    <col min="12289" max="12289" width="8.42578125" customWidth="1"/>
    <col min="12290" max="12290" width="11.5703125" customWidth="1"/>
    <col min="12291" max="12291" width="11.85546875" customWidth="1"/>
    <col min="12292" max="12293" width="12.28515625" customWidth="1"/>
    <col min="12294" max="12294" width="14.140625" customWidth="1"/>
    <col min="12295" max="12295" width="17.85546875" customWidth="1"/>
    <col min="12296" max="12298" width="16.85546875" customWidth="1"/>
    <col min="12300" max="12300" width="16.7109375" customWidth="1"/>
    <col min="12301" max="12301" width="14.140625" customWidth="1"/>
    <col min="12303" max="12303" width="16" customWidth="1"/>
    <col min="12542" max="12543" width="33" customWidth="1"/>
    <col min="12545" max="12545" width="8.42578125" customWidth="1"/>
    <col min="12546" max="12546" width="11.5703125" customWidth="1"/>
    <col min="12547" max="12547" width="11.85546875" customWidth="1"/>
    <col min="12548" max="12549" width="12.28515625" customWidth="1"/>
    <col min="12550" max="12550" width="14.140625" customWidth="1"/>
    <col min="12551" max="12551" width="17.85546875" customWidth="1"/>
    <col min="12552" max="12554" width="16.85546875" customWidth="1"/>
    <col min="12556" max="12556" width="16.7109375" customWidth="1"/>
    <col min="12557" max="12557" width="14.140625" customWidth="1"/>
    <col min="12559" max="12559" width="16" customWidth="1"/>
    <col min="12798" max="12799" width="33" customWidth="1"/>
    <col min="12801" max="12801" width="8.42578125" customWidth="1"/>
    <col min="12802" max="12802" width="11.5703125" customWidth="1"/>
    <col min="12803" max="12803" width="11.85546875" customWidth="1"/>
    <col min="12804" max="12805" width="12.28515625" customWidth="1"/>
    <col min="12806" max="12806" width="14.140625" customWidth="1"/>
    <col min="12807" max="12807" width="17.85546875" customWidth="1"/>
    <col min="12808" max="12810" width="16.85546875" customWidth="1"/>
    <col min="12812" max="12812" width="16.7109375" customWidth="1"/>
    <col min="12813" max="12813" width="14.140625" customWidth="1"/>
    <col min="12815" max="12815" width="16" customWidth="1"/>
    <col min="13054" max="13055" width="33" customWidth="1"/>
    <col min="13057" max="13057" width="8.42578125" customWidth="1"/>
    <col min="13058" max="13058" width="11.5703125" customWidth="1"/>
    <col min="13059" max="13059" width="11.85546875" customWidth="1"/>
    <col min="13060" max="13061" width="12.28515625" customWidth="1"/>
    <col min="13062" max="13062" width="14.140625" customWidth="1"/>
    <col min="13063" max="13063" width="17.85546875" customWidth="1"/>
    <col min="13064" max="13066" width="16.85546875" customWidth="1"/>
    <col min="13068" max="13068" width="16.7109375" customWidth="1"/>
    <col min="13069" max="13069" width="14.140625" customWidth="1"/>
    <col min="13071" max="13071" width="16" customWidth="1"/>
    <col min="13310" max="13311" width="33" customWidth="1"/>
    <col min="13313" max="13313" width="8.42578125" customWidth="1"/>
    <col min="13314" max="13314" width="11.5703125" customWidth="1"/>
    <col min="13315" max="13315" width="11.85546875" customWidth="1"/>
    <col min="13316" max="13317" width="12.28515625" customWidth="1"/>
    <col min="13318" max="13318" width="14.140625" customWidth="1"/>
    <col min="13319" max="13319" width="17.85546875" customWidth="1"/>
    <col min="13320" max="13322" width="16.85546875" customWidth="1"/>
    <col min="13324" max="13324" width="16.7109375" customWidth="1"/>
    <col min="13325" max="13325" width="14.140625" customWidth="1"/>
    <col min="13327" max="13327" width="16" customWidth="1"/>
    <col min="13566" max="13567" width="33" customWidth="1"/>
    <col min="13569" max="13569" width="8.42578125" customWidth="1"/>
    <col min="13570" max="13570" width="11.5703125" customWidth="1"/>
    <col min="13571" max="13571" width="11.85546875" customWidth="1"/>
    <col min="13572" max="13573" width="12.28515625" customWidth="1"/>
    <col min="13574" max="13574" width="14.140625" customWidth="1"/>
    <col min="13575" max="13575" width="17.85546875" customWidth="1"/>
    <col min="13576" max="13578" width="16.85546875" customWidth="1"/>
    <col min="13580" max="13580" width="16.7109375" customWidth="1"/>
    <col min="13581" max="13581" width="14.140625" customWidth="1"/>
    <col min="13583" max="13583" width="16" customWidth="1"/>
    <col min="13822" max="13823" width="33" customWidth="1"/>
    <col min="13825" max="13825" width="8.42578125" customWidth="1"/>
    <col min="13826" max="13826" width="11.5703125" customWidth="1"/>
    <col min="13827" max="13827" width="11.85546875" customWidth="1"/>
    <col min="13828" max="13829" width="12.28515625" customWidth="1"/>
    <col min="13830" max="13830" width="14.140625" customWidth="1"/>
    <col min="13831" max="13831" width="17.85546875" customWidth="1"/>
    <col min="13832" max="13834" width="16.85546875" customWidth="1"/>
    <col min="13836" max="13836" width="16.7109375" customWidth="1"/>
    <col min="13837" max="13837" width="14.140625" customWidth="1"/>
    <col min="13839" max="13839" width="16" customWidth="1"/>
    <col min="14078" max="14079" width="33" customWidth="1"/>
    <col min="14081" max="14081" width="8.42578125" customWidth="1"/>
    <col min="14082" max="14082" width="11.5703125" customWidth="1"/>
    <col min="14083" max="14083" width="11.85546875" customWidth="1"/>
    <col min="14084" max="14085" width="12.28515625" customWidth="1"/>
    <col min="14086" max="14086" width="14.140625" customWidth="1"/>
    <col min="14087" max="14087" width="17.85546875" customWidth="1"/>
    <col min="14088" max="14090" width="16.85546875" customWidth="1"/>
    <col min="14092" max="14092" width="16.7109375" customWidth="1"/>
    <col min="14093" max="14093" width="14.140625" customWidth="1"/>
    <col min="14095" max="14095" width="16" customWidth="1"/>
    <col min="14334" max="14335" width="33" customWidth="1"/>
    <col min="14337" max="14337" width="8.42578125" customWidth="1"/>
    <col min="14338" max="14338" width="11.5703125" customWidth="1"/>
    <col min="14339" max="14339" width="11.85546875" customWidth="1"/>
    <col min="14340" max="14341" width="12.28515625" customWidth="1"/>
    <col min="14342" max="14342" width="14.140625" customWidth="1"/>
    <col min="14343" max="14343" width="17.85546875" customWidth="1"/>
    <col min="14344" max="14346" width="16.85546875" customWidth="1"/>
    <col min="14348" max="14348" width="16.7109375" customWidth="1"/>
    <col min="14349" max="14349" width="14.140625" customWidth="1"/>
    <col min="14351" max="14351" width="16" customWidth="1"/>
    <col min="14590" max="14591" width="33" customWidth="1"/>
    <col min="14593" max="14593" width="8.42578125" customWidth="1"/>
    <col min="14594" max="14594" width="11.5703125" customWidth="1"/>
    <col min="14595" max="14595" width="11.85546875" customWidth="1"/>
    <col min="14596" max="14597" width="12.28515625" customWidth="1"/>
    <col min="14598" max="14598" width="14.140625" customWidth="1"/>
    <col min="14599" max="14599" width="17.85546875" customWidth="1"/>
    <col min="14600" max="14602" width="16.85546875" customWidth="1"/>
    <col min="14604" max="14604" width="16.7109375" customWidth="1"/>
    <col min="14605" max="14605" width="14.140625" customWidth="1"/>
    <col min="14607" max="14607" width="16" customWidth="1"/>
    <col min="14846" max="14847" width="33" customWidth="1"/>
    <col min="14849" max="14849" width="8.42578125" customWidth="1"/>
    <col min="14850" max="14850" width="11.5703125" customWidth="1"/>
    <col min="14851" max="14851" width="11.85546875" customWidth="1"/>
    <col min="14852" max="14853" width="12.28515625" customWidth="1"/>
    <col min="14854" max="14854" width="14.140625" customWidth="1"/>
    <col min="14855" max="14855" width="17.85546875" customWidth="1"/>
    <col min="14856" max="14858" width="16.85546875" customWidth="1"/>
    <col min="14860" max="14860" width="16.7109375" customWidth="1"/>
    <col min="14861" max="14861" width="14.140625" customWidth="1"/>
    <col min="14863" max="14863" width="16" customWidth="1"/>
    <col min="15102" max="15103" width="33" customWidth="1"/>
    <col min="15105" max="15105" width="8.42578125" customWidth="1"/>
    <col min="15106" max="15106" width="11.5703125" customWidth="1"/>
    <col min="15107" max="15107" width="11.85546875" customWidth="1"/>
    <col min="15108" max="15109" width="12.28515625" customWidth="1"/>
    <col min="15110" max="15110" width="14.140625" customWidth="1"/>
    <col min="15111" max="15111" width="17.85546875" customWidth="1"/>
    <col min="15112" max="15114" width="16.85546875" customWidth="1"/>
    <col min="15116" max="15116" width="16.7109375" customWidth="1"/>
    <col min="15117" max="15117" width="14.140625" customWidth="1"/>
    <col min="15119" max="15119" width="16" customWidth="1"/>
    <col min="15358" max="15359" width="33" customWidth="1"/>
    <col min="15361" max="15361" width="8.42578125" customWidth="1"/>
    <col min="15362" max="15362" width="11.5703125" customWidth="1"/>
    <col min="15363" max="15363" width="11.85546875" customWidth="1"/>
    <col min="15364" max="15365" width="12.28515625" customWidth="1"/>
    <col min="15366" max="15366" width="14.140625" customWidth="1"/>
    <col min="15367" max="15367" width="17.85546875" customWidth="1"/>
    <col min="15368" max="15370" width="16.85546875" customWidth="1"/>
    <col min="15372" max="15372" width="16.7109375" customWidth="1"/>
    <col min="15373" max="15373" width="14.140625" customWidth="1"/>
    <col min="15375" max="15375" width="16" customWidth="1"/>
    <col min="15614" max="15615" width="33" customWidth="1"/>
    <col min="15617" max="15617" width="8.42578125" customWidth="1"/>
    <col min="15618" max="15618" width="11.5703125" customWidth="1"/>
    <col min="15619" max="15619" width="11.85546875" customWidth="1"/>
    <col min="15620" max="15621" width="12.28515625" customWidth="1"/>
    <col min="15622" max="15622" width="14.140625" customWidth="1"/>
    <col min="15623" max="15623" width="17.85546875" customWidth="1"/>
    <col min="15624" max="15626" width="16.85546875" customWidth="1"/>
    <col min="15628" max="15628" width="16.7109375" customWidth="1"/>
    <col min="15629" max="15629" width="14.140625" customWidth="1"/>
    <col min="15631" max="15631" width="16" customWidth="1"/>
    <col min="15870" max="15871" width="33" customWidth="1"/>
    <col min="15873" max="15873" width="8.42578125" customWidth="1"/>
    <col min="15874" max="15874" width="11.5703125" customWidth="1"/>
    <col min="15875" max="15875" width="11.85546875" customWidth="1"/>
    <col min="15876" max="15877" width="12.28515625" customWidth="1"/>
    <col min="15878" max="15878" width="14.140625" customWidth="1"/>
    <col min="15879" max="15879" width="17.85546875" customWidth="1"/>
    <col min="15880" max="15882" width="16.85546875" customWidth="1"/>
    <col min="15884" max="15884" width="16.7109375" customWidth="1"/>
    <col min="15885" max="15885" width="14.140625" customWidth="1"/>
    <col min="15887" max="15887" width="16" customWidth="1"/>
    <col min="16126" max="16127" width="33" customWidth="1"/>
    <col min="16129" max="16129" width="8.42578125" customWidth="1"/>
    <col min="16130" max="16130" width="11.5703125" customWidth="1"/>
    <col min="16131" max="16131" width="11.85546875" customWidth="1"/>
    <col min="16132" max="16133" width="12.28515625" customWidth="1"/>
    <col min="16134" max="16134" width="14.140625" customWidth="1"/>
    <col min="16135" max="16135" width="17.85546875" customWidth="1"/>
    <col min="16136" max="16138" width="16.85546875" customWidth="1"/>
    <col min="16140" max="16140" width="16.7109375" customWidth="1"/>
    <col min="16141" max="16141" width="14.140625" customWidth="1"/>
    <col min="16143" max="16143" width="16" customWidth="1"/>
  </cols>
  <sheetData>
    <row r="1" spans="1:13" x14ac:dyDescent="0.25">
      <c r="A1" s="1" t="s">
        <v>0</v>
      </c>
      <c r="B1" s="1"/>
      <c r="C1" s="11"/>
    </row>
    <row r="2" spans="1:13" x14ac:dyDescent="0.25">
      <c r="A2" s="1" t="s">
        <v>1</v>
      </c>
      <c r="B2" s="1"/>
      <c r="C2" s="11"/>
    </row>
    <row r="3" spans="1:13" x14ac:dyDescent="0.25">
      <c r="A3" s="1" t="s">
        <v>2</v>
      </c>
      <c r="B3" s="1"/>
      <c r="C3" s="11"/>
    </row>
    <row r="4" spans="1:13" x14ac:dyDescent="0.25">
      <c r="A4" s="1" t="s">
        <v>3</v>
      </c>
      <c r="B4" s="1"/>
      <c r="C4" s="11"/>
    </row>
    <row r="5" spans="1:13" x14ac:dyDescent="0.25">
      <c r="A5" s="1" t="s">
        <v>4</v>
      </c>
      <c r="B5" s="1"/>
      <c r="C5" s="11"/>
    </row>
    <row r="6" spans="1:13" x14ac:dyDescent="0.25">
      <c r="A6" s="1" t="s">
        <v>5</v>
      </c>
      <c r="B6" s="1"/>
      <c r="C6" s="11"/>
    </row>
    <row r="8" spans="1:13" x14ac:dyDescent="0.25">
      <c r="A8" s="1" t="s">
        <v>6</v>
      </c>
      <c r="B8" s="1"/>
      <c r="C8" s="11" t="s">
        <v>34</v>
      </c>
      <c r="E8" s="9"/>
      <c r="F8" s="9"/>
      <c r="G8" s="9"/>
      <c r="H8" s="9">
        <f>+SUM(F12:F81)+$F$9*SUM(I13:I80)</f>
        <v>0.21889167518459929</v>
      </c>
      <c r="I8" s="9"/>
      <c r="J8" s="9"/>
    </row>
    <row r="9" spans="1:13" x14ac:dyDescent="0.25">
      <c r="E9" s="9" t="s">
        <v>24</v>
      </c>
      <c r="F9" s="9">
        <v>100</v>
      </c>
      <c r="G9" s="9"/>
      <c r="H9" s="9"/>
      <c r="I9" s="9"/>
      <c r="J9" s="9"/>
      <c r="K9">
        <f>+M9+100*L9</f>
        <v>0.21889167518459929</v>
      </c>
      <c r="L9">
        <f>+SUMSQ(L13:L80)</f>
        <v>5.5011760822423208E-4</v>
      </c>
      <c r="M9">
        <f>+SUMSQ(M12:M81)</f>
        <v>0.16387991436217608</v>
      </c>
    </row>
    <row r="10" spans="1:13" x14ac:dyDescent="0.25">
      <c r="A10" s="1" t="s">
        <v>8</v>
      </c>
      <c r="B10" s="1"/>
      <c r="C10" s="11"/>
      <c r="E10" s="9"/>
      <c r="F10" s="9"/>
      <c r="G10" s="9" t="s">
        <v>25</v>
      </c>
      <c r="H10" s="9" t="s">
        <v>26</v>
      </c>
      <c r="I10" s="9" t="s">
        <v>27</v>
      </c>
      <c r="J10" s="9">
        <v>100</v>
      </c>
    </row>
    <row r="11" spans="1:13" x14ac:dyDescent="0.25">
      <c r="A11" s="1" t="s">
        <v>9</v>
      </c>
      <c r="B11" s="2" t="s">
        <v>10</v>
      </c>
      <c r="C11" s="11" t="s">
        <v>6</v>
      </c>
      <c r="D11" s="8" t="s">
        <v>20</v>
      </c>
      <c r="E11" s="9" t="s">
        <v>28</v>
      </c>
      <c r="F11" s="9" t="s">
        <v>29</v>
      </c>
      <c r="G11" s="9" t="s">
        <v>30</v>
      </c>
      <c r="H11" s="9" t="s">
        <v>31</v>
      </c>
      <c r="I11" s="9"/>
      <c r="J11" s="9" t="s">
        <v>32</v>
      </c>
      <c r="K11" s="10" t="s">
        <v>21</v>
      </c>
      <c r="L11" s="10" t="s">
        <v>33</v>
      </c>
      <c r="M11" s="10" t="s">
        <v>22</v>
      </c>
    </row>
    <row r="12" spans="1:13" x14ac:dyDescent="0.25">
      <c r="A12" s="4">
        <v>18264</v>
      </c>
      <c r="B12" s="5">
        <v>1950</v>
      </c>
      <c r="C12" s="12">
        <v>196688.453125</v>
      </c>
      <c r="D12" s="8">
        <f>+LN(C12)</f>
        <v>12.18937629967999</v>
      </c>
      <c r="E12" s="8">
        <v>12.171967072612908</v>
      </c>
      <c r="F12" s="8">
        <f t="shared" ref="F12:F43" si="0">+(D12-E12)^2</f>
        <v>3.0308118707322943E-4</v>
      </c>
      <c r="J12" s="8">
        <f t="shared" ref="J12:J43" si="1">+D12-E12</f>
        <v>1.7409227067082256E-2</v>
      </c>
      <c r="K12">
        <v>12.171967072612908</v>
      </c>
      <c r="M12">
        <f t="shared" ref="M12:M43" si="2">+D12-K12</f>
        <v>1.7409227067082256E-2</v>
      </c>
    </row>
    <row r="13" spans="1:13" x14ac:dyDescent="0.25">
      <c r="A13" s="4">
        <v>18629</v>
      </c>
      <c r="B13" s="5">
        <v>1951</v>
      </c>
      <c r="C13" s="12">
        <v>208305.203125</v>
      </c>
      <c r="D13" s="8">
        <f t="shared" ref="D13:D76" si="3">+LN(C13)</f>
        <v>12.246759605933732</v>
      </c>
      <c r="E13" s="8">
        <v>12.198838198257759</v>
      </c>
      <c r="F13" s="8">
        <f t="shared" si="0"/>
        <v>2.2964613136468542E-3</v>
      </c>
      <c r="G13" s="8">
        <f>+E14-E13</f>
        <v>2.697440812355012E-2</v>
      </c>
      <c r="H13" s="8">
        <f>+E13-E12</f>
        <v>2.6871125644850835E-2</v>
      </c>
      <c r="I13" s="8">
        <f>+(G13-H13)^2</f>
        <v>1.0667270406268208E-8</v>
      </c>
      <c r="J13" s="8">
        <f t="shared" si="1"/>
        <v>4.7921407675973526E-2</v>
      </c>
      <c r="K13">
        <v>12.198838198257759</v>
      </c>
      <c r="L13">
        <f>+K14-2*K13+K12</f>
        <v>1.0328247869928475E-4</v>
      </c>
      <c r="M13">
        <f t="shared" si="2"/>
        <v>4.7921407675973526E-2</v>
      </c>
    </row>
    <row r="14" spans="1:13" x14ac:dyDescent="0.25">
      <c r="A14" s="4">
        <v>18994</v>
      </c>
      <c r="B14" s="5">
        <v>1952</v>
      </c>
      <c r="C14" s="12">
        <v>195898.25</v>
      </c>
      <c r="D14" s="8">
        <f t="shared" si="3"/>
        <v>12.185350670763585</v>
      </c>
      <c r="E14" s="8">
        <v>12.225812606381309</v>
      </c>
      <c r="F14" s="8">
        <f t="shared" si="0"/>
        <v>1.6371682339328636E-3</v>
      </c>
      <c r="G14" s="8">
        <f t="shared" ref="G14:G77" si="4">+E15-E14</f>
        <v>2.7764237086129739E-2</v>
      </c>
      <c r="H14" s="8">
        <f t="shared" ref="H14:H77" si="5">+E14-E13</f>
        <v>2.697440812355012E-2</v>
      </c>
      <c r="I14" s="8">
        <f t="shared" ref="I14:I77" si="6">+(G14-H14)^2</f>
        <v>6.2382979012959808E-7</v>
      </c>
      <c r="J14" s="8">
        <f t="shared" si="1"/>
        <v>-4.0461935617724265E-2</v>
      </c>
      <c r="K14">
        <v>12.225812606381309</v>
      </c>
      <c r="L14">
        <f t="shared" ref="L14:L77" si="7">+K15-2*K14+K13</f>
        <v>7.8982896257961954E-4</v>
      </c>
      <c r="M14">
        <f t="shared" si="2"/>
        <v>-4.0461935617724265E-2</v>
      </c>
    </row>
    <row r="15" spans="1:13" x14ac:dyDescent="0.25">
      <c r="A15" s="4">
        <v>19360</v>
      </c>
      <c r="B15" s="5">
        <v>1953</v>
      </c>
      <c r="C15" s="12">
        <v>204164.875</v>
      </c>
      <c r="D15" s="8">
        <f t="shared" si="3"/>
        <v>12.226683157184201</v>
      </c>
      <c r="E15" s="8">
        <v>12.253576843467439</v>
      </c>
      <c r="F15" s="8">
        <f t="shared" si="0"/>
        <v>7.232703619012037E-4</v>
      </c>
      <c r="G15" s="8">
        <f t="shared" si="4"/>
        <v>2.8976539291235781E-2</v>
      </c>
      <c r="H15" s="8">
        <f t="shared" si="5"/>
        <v>2.7764237086129739E-2</v>
      </c>
      <c r="I15" s="8">
        <f t="shared" si="6"/>
        <v>1.4696766365049712E-6</v>
      </c>
      <c r="J15" s="8">
        <f t="shared" si="1"/>
        <v>-2.6893686283237628E-2</v>
      </c>
      <c r="K15">
        <v>12.253576843467439</v>
      </c>
      <c r="L15">
        <f t="shared" si="7"/>
        <v>1.2123022051060417E-3</v>
      </c>
      <c r="M15">
        <f t="shared" si="2"/>
        <v>-2.6893686283237628E-2</v>
      </c>
    </row>
    <row r="16" spans="1:13" x14ac:dyDescent="0.25">
      <c r="A16" s="4">
        <v>19725</v>
      </c>
      <c r="B16" s="5">
        <v>1954</v>
      </c>
      <c r="C16" s="12">
        <v>210812.5625</v>
      </c>
      <c r="D16" s="8">
        <f t="shared" si="3"/>
        <v>12.258724688275946</v>
      </c>
      <c r="E16" s="8">
        <v>12.282553382758675</v>
      </c>
      <c r="F16" s="8">
        <f t="shared" si="0"/>
        <v>5.678066807512425E-4</v>
      </c>
      <c r="G16" s="8">
        <f t="shared" si="4"/>
        <v>3.02241298060828E-2</v>
      </c>
      <c r="H16" s="8">
        <f t="shared" si="5"/>
        <v>2.8976539291235781E-2</v>
      </c>
      <c r="I16" s="8">
        <f t="shared" si="6"/>
        <v>1.5564820927362498E-6</v>
      </c>
      <c r="J16" s="8">
        <f t="shared" si="1"/>
        <v>-2.3828694482729063E-2</v>
      </c>
      <c r="K16">
        <v>12.282553382758675</v>
      </c>
      <c r="L16">
        <f t="shared" si="7"/>
        <v>1.247590514847019E-3</v>
      </c>
      <c r="M16">
        <f t="shared" si="2"/>
        <v>-2.3828694482729063E-2</v>
      </c>
    </row>
    <row r="17" spans="1:13" x14ac:dyDescent="0.25">
      <c r="A17" s="4">
        <v>20090</v>
      </c>
      <c r="B17" s="5">
        <v>1955</v>
      </c>
      <c r="C17" s="12">
        <v>225537.46875</v>
      </c>
      <c r="D17" s="8">
        <f t="shared" si="3"/>
        <v>12.326241582658655</v>
      </c>
      <c r="E17" s="8">
        <v>12.312777512564757</v>
      </c>
      <c r="F17" s="8">
        <f t="shared" si="0"/>
        <v>1.8128118349339091E-4</v>
      </c>
      <c r="G17" s="8">
        <f t="shared" si="4"/>
        <v>3.1021268120458245E-2</v>
      </c>
      <c r="H17" s="8">
        <f t="shared" si="5"/>
        <v>3.02241298060828E-2</v>
      </c>
      <c r="I17" s="8">
        <f t="shared" si="6"/>
        <v>6.3542949224532597E-7</v>
      </c>
      <c r="J17" s="8">
        <f t="shared" si="1"/>
        <v>1.3464070093897718E-2</v>
      </c>
      <c r="K17">
        <v>12.312777512564757</v>
      </c>
      <c r="L17">
        <f t="shared" si="7"/>
        <v>7.9713831437544513E-4</v>
      </c>
      <c r="M17">
        <f t="shared" si="2"/>
        <v>1.3464070093897718E-2</v>
      </c>
    </row>
    <row r="18" spans="1:13" x14ac:dyDescent="0.25">
      <c r="A18" s="4">
        <v>20455</v>
      </c>
      <c r="B18" s="5">
        <v>1956</v>
      </c>
      <c r="C18" s="12">
        <v>231485.484375</v>
      </c>
      <c r="D18" s="8">
        <f t="shared" si="3"/>
        <v>12.352272448058741</v>
      </c>
      <c r="E18" s="8">
        <v>12.343798780685216</v>
      </c>
      <c r="F18" s="8">
        <f t="shared" si="0"/>
        <v>7.1803038757154418E-5</v>
      </c>
      <c r="G18" s="8">
        <f t="shared" si="4"/>
        <v>3.1428743201191267E-2</v>
      </c>
      <c r="H18" s="8">
        <f t="shared" si="5"/>
        <v>3.1021268120458245E-2</v>
      </c>
      <c r="I18" s="8">
        <f t="shared" si="6"/>
        <v>1.6603594141838268E-7</v>
      </c>
      <c r="J18" s="8">
        <f t="shared" si="1"/>
        <v>8.4736673735257284E-3</v>
      </c>
      <c r="K18">
        <v>12.343798780685216</v>
      </c>
      <c r="L18">
        <f t="shared" si="7"/>
        <v>4.0747508073302185E-4</v>
      </c>
      <c r="M18">
        <f t="shared" si="2"/>
        <v>8.4736673735257284E-3</v>
      </c>
    </row>
    <row r="19" spans="1:13" x14ac:dyDescent="0.25">
      <c r="A19" s="4">
        <v>20821</v>
      </c>
      <c r="B19" s="5">
        <v>1957</v>
      </c>
      <c r="C19" s="12">
        <v>240381.421875</v>
      </c>
      <c r="D19" s="8">
        <f t="shared" si="3"/>
        <v>12.389982198602857</v>
      </c>
      <c r="E19" s="8">
        <v>12.375227523886407</v>
      </c>
      <c r="F19" s="8">
        <f t="shared" si="0"/>
        <v>2.1770042598824168E-4</v>
      </c>
      <c r="G19" s="8">
        <f t="shared" si="4"/>
        <v>3.1487585977622246E-2</v>
      </c>
      <c r="H19" s="8">
        <f t="shared" si="5"/>
        <v>3.1428743201191267E-2</v>
      </c>
      <c r="I19" s="8">
        <f t="shared" si="6"/>
        <v>3.4624723381061142E-9</v>
      </c>
      <c r="J19" s="8">
        <f t="shared" si="1"/>
        <v>1.4754674716449756E-2</v>
      </c>
      <c r="K19">
        <v>12.375227523886407</v>
      </c>
      <c r="L19">
        <f t="shared" si="7"/>
        <v>5.8842776430978461E-5</v>
      </c>
      <c r="M19">
        <f t="shared" si="2"/>
        <v>1.4754674716449756E-2</v>
      </c>
    </row>
    <row r="20" spans="1:13" x14ac:dyDescent="0.25">
      <c r="A20" s="4">
        <v>21186</v>
      </c>
      <c r="B20" s="5">
        <v>1958</v>
      </c>
      <c r="C20" s="12">
        <v>256257.3125</v>
      </c>
      <c r="D20" s="8">
        <f t="shared" si="3"/>
        <v>12.45393734561296</v>
      </c>
      <c r="E20" s="8">
        <v>12.406715109864029</v>
      </c>
      <c r="F20" s="8">
        <f t="shared" si="0"/>
        <v>2.2299395491276303E-3</v>
      </c>
      <c r="G20" s="8">
        <f t="shared" si="4"/>
        <v>3.1402745443935842E-2</v>
      </c>
      <c r="H20" s="8">
        <f t="shared" si="5"/>
        <v>3.1487585977622246E-2</v>
      </c>
      <c r="I20" s="8">
        <f t="shared" si="6"/>
        <v>7.1979161561937364E-9</v>
      </c>
      <c r="J20" s="8">
        <f t="shared" si="1"/>
        <v>4.7222235748931141E-2</v>
      </c>
      <c r="K20">
        <v>12.406715109864029</v>
      </c>
      <c r="L20">
        <f t="shared" si="7"/>
        <v>-8.4840533686403319E-5</v>
      </c>
      <c r="M20">
        <f t="shared" si="2"/>
        <v>4.7222235748931141E-2</v>
      </c>
    </row>
    <row r="21" spans="1:13" x14ac:dyDescent="0.25">
      <c r="A21" s="4">
        <v>21551</v>
      </c>
      <c r="B21" s="5">
        <v>1959</v>
      </c>
      <c r="C21" s="12">
        <v>243846.953125</v>
      </c>
      <c r="D21" s="8">
        <f t="shared" si="3"/>
        <v>12.404296066186239</v>
      </c>
      <c r="E21" s="8">
        <v>12.438117855307965</v>
      </c>
      <c r="F21" s="8">
        <f t="shared" si="0"/>
        <v>1.1439134193944925E-3</v>
      </c>
      <c r="G21" s="8">
        <f t="shared" si="4"/>
        <v>3.1931632146346089E-2</v>
      </c>
      <c r="H21" s="8">
        <f t="shared" si="5"/>
        <v>3.1402745443935842E-2</v>
      </c>
      <c r="I21" s="8">
        <f t="shared" si="6"/>
        <v>2.7972114398638547E-7</v>
      </c>
      <c r="J21" s="8">
        <f t="shared" si="1"/>
        <v>-3.3821789121725843E-2</v>
      </c>
      <c r="K21">
        <v>12.438117855307965</v>
      </c>
      <c r="L21">
        <f t="shared" si="7"/>
        <v>5.2888670241024727E-4</v>
      </c>
      <c r="M21">
        <f t="shared" si="2"/>
        <v>-3.3821789121725843E-2</v>
      </c>
    </row>
    <row r="22" spans="1:13" x14ac:dyDescent="0.25">
      <c r="A22" s="4">
        <v>21916</v>
      </c>
      <c r="B22" s="5">
        <v>1960</v>
      </c>
      <c r="C22" s="12">
        <v>270342</v>
      </c>
      <c r="D22" s="8">
        <f t="shared" si="3"/>
        <v>12.507443103101746</v>
      </c>
      <c r="E22" s="8">
        <v>12.470049487454311</v>
      </c>
      <c r="F22" s="8">
        <f t="shared" si="0"/>
        <v>1.3982824911880987E-3</v>
      </c>
      <c r="G22" s="8">
        <f t="shared" si="4"/>
        <v>3.2580724082830415E-2</v>
      </c>
      <c r="H22" s="8">
        <f t="shared" si="5"/>
        <v>3.1931632146346089E-2</v>
      </c>
      <c r="I22" s="8">
        <f t="shared" si="6"/>
        <v>4.2132034200897107E-7</v>
      </c>
      <c r="J22" s="8">
        <f t="shared" si="1"/>
        <v>3.7393615647435041E-2</v>
      </c>
      <c r="K22">
        <v>12.470049487454311</v>
      </c>
      <c r="L22">
        <f t="shared" si="7"/>
        <v>6.4909193648432506E-4</v>
      </c>
      <c r="M22">
        <f t="shared" si="2"/>
        <v>3.7393615647435041E-2</v>
      </c>
    </row>
    <row r="23" spans="1:13" x14ac:dyDescent="0.25">
      <c r="A23" s="4">
        <v>22282</v>
      </c>
      <c r="B23" s="5">
        <v>1961</v>
      </c>
      <c r="C23" s="12">
        <v>279138.9375</v>
      </c>
      <c r="D23" s="8">
        <f t="shared" si="3"/>
        <v>12.539464920721652</v>
      </c>
      <c r="E23" s="8">
        <v>12.502630211537141</v>
      </c>
      <c r="F23" s="8">
        <f t="shared" si="0"/>
        <v>1.3567958007074936E-3</v>
      </c>
      <c r="G23" s="8">
        <f t="shared" si="4"/>
        <v>3.3420503755904107E-2</v>
      </c>
      <c r="H23" s="8">
        <f t="shared" si="5"/>
        <v>3.2580724082830415E-2</v>
      </c>
      <c r="I23" s="8">
        <f t="shared" si="6"/>
        <v>7.0522989930775838E-7</v>
      </c>
      <c r="J23" s="8">
        <f t="shared" si="1"/>
        <v>3.6834709184510928E-2</v>
      </c>
      <c r="K23">
        <v>12.502630211537141</v>
      </c>
      <c r="L23">
        <f t="shared" si="7"/>
        <v>8.3977967307369283E-4</v>
      </c>
      <c r="M23">
        <f t="shared" si="2"/>
        <v>3.6834709184510928E-2</v>
      </c>
    </row>
    <row r="24" spans="1:13" x14ac:dyDescent="0.25">
      <c r="A24" s="4">
        <v>22647</v>
      </c>
      <c r="B24" s="5">
        <v>1962</v>
      </c>
      <c r="C24" s="12">
        <v>280924.875</v>
      </c>
      <c r="D24" s="8">
        <f t="shared" si="3"/>
        <v>12.545842563817386</v>
      </c>
      <c r="E24" s="8">
        <v>12.536050715293046</v>
      </c>
      <c r="F24" s="8">
        <f t="shared" si="0"/>
        <v>9.588029752362829E-5</v>
      </c>
      <c r="G24" s="8">
        <f t="shared" si="4"/>
        <v>3.4847711001614101E-2</v>
      </c>
      <c r="H24" s="8">
        <f t="shared" si="5"/>
        <v>3.3420503755904107E-2</v>
      </c>
      <c r="I24" s="8">
        <f t="shared" si="6"/>
        <v>2.0369205222071068E-6</v>
      </c>
      <c r="J24" s="8">
        <f t="shared" si="1"/>
        <v>9.7918485243404518E-3</v>
      </c>
      <c r="K24">
        <v>12.536050715293046</v>
      </c>
      <c r="L24">
        <f t="shared" si="7"/>
        <v>1.4272072457099938E-3</v>
      </c>
      <c r="M24">
        <f t="shared" si="2"/>
        <v>9.7918485243404518E-3</v>
      </c>
    </row>
    <row r="25" spans="1:13" x14ac:dyDescent="0.25">
      <c r="A25" s="4">
        <v>23012</v>
      </c>
      <c r="B25" s="5">
        <v>1963</v>
      </c>
      <c r="C25" s="12">
        <v>270609.3125</v>
      </c>
      <c r="D25" s="8">
        <f t="shared" si="3"/>
        <v>12.508431408391266</v>
      </c>
      <c r="E25" s="8">
        <v>12.57089842629466</v>
      </c>
      <c r="F25" s="8">
        <f t="shared" si="0"/>
        <v>3.9021283257429655E-3</v>
      </c>
      <c r="G25" s="8">
        <f t="shared" si="4"/>
        <v>3.6766626183258211E-2</v>
      </c>
      <c r="H25" s="8">
        <f t="shared" si="5"/>
        <v>3.4847711001614101E-2</v>
      </c>
      <c r="I25" s="8">
        <f t="shared" si="6"/>
        <v>3.6822354743442463E-6</v>
      </c>
      <c r="J25" s="8">
        <f t="shared" si="1"/>
        <v>-6.2467017903394151E-2</v>
      </c>
      <c r="K25">
        <v>12.57089842629466</v>
      </c>
      <c r="L25">
        <f t="shared" si="7"/>
        <v>1.9189151816441097E-3</v>
      </c>
      <c r="M25">
        <f t="shared" si="2"/>
        <v>-6.2467017903394151E-2</v>
      </c>
    </row>
    <row r="26" spans="1:13" x14ac:dyDescent="0.25">
      <c r="A26" s="4">
        <v>23377</v>
      </c>
      <c r="B26" s="5">
        <v>1964</v>
      </c>
      <c r="C26" s="12">
        <v>291641.65625</v>
      </c>
      <c r="D26" s="8">
        <f t="shared" si="3"/>
        <v>12.583281122994901</v>
      </c>
      <c r="E26" s="8">
        <v>12.607665052477918</v>
      </c>
      <c r="F26" s="8">
        <f t="shared" si="0"/>
        <v>5.945760170327477E-4</v>
      </c>
      <c r="G26" s="8">
        <f t="shared" si="4"/>
        <v>3.8438402820046846E-2</v>
      </c>
      <c r="H26" s="8">
        <f t="shared" si="5"/>
        <v>3.6766626183258211E-2</v>
      </c>
      <c r="I26" s="8">
        <f t="shared" si="6"/>
        <v>2.7948371233123214E-6</v>
      </c>
      <c r="J26" s="8">
        <f t="shared" si="1"/>
        <v>-2.4383929483017042E-2</v>
      </c>
      <c r="K26">
        <v>12.607665052477918</v>
      </c>
      <c r="L26">
        <f t="shared" si="7"/>
        <v>1.6717766367886355E-3</v>
      </c>
      <c r="M26">
        <f t="shared" si="2"/>
        <v>-2.4383929483017042E-2</v>
      </c>
    </row>
    <row r="27" spans="1:13" x14ac:dyDescent="0.25">
      <c r="A27" s="4">
        <v>23743</v>
      </c>
      <c r="B27" s="5">
        <v>1965</v>
      </c>
      <c r="C27" s="12">
        <v>318469.59375</v>
      </c>
      <c r="D27" s="8">
        <f t="shared" si="3"/>
        <v>12.671282282404121</v>
      </c>
      <c r="E27" s="8">
        <v>12.646103455297965</v>
      </c>
      <c r="F27" s="8">
        <f t="shared" si="0"/>
        <v>6.3397333444171512E-4</v>
      </c>
      <c r="G27" s="8">
        <f t="shared" si="4"/>
        <v>3.9819453483893597E-2</v>
      </c>
      <c r="H27" s="8">
        <f t="shared" si="5"/>
        <v>3.8438402820046846E-2</v>
      </c>
      <c r="I27" s="8">
        <f t="shared" si="6"/>
        <v>1.9073009361115493E-6</v>
      </c>
      <c r="J27" s="8">
        <f t="shared" si="1"/>
        <v>2.5178827106156376E-2</v>
      </c>
      <c r="K27">
        <v>12.646103455297965</v>
      </c>
      <c r="L27">
        <f t="shared" si="7"/>
        <v>1.3810506638467501E-3</v>
      </c>
      <c r="M27">
        <f t="shared" si="2"/>
        <v>2.5178827106156376E-2</v>
      </c>
    </row>
    <row r="28" spans="1:13" x14ac:dyDescent="0.25">
      <c r="A28" s="4">
        <v>24108</v>
      </c>
      <c r="B28" s="5">
        <v>1966</v>
      </c>
      <c r="C28" s="12">
        <v>319221.28125</v>
      </c>
      <c r="D28" s="8">
        <f t="shared" si="3"/>
        <v>12.673639812918113</v>
      </c>
      <c r="E28" s="8">
        <v>12.685922908781858</v>
      </c>
      <c r="F28" s="8">
        <f t="shared" si="0"/>
        <v>1.5087444399796009E-4</v>
      </c>
      <c r="G28" s="8">
        <f t="shared" si="4"/>
        <v>4.1003531787209724E-2</v>
      </c>
      <c r="H28" s="8">
        <f t="shared" si="5"/>
        <v>3.9819453483893597E-2</v>
      </c>
      <c r="I28" s="8">
        <f t="shared" si="6"/>
        <v>1.4020414283839988E-6</v>
      </c>
      <c r="J28" s="8">
        <f t="shared" si="1"/>
        <v>-1.228309586374543E-2</v>
      </c>
      <c r="K28">
        <v>12.685922908781858</v>
      </c>
      <c r="L28">
        <f t="shared" si="7"/>
        <v>1.1840783033161273E-3</v>
      </c>
      <c r="M28">
        <f t="shared" si="2"/>
        <v>-1.228309586374543E-2</v>
      </c>
    </row>
    <row r="29" spans="1:13" x14ac:dyDescent="0.25">
      <c r="A29" s="4">
        <v>24473</v>
      </c>
      <c r="B29" s="5">
        <v>1967</v>
      </c>
      <c r="C29" s="12">
        <v>328118.75</v>
      </c>
      <c r="D29" s="8">
        <f t="shared" si="3"/>
        <v>12.701130864527569</v>
      </c>
      <c r="E29" s="8">
        <v>12.726926440569068</v>
      </c>
      <c r="F29" s="8">
        <f t="shared" si="0"/>
        <v>6.6541174331277795E-4</v>
      </c>
      <c r="G29" s="8">
        <f t="shared" si="4"/>
        <v>4.1657215072996578E-2</v>
      </c>
      <c r="H29" s="8">
        <f t="shared" si="5"/>
        <v>4.1003531787209724E-2</v>
      </c>
      <c r="I29" s="8">
        <f t="shared" si="6"/>
        <v>4.2730183811709867E-7</v>
      </c>
      <c r="J29" s="8">
        <f t="shared" si="1"/>
        <v>-2.5795576041499402E-2</v>
      </c>
      <c r="K29">
        <v>12.726926440569068</v>
      </c>
      <c r="L29">
        <f t="shared" si="7"/>
        <v>6.5368328578685464E-4</v>
      </c>
      <c r="M29">
        <f t="shared" si="2"/>
        <v>-2.5795576041499402E-2</v>
      </c>
    </row>
    <row r="30" spans="1:13" x14ac:dyDescent="0.25">
      <c r="A30" s="4">
        <v>24838</v>
      </c>
      <c r="B30" s="5">
        <v>1968</v>
      </c>
      <c r="C30" s="12">
        <v>345067.46875</v>
      </c>
      <c r="D30" s="8">
        <f t="shared" si="3"/>
        <v>12.751495238488024</v>
      </c>
      <c r="E30" s="8">
        <v>12.768583655642065</v>
      </c>
      <c r="F30" s="8">
        <f t="shared" si="0"/>
        <v>2.9201400083050266E-4</v>
      </c>
      <c r="G30" s="8">
        <f t="shared" si="4"/>
        <v>4.1630410813739971E-2</v>
      </c>
      <c r="H30" s="8">
        <f t="shared" si="5"/>
        <v>4.1657215072996578E-2</v>
      </c>
      <c r="I30" s="8">
        <f t="shared" si="6"/>
        <v>7.1846831429543231E-10</v>
      </c>
      <c r="J30" s="8">
        <f t="shared" si="1"/>
        <v>-1.7088417154040414E-2</v>
      </c>
      <c r="K30">
        <v>12.768583655642065</v>
      </c>
      <c r="L30">
        <f t="shared" si="7"/>
        <v>-2.6804259256607565E-5</v>
      </c>
      <c r="M30">
        <f t="shared" si="2"/>
        <v>-1.7088417154040414E-2</v>
      </c>
    </row>
    <row r="31" spans="1:13" x14ac:dyDescent="0.25">
      <c r="A31" s="4">
        <v>25204</v>
      </c>
      <c r="B31" s="5">
        <v>1969</v>
      </c>
      <c r="C31" s="12">
        <v>376695.96875</v>
      </c>
      <c r="D31" s="8">
        <f t="shared" si="3"/>
        <v>12.839193692136277</v>
      </c>
      <c r="E31" s="8">
        <v>12.810214066455805</v>
      </c>
      <c r="F31" s="8">
        <f t="shared" si="0"/>
        <v>8.39818704580296E-4</v>
      </c>
      <c r="G31" s="8">
        <f t="shared" si="4"/>
        <v>4.0597770138440126E-2</v>
      </c>
      <c r="H31" s="8">
        <f t="shared" si="5"/>
        <v>4.1630410813739971E-2</v>
      </c>
      <c r="I31" s="8">
        <f t="shared" si="6"/>
        <v>1.0663467642837203E-6</v>
      </c>
      <c r="J31" s="8">
        <f t="shared" si="1"/>
        <v>2.8979625680472409E-2</v>
      </c>
      <c r="K31">
        <v>12.810214066455805</v>
      </c>
      <c r="L31">
        <f t="shared" si="7"/>
        <v>-1.0326406752998452E-3</v>
      </c>
      <c r="M31">
        <f t="shared" si="2"/>
        <v>2.8979625680472409E-2</v>
      </c>
    </row>
    <row r="32" spans="1:13" x14ac:dyDescent="0.25">
      <c r="A32" s="4">
        <v>25569</v>
      </c>
      <c r="B32" s="5">
        <v>1970</v>
      </c>
      <c r="C32" s="12">
        <v>388737.78125</v>
      </c>
      <c r="D32" s="8">
        <f t="shared" si="3"/>
        <v>12.870660311113454</v>
      </c>
      <c r="E32" s="8">
        <v>12.850811836594245</v>
      </c>
      <c r="F32" s="8">
        <f t="shared" si="0"/>
        <v>3.9396194073970274E-4</v>
      </c>
      <c r="G32" s="8">
        <f t="shared" si="4"/>
        <v>3.8584140532931244E-2</v>
      </c>
      <c r="H32" s="8">
        <f t="shared" si="5"/>
        <v>4.0597770138440126E-2</v>
      </c>
      <c r="I32" s="8">
        <f t="shared" si="6"/>
        <v>4.0547041881818561E-6</v>
      </c>
      <c r="J32" s="8">
        <f t="shared" si="1"/>
        <v>1.9848474519209347E-2</v>
      </c>
      <c r="K32">
        <v>12.850811836594245</v>
      </c>
      <c r="L32">
        <f t="shared" si="7"/>
        <v>-2.013629605508882E-3</v>
      </c>
      <c r="M32">
        <f t="shared" si="2"/>
        <v>1.9848474519209347E-2</v>
      </c>
    </row>
    <row r="33" spans="1:13" x14ac:dyDescent="0.25">
      <c r="A33" s="4">
        <v>25934</v>
      </c>
      <c r="B33" s="5">
        <v>1971</v>
      </c>
      <c r="C33" s="12">
        <v>403358.84375</v>
      </c>
      <c r="D33" s="8">
        <f t="shared" si="3"/>
        <v>12.907581875871625</v>
      </c>
      <c r="E33" s="8">
        <v>12.889395977127176</v>
      </c>
      <c r="F33" s="8">
        <f t="shared" si="0"/>
        <v>3.3072691314333486E-4</v>
      </c>
      <c r="G33" s="8">
        <f t="shared" si="4"/>
        <v>3.5774117061945887E-2</v>
      </c>
      <c r="H33" s="8">
        <f t="shared" si="5"/>
        <v>3.8584140532931244E-2</v>
      </c>
      <c r="I33" s="8">
        <f t="shared" si="6"/>
        <v>7.8962319074885912E-6</v>
      </c>
      <c r="J33" s="8">
        <f t="shared" si="1"/>
        <v>1.8185898744448536E-2</v>
      </c>
      <c r="K33">
        <v>12.889395977127176</v>
      </c>
      <c r="L33">
        <f t="shared" si="7"/>
        <v>-2.8100234709853567E-3</v>
      </c>
      <c r="M33">
        <f t="shared" si="2"/>
        <v>1.8185898744448536E-2</v>
      </c>
    </row>
    <row r="34" spans="1:13" x14ac:dyDescent="0.25">
      <c r="A34" s="4">
        <v>26299</v>
      </c>
      <c r="B34" s="5">
        <v>1972</v>
      </c>
      <c r="C34" s="12">
        <v>411739.4375</v>
      </c>
      <c r="D34" s="8">
        <f t="shared" si="3"/>
        <v>12.928145995008968</v>
      </c>
      <c r="E34" s="8">
        <v>12.925170094189122</v>
      </c>
      <c r="F34" s="8">
        <f t="shared" si="0"/>
        <v>8.8559856895627395E-6</v>
      </c>
      <c r="G34" s="8">
        <f t="shared" si="4"/>
        <v>3.2313030050682201E-2</v>
      </c>
      <c r="H34" s="8">
        <f t="shared" si="5"/>
        <v>3.5774117061945887E-2</v>
      </c>
      <c r="I34" s="8">
        <f t="shared" si="6"/>
        <v>1.1979123299538194E-5</v>
      </c>
      <c r="J34" s="8">
        <f t="shared" si="1"/>
        <v>2.9759008198464443E-3</v>
      </c>
      <c r="K34">
        <v>12.925170094189122</v>
      </c>
      <c r="L34">
        <f t="shared" si="7"/>
        <v>-3.461087011263686E-3</v>
      </c>
      <c r="M34">
        <f t="shared" si="2"/>
        <v>2.9759008198464443E-3</v>
      </c>
    </row>
    <row r="35" spans="1:13" x14ac:dyDescent="0.25">
      <c r="A35" s="4">
        <v>26665</v>
      </c>
      <c r="B35" s="5">
        <v>1973</v>
      </c>
      <c r="C35" s="12">
        <v>427155.53125</v>
      </c>
      <c r="D35" s="8">
        <f t="shared" si="3"/>
        <v>12.964903467694098</v>
      </c>
      <c r="E35" s="8">
        <v>12.957483124239804</v>
      </c>
      <c r="F35" s="8">
        <f t="shared" si="0"/>
        <v>5.506149697968527E-5</v>
      </c>
      <c r="G35" s="8">
        <f t="shared" si="4"/>
        <v>2.8180608295151899E-2</v>
      </c>
      <c r="H35" s="8">
        <f t="shared" si="5"/>
        <v>3.2313030050682201E-2</v>
      </c>
      <c r="I35" s="8">
        <f t="shared" si="6"/>
        <v>1.7076909565580145E-5</v>
      </c>
      <c r="J35" s="8">
        <f t="shared" si="1"/>
        <v>7.4203434542940983E-3</v>
      </c>
      <c r="K35">
        <v>12.957483124239804</v>
      </c>
      <c r="L35">
        <f t="shared" si="7"/>
        <v>-4.1324217555303022E-3</v>
      </c>
      <c r="M35">
        <f t="shared" si="2"/>
        <v>7.4203434542940983E-3</v>
      </c>
    </row>
    <row r="36" spans="1:13" x14ac:dyDescent="0.25">
      <c r="A36" s="4">
        <v>27030</v>
      </c>
      <c r="B36" s="5">
        <v>1974</v>
      </c>
      <c r="C36" s="12">
        <v>450247.1875</v>
      </c>
      <c r="D36" s="8">
        <f t="shared" si="3"/>
        <v>13.017552016488986</v>
      </c>
      <c r="E36" s="8">
        <v>12.985663732534956</v>
      </c>
      <c r="F36" s="8">
        <f t="shared" si="0"/>
        <v>1.0168626535328744E-3</v>
      </c>
      <c r="G36" s="8">
        <f t="shared" si="4"/>
        <v>2.3555053833810291E-2</v>
      </c>
      <c r="H36" s="8">
        <f t="shared" si="5"/>
        <v>2.8180608295151899E-2</v>
      </c>
      <c r="I36" s="8">
        <f t="shared" si="6"/>
        <v>2.1395754074837252E-5</v>
      </c>
      <c r="J36" s="8">
        <f t="shared" si="1"/>
        <v>3.1888283954030427E-2</v>
      </c>
      <c r="K36">
        <v>12.985663732534956</v>
      </c>
      <c r="L36">
        <f t="shared" si="7"/>
        <v>-4.6255544613416077E-3</v>
      </c>
      <c r="M36">
        <f t="shared" si="2"/>
        <v>3.1888283954030427E-2</v>
      </c>
    </row>
    <row r="37" spans="1:13" x14ac:dyDescent="0.25">
      <c r="A37" s="4">
        <v>27395</v>
      </c>
      <c r="B37" s="5">
        <v>1975</v>
      </c>
      <c r="C37" s="12">
        <v>447577</v>
      </c>
      <c r="D37" s="8">
        <f t="shared" si="3"/>
        <v>13.011603868934317</v>
      </c>
      <c r="E37" s="8">
        <v>13.009218786368766</v>
      </c>
      <c r="F37" s="8">
        <f t="shared" si="0"/>
        <v>5.6886188444960286E-6</v>
      </c>
      <c r="G37" s="8">
        <f t="shared" si="4"/>
        <v>1.8962102941509684E-2</v>
      </c>
      <c r="H37" s="8">
        <f t="shared" si="5"/>
        <v>2.3555053833810291E-2</v>
      </c>
      <c r="I37" s="8">
        <f t="shared" si="6"/>
        <v>2.1095197899084941E-5</v>
      </c>
      <c r="J37" s="8">
        <f t="shared" si="1"/>
        <v>2.3850825655511443E-3</v>
      </c>
      <c r="K37">
        <v>13.009218786368766</v>
      </c>
      <c r="L37">
        <f t="shared" si="7"/>
        <v>-4.5929508923006068E-3</v>
      </c>
      <c r="M37">
        <f t="shared" si="2"/>
        <v>2.3850825655511443E-3</v>
      </c>
    </row>
    <row r="38" spans="1:13" x14ac:dyDescent="0.25">
      <c r="A38" s="4">
        <v>27760</v>
      </c>
      <c r="B38" s="5">
        <v>1976</v>
      </c>
      <c r="C38" s="12">
        <v>447527.03125</v>
      </c>
      <c r="D38" s="8">
        <f t="shared" si="3"/>
        <v>13.011492219900671</v>
      </c>
      <c r="E38" s="8">
        <v>13.028180889310276</v>
      </c>
      <c r="F38" s="8">
        <f t="shared" si="0"/>
        <v>2.7851168666309699E-4</v>
      </c>
      <c r="G38" s="8">
        <f t="shared" si="4"/>
        <v>1.461111314084107E-2</v>
      </c>
      <c r="H38" s="8">
        <f t="shared" si="5"/>
        <v>1.8962102941509684E-2</v>
      </c>
      <c r="I38" s="8">
        <f t="shared" si="6"/>
        <v>1.8931112245522307E-5</v>
      </c>
      <c r="J38" s="8">
        <f t="shared" si="1"/>
        <v>-1.6688669409605339E-2</v>
      </c>
      <c r="K38">
        <v>13.028180889310276</v>
      </c>
      <c r="L38">
        <f t="shared" si="7"/>
        <v>-4.3509898006686143E-3</v>
      </c>
      <c r="M38">
        <f t="shared" si="2"/>
        <v>-1.6688669409605339E-2</v>
      </c>
    </row>
    <row r="39" spans="1:13" x14ac:dyDescent="0.25">
      <c r="A39" s="4">
        <v>28126</v>
      </c>
      <c r="B39" s="5">
        <v>1977</v>
      </c>
      <c r="C39" s="12">
        <v>476099.0625</v>
      </c>
      <c r="D39" s="8">
        <f t="shared" si="3"/>
        <v>13.073381226056538</v>
      </c>
      <c r="E39" s="8">
        <v>13.042792002451117</v>
      </c>
      <c r="F39" s="8">
        <f t="shared" si="0"/>
        <v>9.3570060078246168E-4</v>
      </c>
      <c r="G39" s="8">
        <f t="shared" si="4"/>
        <v>1.044262356253256E-2</v>
      </c>
      <c r="H39" s="8">
        <f t="shared" si="5"/>
        <v>1.461111314084107E-2</v>
      </c>
      <c r="I39" s="8">
        <f t="shared" si="6"/>
        <v>1.7376305364466658E-5</v>
      </c>
      <c r="J39" s="8">
        <f t="shared" si="1"/>
        <v>3.0589223605421267E-2</v>
      </c>
      <c r="K39">
        <v>13.042792002451117</v>
      </c>
      <c r="L39">
        <f t="shared" si="7"/>
        <v>-4.1684895783085096E-3</v>
      </c>
      <c r="M39">
        <f t="shared" si="2"/>
        <v>3.0589223605421267E-2</v>
      </c>
    </row>
    <row r="40" spans="1:13" x14ac:dyDescent="0.25">
      <c r="A40" s="4">
        <v>28491</v>
      </c>
      <c r="B40" s="5">
        <v>1978</v>
      </c>
      <c r="C40" s="12">
        <v>460762.96875</v>
      </c>
      <c r="D40" s="8">
        <f t="shared" si="3"/>
        <v>13.040639022178814</v>
      </c>
      <c r="E40" s="8">
        <v>13.05323462601365</v>
      </c>
      <c r="F40" s="8">
        <f t="shared" si="0"/>
        <v>1.5864923596412529E-4</v>
      </c>
      <c r="G40" s="8">
        <f t="shared" si="4"/>
        <v>6.803754485749991E-3</v>
      </c>
      <c r="H40" s="8">
        <f t="shared" si="5"/>
        <v>1.044262356253256E-2</v>
      </c>
      <c r="I40" s="8">
        <f t="shared" si="6"/>
        <v>1.3241368157964429E-5</v>
      </c>
      <c r="J40" s="8">
        <f t="shared" si="1"/>
        <v>-1.25956038348356E-2</v>
      </c>
      <c r="K40">
        <v>13.05323462601365</v>
      </c>
      <c r="L40">
        <f t="shared" si="7"/>
        <v>-3.6388690767825693E-3</v>
      </c>
      <c r="M40">
        <f t="shared" si="2"/>
        <v>-1.25956038348356E-2</v>
      </c>
    </row>
    <row r="41" spans="1:13" x14ac:dyDescent="0.25">
      <c r="A41" s="4">
        <v>28856</v>
      </c>
      <c r="B41" s="5">
        <v>1979</v>
      </c>
      <c r="C41" s="12">
        <v>493095.28125</v>
      </c>
      <c r="D41" s="8">
        <f t="shared" si="3"/>
        <v>13.108457702606502</v>
      </c>
      <c r="E41" s="8">
        <v>13.0600383804994</v>
      </c>
      <c r="F41" s="8">
        <f t="shared" si="0"/>
        <v>2.3444307533113697E-3</v>
      </c>
      <c r="G41" s="8">
        <f t="shared" si="4"/>
        <v>3.5039975210882091E-3</v>
      </c>
      <c r="H41" s="8">
        <f t="shared" si="5"/>
        <v>6.803754485749991E-3</v>
      </c>
      <c r="I41" s="8">
        <f t="shared" si="6"/>
        <v>1.0888396025833937E-5</v>
      </c>
      <c r="J41" s="8">
        <f t="shared" si="1"/>
        <v>4.8419322107102758E-2</v>
      </c>
      <c r="K41">
        <v>13.0600383804994</v>
      </c>
      <c r="L41">
        <f t="shared" si="7"/>
        <v>-3.2997569646617819E-3</v>
      </c>
      <c r="M41">
        <f t="shared" si="2"/>
        <v>4.8419322107102758E-2</v>
      </c>
    </row>
    <row r="42" spans="1:13" x14ac:dyDescent="0.25">
      <c r="A42" s="4">
        <v>29221</v>
      </c>
      <c r="B42" s="5">
        <v>1980</v>
      </c>
      <c r="C42" s="12">
        <v>500260.78125</v>
      </c>
      <c r="D42" s="8">
        <f t="shared" si="3"/>
        <v>13.122884803937882</v>
      </c>
      <c r="E42" s="8">
        <v>13.063542378020488</v>
      </c>
      <c r="F42" s="8">
        <f t="shared" si="0"/>
        <v>3.5215235137614773E-3</v>
      </c>
      <c r="G42" s="8">
        <f t="shared" si="4"/>
        <v>9.6494330884233648E-4</v>
      </c>
      <c r="H42" s="8">
        <f t="shared" si="5"/>
        <v>3.5039975210882091E-3</v>
      </c>
      <c r="I42" s="8">
        <f t="shared" si="6"/>
        <v>6.4467962927235088E-6</v>
      </c>
      <c r="J42" s="8">
        <f t="shared" si="1"/>
        <v>5.9342425917394692E-2</v>
      </c>
      <c r="K42">
        <v>13.063542378020488</v>
      </c>
      <c r="L42">
        <f t="shared" si="7"/>
        <v>-2.5390542122458726E-3</v>
      </c>
      <c r="M42">
        <f t="shared" si="2"/>
        <v>5.9342425917394692E-2</v>
      </c>
    </row>
    <row r="43" spans="1:13" x14ac:dyDescent="0.25">
      <c r="A43" s="4">
        <v>29587</v>
      </c>
      <c r="B43" s="5">
        <v>1981</v>
      </c>
      <c r="C43" s="12">
        <v>473161.90625</v>
      </c>
      <c r="D43" s="8">
        <f t="shared" si="3"/>
        <v>13.067192905415611</v>
      </c>
      <c r="E43" s="8">
        <v>13.06450732132933</v>
      </c>
      <c r="F43" s="8">
        <f t="shared" si="0"/>
        <v>7.2123618844866534E-6</v>
      </c>
      <c r="G43" s="8">
        <f t="shared" si="4"/>
        <v>-1.9973985940424654E-4</v>
      </c>
      <c r="H43" s="8">
        <f t="shared" si="5"/>
        <v>9.6494330884233648E-4</v>
      </c>
      <c r="I43" s="8">
        <f t="shared" si="6"/>
        <v>1.3564868823968984E-6</v>
      </c>
      <c r="J43" s="8">
        <f t="shared" si="1"/>
        <v>2.6855840862811675E-3</v>
      </c>
      <c r="K43">
        <v>13.06450732132933</v>
      </c>
      <c r="L43">
        <f t="shared" si="7"/>
        <v>-1.164683168246583E-3</v>
      </c>
      <c r="M43">
        <f t="shared" si="2"/>
        <v>2.6855840862811675E-3</v>
      </c>
    </row>
    <row r="44" spans="1:13" x14ac:dyDescent="0.25">
      <c r="A44" s="4">
        <v>29952</v>
      </c>
      <c r="B44" s="5">
        <v>1982</v>
      </c>
      <c r="C44" s="12">
        <v>458204.09375</v>
      </c>
      <c r="D44" s="8">
        <f t="shared" si="3"/>
        <v>13.035069983378905</v>
      </c>
      <c r="E44" s="8">
        <v>13.064307581469926</v>
      </c>
      <c r="F44" s="8">
        <f t="shared" ref="F44:F75" si="8">+(D44-E44)^2</f>
        <v>8.5483714213204236E-4</v>
      </c>
      <c r="G44" s="8">
        <f t="shared" si="4"/>
        <v>-4.5668169486035026E-5</v>
      </c>
      <c r="H44" s="8">
        <f t="shared" si="5"/>
        <v>-1.9973985940424654E-4</v>
      </c>
      <c r="I44" s="8">
        <f t="shared" si="6"/>
        <v>2.3738085634253521E-8</v>
      </c>
      <c r="J44" s="8">
        <f t="shared" ref="J44:J75" si="9">+D44-E44</f>
        <v>-2.9237598091020445E-2</v>
      </c>
      <c r="K44">
        <v>13.064307581469926</v>
      </c>
      <c r="L44">
        <f t="shared" si="7"/>
        <v>1.5407168991821152E-4</v>
      </c>
      <c r="M44">
        <f t="shared" ref="M44:M75" si="10">+D44-K44</f>
        <v>-2.9237598091020445E-2</v>
      </c>
    </row>
    <row r="45" spans="1:13" x14ac:dyDescent="0.25">
      <c r="A45" s="4">
        <v>30317</v>
      </c>
      <c r="B45" s="5">
        <v>1983</v>
      </c>
      <c r="C45" s="12">
        <v>477047.0625</v>
      </c>
      <c r="D45" s="8">
        <f t="shared" si="3"/>
        <v>13.075370428525567</v>
      </c>
      <c r="E45" s="8">
        <v>13.06426191330044</v>
      </c>
      <c r="F45" s="8">
        <f t="shared" si="8"/>
        <v>1.2339911050687126E-4</v>
      </c>
      <c r="G45" s="8">
        <f t="shared" si="4"/>
        <v>9.6092480857734586E-4</v>
      </c>
      <c r="H45" s="8">
        <f t="shared" si="5"/>
        <v>-4.5668169486035026E-5</v>
      </c>
      <c r="I45" s="8">
        <f t="shared" si="6"/>
        <v>1.0132294234865061E-6</v>
      </c>
      <c r="J45" s="8">
        <f t="shared" si="9"/>
        <v>1.1108515225126681E-2</v>
      </c>
      <c r="K45">
        <v>13.06426191330044</v>
      </c>
      <c r="L45">
        <f t="shared" si="7"/>
        <v>1.0065929780633809E-3</v>
      </c>
      <c r="M45">
        <f t="shared" si="10"/>
        <v>1.1108515225126681E-2</v>
      </c>
    </row>
    <row r="46" spans="1:13" x14ac:dyDescent="0.25">
      <c r="A46" s="4">
        <v>30682</v>
      </c>
      <c r="B46" s="5">
        <v>1984</v>
      </c>
      <c r="C46" s="12">
        <v>486614.21875</v>
      </c>
      <c r="D46" s="8">
        <f t="shared" si="3"/>
        <v>13.095226929517057</v>
      </c>
      <c r="E46" s="8">
        <v>13.065222838109017</v>
      </c>
      <c r="F46" s="8">
        <f t="shared" si="8"/>
        <v>9.0024550122202985E-4</v>
      </c>
      <c r="G46" s="8">
        <f t="shared" si="4"/>
        <v>2.8586758607254126E-3</v>
      </c>
      <c r="H46" s="8">
        <f t="shared" si="5"/>
        <v>9.6092480857734586E-4</v>
      </c>
      <c r="I46" s="8">
        <f t="shared" si="6"/>
        <v>3.6014590559290943E-6</v>
      </c>
      <c r="J46" s="8">
        <f t="shared" si="9"/>
        <v>3.0004091408040168E-2</v>
      </c>
      <c r="K46">
        <v>13.065222838109017</v>
      </c>
      <c r="L46">
        <f t="shared" si="7"/>
        <v>1.8977510521480667E-3</v>
      </c>
      <c r="M46">
        <f t="shared" si="10"/>
        <v>3.0004091408040168E-2</v>
      </c>
    </row>
    <row r="47" spans="1:13" x14ac:dyDescent="0.25">
      <c r="A47" s="4">
        <v>31048</v>
      </c>
      <c r="B47" s="5">
        <v>1985</v>
      </c>
      <c r="C47" s="12">
        <v>452764.90625</v>
      </c>
      <c r="D47" s="8">
        <f t="shared" si="3"/>
        <v>13.023128299002689</v>
      </c>
      <c r="E47" s="8">
        <v>13.068081513969743</v>
      </c>
      <c r="F47" s="8">
        <f t="shared" si="8"/>
        <v>2.0207915358741238E-3</v>
      </c>
      <c r="G47" s="8">
        <f t="shared" si="4"/>
        <v>5.7694599494215737E-3</v>
      </c>
      <c r="H47" s="8">
        <f t="shared" si="5"/>
        <v>2.8586758607254126E-3</v>
      </c>
      <c r="I47" s="8">
        <f t="shared" si="6"/>
        <v>8.4726640110067417E-6</v>
      </c>
      <c r="J47" s="8">
        <f t="shared" si="9"/>
        <v>-4.4953214967053512E-2</v>
      </c>
      <c r="K47">
        <v>13.068081513969743</v>
      </c>
      <c r="L47">
        <f t="shared" si="7"/>
        <v>2.9107840886961611E-3</v>
      </c>
      <c r="M47">
        <f t="shared" si="10"/>
        <v>-4.4953214967053512E-2</v>
      </c>
    </row>
    <row r="48" spans="1:13" x14ac:dyDescent="0.25">
      <c r="A48" s="4">
        <v>31413</v>
      </c>
      <c r="B48" s="5">
        <v>1986</v>
      </c>
      <c r="C48" s="12">
        <v>485108.6875</v>
      </c>
      <c r="D48" s="8">
        <f t="shared" si="3"/>
        <v>13.092128242751572</v>
      </c>
      <c r="E48" s="8">
        <v>13.073850973919164</v>
      </c>
      <c r="F48" s="8">
        <f t="shared" si="8"/>
        <v>3.3405855597212059E-4</v>
      </c>
      <c r="G48" s="8">
        <f t="shared" si="4"/>
        <v>8.927378080585413E-3</v>
      </c>
      <c r="H48" s="8">
        <f t="shared" si="5"/>
        <v>5.7694599494215737E-3</v>
      </c>
      <c r="I48" s="8">
        <f t="shared" si="6"/>
        <v>9.972446923133315E-6</v>
      </c>
      <c r="J48" s="8">
        <f t="shared" si="9"/>
        <v>1.8277268832408211E-2</v>
      </c>
      <c r="K48">
        <v>13.073850973919164</v>
      </c>
      <c r="L48">
        <f t="shared" si="7"/>
        <v>3.1579181311638393E-3</v>
      </c>
      <c r="M48">
        <f t="shared" si="10"/>
        <v>1.8277268832408211E-2</v>
      </c>
    </row>
    <row r="49" spans="1:13" x14ac:dyDescent="0.25">
      <c r="A49" s="4">
        <v>31778</v>
      </c>
      <c r="B49" s="5">
        <v>1987</v>
      </c>
      <c r="C49" s="12">
        <v>497395.5</v>
      </c>
      <c r="D49" s="8">
        <f t="shared" si="3"/>
        <v>13.117140763265885</v>
      </c>
      <c r="E49" s="8">
        <v>13.08277835199975</v>
      </c>
      <c r="F49" s="8">
        <f t="shared" si="8"/>
        <v>1.1807753080230424E-3</v>
      </c>
      <c r="G49" s="8">
        <f t="shared" si="4"/>
        <v>1.2450317854346693E-2</v>
      </c>
      <c r="H49" s="8">
        <f t="shared" si="5"/>
        <v>8.927378080585413E-3</v>
      </c>
      <c r="I49" s="8">
        <f t="shared" si="6"/>
        <v>1.2411104649549179E-5</v>
      </c>
      <c r="J49" s="8">
        <f t="shared" si="9"/>
        <v>3.4362411266135595E-2</v>
      </c>
      <c r="K49">
        <v>13.08277835199975</v>
      </c>
      <c r="L49">
        <f t="shared" si="7"/>
        <v>3.52293977376128E-3</v>
      </c>
      <c r="M49">
        <f t="shared" si="10"/>
        <v>3.4362411266135595E-2</v>
      </c>
    </row>
    <row r="50" spans="1:13" x14ac:dyDescent="0.25">
      <c r="A50" s="4">
        <v>32143</v>
      </c>
      <c r="B50" s="5">
        <v>1988</v>
      </c>
      <c r="C50" s="12">
        <v>487682.625</v>
      </c>
      <c r="D50" s="8">
        <f t="shared" si="3"/>
        <v>13.097420114653831</v>
      </c>
      <c r="E50" s="8">
        <v>13.095228669854096</v>
      </c>
      <c r="F50" s="8">
        <f t="shared" si="8"/>
        <v>4.8024303102840584E-6</v>
      </c>
      <c r="G50" s="8">
        <f t="shared" si="4"/>
        <v>1.6682974138577222E-2</v>
      </c>
      <c r="H50" s="8">
        <f t="shared" si="5"/>
        <v>1.2450317854346693E-2</v>
      </c>
      <c r="I50" s="8">
        <f t="shared" si="6"/>
        <v>1.7915379220436192E-5</v>
      </c>
      <c r="J50" s="8">
        <f t="shared" si="9"/>
        <v>2.1914447997346542E-3</v>
      </c>
      <c r="K50">
        <v>13.095228669854096</v>
      </c>
      <c r="L50">
        <f t="shared" si="7"/>
        <v>4.2326562842305293E-3</v>
      </c>
      <c r="M50">
        <f t="shared" si="10"/>
        <v>2.1914447997346542E-3</v>
      </c>
    </row>
    <row r="51" spans="1:13" x14ac:dyDescent="0.25">
      <c r="A51" s="4">
        <v>32509</v>
      </c>
      <c r="B51" s="5">
        <v>1989</v>
      </c>
      <c r="C51" s="12">
        <v>453493.375</v>
      </c>
      <c r="D51" s="8">
        <f t="shared" si="3"/>
        <v>13.024735939830842</v>
      </c>
      <c r="E51" s="8">
        <v>13.111911643992674</v>
      </c>
      <c r="F51" s="8">
        <f t="shared" si="8"/>
        <v>7.5996033961111299E-3</v>
      </c>
      <c r="G51" s="8">
        <f t="shared" si="4"/>
        <v>2.1611592161042026E-2</v>
      </c>
      <c r="H51" s="8">
        <f t="shared" si="5"/>
        <v>1.6682974138577222E-2</v>
      </c>
      <c r="I51" s="8">
        <f t="shared" si="6"/>
        <v>2.4291275611364872E-5</v>
      </c>
      <c r="J51" s="8">
        <f t="shared" si="9"/>
        <v>-8.7175704161831291E-2</v>
      </c>
      <c r="K51">
        <v>13.111911643992674</v>
      </c>
      <c r="L51">
        <f t="shared" si="7"/>
        <v>4.9286180224648035E-3</v>
      </c>
      <c r="M51">
        <f t="shared" si="10"/>
        <v>-8.7175704161831291E-2</v>
      </c>
    </row>
    <row r="52" spans="1:13" x14ac:dyDescent="0.25">
      <c r="A52" s="4">
        <v>32874</v>
      </c>
      <c r="B52" s="5">
        <v>1990</v>
      </c>
      <c r="C52" s="12">
        <v>447422.84375</v>
      </c>
      <c r="D52" s="8">
        <f t="shared" si="3"/>
        <v>13.011259385630549</v>
      </c>
      <c r="E52" s="8">
        <v>13.133523236153716</v>
      </c>
      <c r="F52" s="8">
        <f t="shared" si="8"/>
        <v>1.4948449144751273E-2</v>
      </c>
      <c r="G52" s="8">
        <f t="shared" si="4"/>
        <v>2.6537760959090662E-2</v>
      </c>
      <c r="H52" s="8">
        <f t="shared" si="5"/>
        <v>2.1611592161042026E-2</v>
      </c>
      <c r="I52" s="8">
        <f t="shared" si="6"/>
        <v>2.4267139026867939E-5</v>
      </c>
      <c r="J52" s="8">
        <f t="shared" si="9"/>
        <v>-0.12226385052316679</v>
      </c>
      <c r="K52">
        <v>13.133523236153716</v>
      </c>
      <c r="L52">
        <f t="shared" si="7"/>
        <v>4.9261687980486357E-3</v>
      </c>
      <c r="M52">
        <f t="shared" si="10"/>
        <v>-0.12226385052316679</v>
      </c>
    </row>
    <row r="53" spans="1:13" x14ac:dyDescent="0.25">
      <c r="A53" s="4">
        <v>33239</v>
      </c>
      <c r="B53" s="5">
        <v>1991</v>
      </c>
      <c r="C53" s="12">
        <v>494384.53125</v>
      </c>
      <c r="D53" s="8">
        <f t="shared" si="3"/>
        <v>13.111068896711384</v>
      </c>
      <c r="E53" s="8">
        <v>13.160060997112806</v>
      </c>
      <c r="F53" s="8">
        <f t="shared" si="8"/>
        <v>2.4002259017430563E-3</v>
      </c>
      <c r="G53" s="8">
        <f t="shared" si="4"/>
        <v>3.0195156930856726E-2</v>
      </c>
      <c r="H53" s="8">
        <f t="shared" si="5"/>
        <v>2.6537760959090662E-2</v>
      </c>
      <c r="I53" s="8">
        <f t="shared" si="6"/>
        <v>1.3376545294290633E-5</v>
      </c>
      <c r="J53" s="8">
        <f t="shared" si="9"/>
        <v>-4.8992100401422434E-2</v>
      </c>
      <c r="K53">
        <v>13.160060997112806</v>
      </c>
      <c r="L53">
        <f t="shared" si="7"/>
        <v>3.6573959717660642E-3</v>
      </c>
      <c r="M53">
        <f t="shared" si="10"/>
        <v>-4.8992100401422434E-2</v>
      </c>
    </row>
    <row r="54" spans="1:13" x14ac:dyDescent="0.25">
      <c r="A54" s="4">
        <v>33604</v>
      </c>
      <c r="B54" s="5">
        <v>1992</v>
      </c>
      <c r="C54" s="12">
        <v>545328.4375</v>
      </c>
      <c r="D54" s="8">
        <f t="shared" si="3"/>
        <v>13.209143529746934</v>
      </c>
      <c r="E54" s="8">
        <v>13.190256154043663</v>
      </c>
      <c r="F54" s="8">
        <f t="shared" si="8"/>
        <v>3.567329609564963E-4</v>
      </c>
      <c r="G54" s="8">
        <f t="shared" si="4"/>
        <v>3.1816616131791875E-2</v>
      </c>
      <c r="H54" s="8">
        <f t="shared" si="5"/>
        <v>3.0195156930856726E-2</v>
      </c>
      <c r="I54" s="8">
        <f t="shared" si="6"/>
        <v>2.6291299402972524E-6</v>
      </c>
      <c r="J54" s="8">
        <f t="shared" si="9"/>
        <v>1.8887375703270592E-2</v>
      </c>
      <c r="K54">
        <v>13.190256154043663</v>
      </c>
      <c r="L54">
        <f t="shared" si="7"/>
        <v>1.6214592009351492E-3</v>
      </c>
      <c r="M54">
        <f t="shared" si="10"/>
        <v>1.8887375703270592E-2</v>
      </c>
    </row>
    <row r="55" spans="1:13" x14ac:dyDescent="0.25">
      <c r="A55" s="4">
        <v>33970</v>
      </c>
      <c r="B55" s="5">
        <v>1993</v>
      </c>
      <c r="C55" s="12">
        <v>579420.625</v>
      </c>
      <c r="D55" s="8">
        <f t="shared" si="3"/>
        <v>13.269783960853308</v>
      </c>
      <c r="E55" s="8">
        <v>13.222072770175455</v>
      </c>
      <c r="F55" s="8">
        <f t="shared" si="8"/>
        <v>2.2763577158985008E-3</v>
      </c>
      <c r="G55" s="8">
        <f t="shared" si="4"/>
        <v>3.1605945633877752E-2</v>
      </c>
      <c r="H55" s="8">
        <f t="shared" si="5"/>
        <v>3.1816616131791875E-2</v>
      </c>
      <c r="I55" s="8">
        <f t="shared" si="6"/>
        <v>4.4382058691384388E-8</v>
      </c>
      <c r="J55" s="8">
        <f t="shared" si="9"/>
        <v>4.7711190677853565E-2</v>
      </c>
      <c r="K55">
        <v>13.222072770175455</v>
      </c>
      <c r="L55">
        <f t="shared" si="7"/>
        <v>-2.1067049791412273E-4</v>
      </c>
      <c r="M55">
        <f t="shared" si="10"/>
        <v>4.7711190677853565E-2</v>
      </c>
    </row>
    <row r="56" spans="1:13" x14ac:dyDescent="0.25">
      <c r="A56" s="4">
        <v>34335</v>
      </c>
      <c r="B56" s="5">
        <v>1994</v>
      </c>
      <c r="C56" s="12">
        <v>613236.9375</v>
      </c>
      <c r="D56" s="8">
        <f t="shared" si="3"/>
        <v>13.326506661445448</v>
      </c>
      <c r="E56" s="8">
        <v>13.253678715809333</v>
      </c>
      <c r="F56" s="8">
        <f t="shared" si="8"/>
        <v>5.303909665576978E-3</v>
      </c>
      <c r="G56" s="8">
        <f t="shared" si="4"/>
        <v>3.0073644726552828E-2</v>
      </c>
      <c r="H56" s="8">
        <f t="shared" si="5"/>
        <v>3.1605945633877752E-2</v>
      </c>
      <c r="I56" s="8">
        <f t="shared" si="6"/>
        <v>2.3479460705887849E-6</v>
      </c>
      <c r="J56" s="8">
        <f t="shared" si="9"/>
        <v>7.2827945636115388E-2</v>
      </c>
      <c r="K56">
        <v>13.253678715809333</v>
      </c>
      <c r="L56">
        <f t="shared" si="7"/>
        <v>-1.5323009073249239E-3</v>
      </c>
      <c r="M56">
        <f t="shared" si="10"/>
        <v>7.2827945636115388E-2</v>
      </c>
    </row>
    <row r="57" spans="1:13" x14ac:dyDescent="0.25">
      <c r="A57" s="4">
        <v>34700</v>
      </c>
      <c r="B57" s="5">
        <v>1995</v>
      </c>
      <c r="C57" s="12">
        <v>595788.8125</v>
      </c>
      <c r="D57" s="8">
        <f t="shared" si="3"/>
        <v>13.297641541810771</v>
      </c>
      <c r="E57" s="8">
        <v>13.283752360535885</v>
      </c>
      <c r="F57" s="8">
        <f t="shared" si="8"/>
        <v>1.9290935648663243E-4</v>
      </c>
      <c r="G57" s="8">
        <f t="shared" si="4"/>
        <v>2.7834509009831976E-2</v>
      </c>
      <c r="H57" s="8">
        <f t="shared" si="5"/>
        <v>3.0073644726552828E-2</v>
      </c>
      <c r="I57" s="8">
        <f t="shared" si="6"/>
        <v>5.0137287578950063E-6</v>
      </c>
      <c r="J57" s="8">
        <f t="shared" si="9"/>
        <v>1.3889181274885587E-2</v>
      </c>
      <c r="K57">
        <v>13.283752360535885</v>
      </c>
      <c r="L57">
        <f t="shared" si="7"/>
        <v>-2.2391357167208525E-3</v>
      </c>
      <c r="M57">
        <f t="shared" si="10"/>
        <v>1.3889181274885587E-2</v>
      </c>
    </row>
    <row r="58" spans="1:13" x14ac:dyDescent="0.25">
      <c r="A58" s="4">
        <v>35065</v>
      </c>
      <c r="B58" s="5">
        <v>1996</v>
      </c>
      <c r="C58" s="12">
        <v>628716.125</v>
      </c>
      <c r="D58" s="8">
        <f t="shared" si="3"/>
        <v>13.351435122205119</v>
      </c>
      <c r="E58" s="8">
        <v>13.311586869545717</v>
      </c>
      <c r="F58" s="8">
        <f t="shared" si="8"/>
        <v>1.5878832400075347E-3</v>
      </c>
      <c r="G58" s="8">
        <f t="shared" si="4"/>
        <v>2.5075454221337168E-2</v>
      </c>
      <c r="H58" s="8">
        <f t="shared" si="5"/>
        <v>2.7834509009831976E-2</v>
      </c>
      <c r="I58" s="8">
        <f t="shared" si="6"/>
        <v>7.6123833259161294E-6</v>
      </c>
      <c r="J58" s="8">
        <f t="shared" si="9"/>
        <v>3.984825265940195E-2</v>
      </c>
      <c r="K58">
        <v>13.311586869545717</v>
      </c>
      <c r="L58">
        <f t="shared" si="7"/>
        <v>-2.759054788494808E-3</v>
      </c>
      <c r="M58">
        <f t="shared" si="10"/>
        <v>3.984825265940195E-2</v>
      </c>
    </row>
    <row r="59" spans="1:13" x14ac:dyDescent="0.25">
      <c r="A59" s="4">
        <v>35431</v>
      </c>
      <c r="B59" s="5">
        <v>1997</v>
      </c>
      <c r="C59" s="12">
        <v>679711.625</v>
      </c>
      <c r="D59" s="8">
        <f t="shared" si="3"/>
        <v>13.429423906322208</v>
      </c>
      <c r="E59" s="8">
        <v>13.336662323767055</v>
      </c>
      <c r="F59" s="8">
        <f t="shared" si="8"/>
        <v>8.6047111981366071E-3</v>
      </c>
      <c r="G59" s="8">
        <f t="shared" si="4"/>
        <v>2.2123207240031917E-2</v>
      </c>
      <c r="H59" s="8">
        <f t="shared" si="5"/>
        <v>2.5075454221337168E-2</v>
      </c>
      <c r="I59" s="8">
        <f t="shared" si="6"/>
        <v>8.7157622386259676E-6</v>
      </c>
      <c r="J59" s="8">
        <f t="shared" si="9"/>
        <v>9.2761582555153765E-2</v>
      </c>
      <c r="K59">
        <v>13.336662323767055</v>
      </c>
      <c r="L59">
        <f t="shared" si="7"/>
        <v>-2.952246981305251E-3</v>
      </c>
      <c r="M59">
        <f t="shared" si="10"/>
        <v>9.2761582555153765E-2</v>
      </c>
    </row>
    <row r="60" spans="1:13" x14ac:dyDescent="0.25">
      <c r="A60" s="4">
        <v>35796</v>
      </c>
      <c r="B60" s="5">
        <v>1998</v>
      </c>
      <c r="C60" s="12">
        <v>705881.75</v>
      </c>
      <c r="D60" s="8">
        <f t="shared" si="3"/>
        <v>13.467203009529026</v>
      </c>
      <c r="E60" s="8">
        <v>13.358785531007086</v>
      </c>
      <c r="F60" s="8">
        <f t="shared" si="8"/>
        <v>1.1754349649055237E-2</v>
      </c>
      <c r="G60" s="8">
        <f t="shared" si="4"/>
        <v>1.9558788688234685E-2</v>
      </c>
      <c r="H60" s="8">
        <f t="shared" si="5"/>
        <v>2.2123207240031917E-2</v>
      </c>
      <c r="I60" s="8">
        <f t="shared" si="6"/>
        <v>6.5762425088018118E-6</v>
      </c>
      <c r="J60" s="8">
        <f t="shared" si="9"/>
        <v>0.10841747852193961</v>
      </c>
      <c r="K60">
        <v>13.358785531007086</v>
      </c>
      <c r="L60">
        <f t="shared" si="7"/>
        <v>-2.5644185517972318E-3</v>
      </c>
      <c r="M60">
        <f t="shared" si="10"/>
        <v>0.10841747852193961</v>
      </c>
    </row>
    <row r="61" spans="1:13" x14ac:dyDescent="0.25">
      <c r="A61" s="4">
        <v>36161</v>
      </c>
      <c r="B61" s="5">
        <v>1999</v>
      </c>
      <c r="C61" s="12">
        <v>681984.4375</v>
      </c>
      <c r="D61" s="8">
        <f t="shared" si="3"/>
        <v>13.432762117650288</v>
      </c>
      <c r="E61" s="8">
        <v>13.378344319695321</v>
      </c>
      <c r="F61" s="8">
        <f t="shared" si="8"/>
        <v>2.9612967342676029E-3</v>
      </c>
      <c r="G61" s="8">
        <f t="shared" si="4"/>
        <v>1.8364437750729934E-2</v>
      </c>
      <c r="H61" s="8">
        <f t="shared" si="5"/>
        <v>1.9558788688234685E-2</v>
      </c>
      <c r="I61" s="8">
        <f t="shared" si="6"/>
        <v>1.4264741619184781E-6</v>
      </c>
      <c r="J61" s="8">
        <f t="shared" si="9"/>
        <v>5.4417797954966929E-2</v>
      </c>
      <c r="K61">
        <v>13.378344319695321</v>
      </c>
      <c r="L61">
        <f t="shared" si="7"/>
        <v>-1.1943509375047512E-3</v>
      </c>
      <c r="M61">
        <f t="shared" si="10"/>
        <v>5.4417797954966929E-2</v>
      </c>
    </row>
    <row r="62" spans="1:13" x14ac:dyDescent="0.25">
      <c r="A62" s="4">
        <v>36526</v>
      </c>
      <c r="B62" s="5">
        <v>2000</v>
      </c>
      <c r="C62" s="12">
        <v>676603.6875</v>
      </c>
      <c r="D62" s="8">
        <f t="shared" si="3"/>
        <v>13.424840985358234</v>
      </c>
      <c r="E62" s="8">
        <v>13.396708757446051</v>
      </c>
      <c r="F62" s="8">
        <f t="shared" si="8"/>
        <v>7.9142224730299293E-4</v>
      </c>
      <c r="G62" s="8">
        <f t="shared" si="4"/>
        <v>1.9230746084195616E-2</v>
      </c>
      <c r="H62" s="8">
        <f t="shared" si="5"/>
        <v>1.8364437750729934E-2</v>
      </c>
      <c r="I62" s="8">
        <f t="shared" si="6"/>
        <v>7.5049012863208694E-7</v>
      </c>
      <c r="J62" s="8">
        <f t="shared" si="9"/>
        <v>2.8132227912182728E-2</v>
      </c>
      <c r="K62">
        <v>13.396708757446051</v>
      </c>
      <c r="L62">
        <f t="shared" si="7"/>
        <v>8.6630833346568181E-4</v>
      </c>
      <c r="M62">
        <f t="shared" si="10"/>
        <v>2.8132227912182728E-2</v>
      </c>
    </row>
    <row r="63" spans="1:13" x14ac:dyDescent="0.25">
      <c r="A63" s="4">
        <v>36892</v>
      </c>
      <c r="B63" s="5">
        <v>2001</v>
      </c>
      <c r="C63" s="12">
        <v>646773.3125</v>
      </c>
      <c r="D63" s="8">
        <f t="shared" si="3"/>
        <v>13.379751145011326</v>
      </c>
      <c r="E63" s="8">
        <v>13.415939503530247</v>
      </c>
      <c r="F63" s="8">
        <f t="shared" si="8"/>
        <v>1.3095972922939215E-3</v>
      </c>
      <c r="G63" s="8">
        <f t="shared" si="4"/>
        <v>2.245841643010138E-2</v>
      </c>
      <c r="H63" s="8">
        <f t="shared" si="5"/>
        <v>1.9230746084195616E-2</v>
      </c>
      <c r="I63" s="8">
        <f t="shared" si="6"/>
        <v>1.0417855861839436E-5</v>
      </c>
      <c r="J63" s="8">
        <f t="shared" si="9"/>
        <v>-3.6188358518920438E-2</v>
      </c>
      <c r="K63">
        <v>13.415939503530247</v>
      </c>
      <c r="L63">
        <f t="shared" si="7"/>
        <v>3.2276703459057643E-3</v>
      </c>
      <c r="M63">
        <f t="shared" si="10"/>
        <v>-3.6188358518920438E-2</v>
      </c>
    </row>
    <row r="64" spans="1:13" x14ac:dyDescent="0.25">
      <c r="A64" s="4">
        <v>37257</v>
      </c>
      <c r="B64" s="5">
        <v>2002</v>
      </c>
      <c r="C64" s="12">
        <v>576310.625</v>
      </c>
      <c r="D64" s="8">
        <f t="shared" si="3"/>
        <v>13.264402073832978</v>
      </c>
      <c r="E64" s="8">
        <v>13.438397919960348</v>
      </c>
      <c r="F64" s="8">
        <f t="shared" si="8"/>
        <v>3.0274554469579596E-2</v>
      </c>
      <c r="G64" s="8">
        <f t="shared" si="4"/>
        <v>2.7667090580971276E-2</v>
      </c>
      <c r="H64" s="8">
        <f t="shared" si="5"/>
        <v>2.245841643010138E-2</v>
      </c>
      <c r="I64" s="8">
        <f t="shared" si="6"/>
        <v>2.7130286409940235E-5</v>
      </c>
      <c r="J64" s="8">
        <f t="shared" si="9"/>
        <v>-0.17399584612737051</v>
      </c>
      <c r="K64">
        <v>13.438397919960348</v>
      </c>
      <c r="L64">
        <f t="shared" si="7"/>
        <v>5.2086741508698964E-3</v>
      </c>
      <c r="M64">
        <f t="shared" si="10"/>
        <v>-0.17399584612737051</v>
      </c>
    </row>
    <row r="65" spans="1:13" x14ac:dyDescent="0.25">
      <c r="A65" s="4">
        <v>37622</v>
      </c>
      <c r="B65" s="5">
        <v>2003</v>
      </c>
      <c r="C65" s="12">
        <v>627239.5</v>
      </c>
      <c r="D65" s="8">
        <f t="shared" si="3"/>
        <v>13.34908372435161</v>
      </c>
      <c r="E65" s="8">
        <v>13.466065010541319</v>
      </c>
      <c r="F65" s="8">
        <f t="shared" si="8"/>
        <v>1.3684621318598664E-2</v>
      </c>
      <c r="G65" s="8">
        <f t="shared" si="4"/>
        <v>3.3102181664219188E-2</v>
      </c>
      <c r="H65" s="8">
        <f t="shared" si="5"/>
        <v>2.7667090580971276E-2</v>
      </c>
      <c r="I65" s="8">
        <f t="shared" si="6"/>
        <v>2.9540215083200956E-5</v>
      </c>
      <c r="J65" s="8">
        <f t="shared" si="9"/>
        <v>-0.11698128618970927</v>
      </c>
      <c r="K65">
        <v>13.466065010541319</v>
      </c>
      <c r="L65">
        <f t="shared" si="7"/>
        <v>5.4350910832479116E-3</v>
      </c>
      <c r="M65">
        <f t="shared" si="10"/>
        <v>-0.11698128618970927</v>
      </c>
    </row>
    <row r="66" spans="1:13" x14ac:dyDescent="0.25">
      <c r="A66" s="4">
        <v>37987</v>
      </c>
      <c r="B66" s="5">
        <v>2004</v>
      </c>
      <c r="C66" s="12">
        <v>683876.5</v>
      </c>
      <c r="D66" s="8">
        <f t="shared" si="3"/>
        <v>13.435532624747015</v>
      </c>
      <c r="E66" s="8">
        <v>13.499167192205539</v>
      </c>
      <c r="F66" s="8">
        <f t="shared" si="8"/>
        <v>4.0493581756333458E-3</v>
      </c>
      <c r="G66" s="8">
        <f t="shared" si="4"/>
        <v>3.7492643299723127E-2</v>
      </c>
      <c r="H66" s="8">
        <f t="shared" si="5"/>
        <v>3.3102181664219188E-2</v>
      </c>
      <c r="I66" s="8">
        <f t="shared" si="6"/>
        <v>1.9276153372831928E-5</v>
      </c>
      <c r="J66" s="8">
        <f t="shared" si="9"/>
        <v>-6.363456745852325E-2</v>
      </c>
      <c r="K66">
        <v>13.499167192205539</v>
      </c>
      <c r="L66">
        <f t="shared" si="7"/>
        <v>4.3904616355039394E-3</v>
      </c>
      <c r="M66">
        <f t="shared" si="10"/>
        <v>-6.363456745852325E-2</v>
      </c>
    </row>
    <row r="67" spans="1:13" x14ac:dyDescent="0.25">
      <c r="A67" s="4">
        <v>38353</v>
      </c>
      <c r="B67" s="5">
        <v>2005</v>
      </c>
      <c r="C67" s="12">
        <v>744411</v>
      </c>
      <c r="D67" s="8">
        <f t="shared" si="3"/>
        <v>13.520348580642667</v>
      </c>
      <c r="E67" s="8">
        <v>13.536659835505262</v>
      </c>
      <c r="F67" s="8">
        <f t="shared" si="8"/>
        <v>2.6605703519252879E-4</v>
      </c>
      <c r="G67" s="8">
        <f t="shared" si="4"/>
        <v>4.0047038367770682E-2</v>
      </c>
      <c r="H67" s="8">
        <f t="shared" si="5"/>
        <v>3.7492643299723127E-2</v>
      </c>
      <c r="I67" s="8">
        <f t="shared" si="6"/>
        <v>6.5249341636656717E-6</v>
      </c>
      <c r="J67" s="8">
        <f t="shared" si="9"/>
        <v>-1.6311254862594993E-2</v>
      </c>
      <c r="K67">
        <v>13.536659835505262</v>
      </c>
      <c r="L67">
        <f t="shared" si="7"/>
        <v>2.5543950680475547E-3</v>
      </c>
      <c r="M67">
        <f t="shared" si="10"/>
        <v>-1.6311254862594993E-2</v>
      </c>
    </row>
    <row r="68" spans="1:13" x14ac:dyDescent="0.25">
      <c r="A68" s="4">
        <v>38718</v>
      </c>
      <c r="B68" s="5">
        <v>2006</v>
      </c>
      <c r="C68" s="12">
        <v>804314.8125</v>
      </c>
      <c r="D68" s="8">
        <f t="shared" si="3"/>
        <v>13.597746029358159</v>
      </c>
      <c r="E68" s="8">
        <v>13.576706873873032</v>
      </c>
      <c r="F68" s="8">
        <f t="shared" si="8"/>
        <v>4.4264606352735063E-4</v>
      </c>
      <c r="G68" s="8">
        <f t="shared" si="4"/>
        <v>4.0409720879070576E-2</v>
      </c>
      <c r="H68" s="8">
        <f t="shared" si="5"/>
        <v>4.0047038367770682E-2</v>
      </c>
      <c r="I68" s="8">
        <f t="shared" si="6"/>
        <v>1.31538604002798E-7</v>
      </c>
      <c r="J68" s="8">
        <f t="shared" si="9"/>
        <v>2.1039155485127026E-2</v>
      </c>
      <c r="K68">
        <v>13.576706873873032</v>
      </c>
      <c r="L68">
        <f t="shared" si="7"/>
        <v>3.6268251129989437E-4</v>
      </c>
      <c r="M68">
        <f t="shared" si="10"/>
        <v>2.1039155485127026E-2</v>
      </c>
    </row>
    <row r="69" spans="1:13" x14ac:dyDescent="0.25">
      <c r="A69" s="4">
        <v>39083</v>
      </c>
      <c r="B69" s="5">
        <v>2007</v>
      </c>
      <c r="C69" s="12">
        <v>876764.6875</v>
      </c>
      <c r="D69" s="8">
        <f t="shared" si="3"/>
        <v>13.683993920071973</v>
      </c>
      <c r="E69" s="8">
        <v>13.617116594752103</v>
      </c>
      <c r="F69" s="8">
        <f t="shared" si="8"/>
        <v>4.472576641939785E-3</v>
      </c>
      <c r="G69" s="8">
        <f t="shared" si="4"/>
        <v>3.8714312995356437E-2</v>
      </c>
      <c r="H69" s="8">
        <f t="shared" si="5"/>
        <v>4.0409720879070576E-2</v>
      </c>
      <c r="I69" s="8">
        <f t="shared" si="6"/>
        <v>2.8744078921600572E-6</v>
      </c>
      <c r="J69" s="8">
        <f t="shared" si="9"/>
        <v>6.6877325319870451E-2</v>
      </c>
      <c r="K69">
        <v>13.617116594752103</v>
      </c>
      <c r="L69">
        <f t="shared" si="7"/>
        <v>-1.6954078837141395E-3</v>
      </c>
      <c r="M69">
        <f t="shared" si="10"/>
        <v>6.6877325319870451E-2</v>
      </c>
    </row>
    <row r="70" spans="1:13" x14ac:dyDescent="0.25">
      <c r="A70" s="4">
        <v>39448</v>
      </c>
      <c r="B70" s="5">
        <v>2008</v>
      </c>
      <c r="C70" s="12">
        <v>912337.0625</v>
      </c>
      <c r="D70" s="8">
        <f t="shared" si="3"/>
        <v>13.72376478685092</v>
      </c>
      <c r="E70" s="8">
        <v>13.655830907747459</v>
      </c>
      <c r="F70" s="8">
        <f t="shared" si="8"/>
        <v>4.6150119300435557E-3</v>
      </c>
      <c r="G70" s="8">
        <f t="shared" si="4"/>
        <v>3.5654544766286378E-2</v>
      </c>
      <c r="H70" s="8">
        <f t="shared" si="5"/>
        <v>3.8714312995356437E-2</v>
      </c>
      <c r="I70" s="8">
        <f t="shared" si="6"/>
        <v>9.3621816156265255E-6</v>
      </c>
      <c r="J70" s="8">
        <f t="shared" si="9"/>
        <v>6.7933879103460271E-2</v>
      </c>
      <c r="K70">
        <v>13.655830907747459</v>
      </c>
      <c r="L70">
        <f t="shared" si="7"/>
        <v>-3.059768229070059E-3</v>
      </c>
      <c r="M70">
        <f t="shared" si="10"/>
        <v>6.7933879103460271E-2</v>
      </c>
    </row>
    <row r="71" spans="1:13" x14ac:dyDescent="0.25">
      <c r="A71" s="4">
        <v>39814</v>
      </c>
      <c r="B71" s="5">
        <v>2009</v>
      </c>
      <c r="C71" s="12">
        <v>858340.1875</v>
      </c>
      <c r="D71" s="8">
        <f t="shared" si="3"/>
        <v>13.662755788816874</v>
      </c>
      <c r="E71" s="8">
        <v>13.691485452513746</v>
      </c>
      <c r="F71" s="8">
        <f t="shared" si="8"/>
        <v>8.2539357613535969E-4</v>
      </c>
      <c r="G71" s="8">
        <f t="shared" si="4"/>
        <v>3.1919764757088132E-2</v>
      </c>
      <c r="H71" s="8">
        <f t="shared" si="5"/>
        <v>3.5654544766286378E-2</v>
      </c>
      <c r="I71" s="8">
        <f t="shared" si="6"/>
        <v>1.3948581717106853E-5</v>
      </c>
      <c r="J71" s="8">
        <f t="shared" si="9"/>
        <v>-2.872966369687191E-2</v>
      </c>
      <c r="K71">
        <v>13.691485452513746</v>
      </c>
      <c r="L71">
        <f t="shared" si="7"/>
        <v>-3.7347800091982464E-3</v>
      </c>
      <c r="M71">
        <f t="shared" si="10"/>
        <v>-2.872966369687191E-2</v>
      </c>
    </row>
    <row r="72" spans="1:13" x14ac:dyDescent="0.25">
      <c r="A72" s="4">
        <v>40179</v>
      </c>
      <c r="B72" s="5">
        <v>2010</v>
      </c>
      <c r="C72" s="12">
        <v>945250.5625</v>
      </c>
      <c r="D72" s="8">
        <f t="shared" si="3"/>
        <v>13.759205316833668</v>
      </c>
      <c r="E72" s="8">
        <v>13.723405217270834</v>
      </c>
      <c r="F72" s="8">
        <f t="shared" si="8"/>
        <v>1.2816471287088612E-3</v>
      </c>
      <c r="G72" s="8">
        <f t="shared" si="4"/>
        <v>2.735224266698566E-2</v>
      </c>
      <c r="H72" s="8">
        <f t="shared" si="5"/>
        <v>3.1919764757088132E-2</v>
      </c>
      <c r="I72" s="8">
        <f t="shared" si="6"/>
        <v>2.0862258043574052E-5</v>
      </c>
      <c r="J72" s="8">
        <f t="shared" si="9"/>
        <v>3.5800099562834475E-2</v>
      </c>
      <c r="K72">
        <v>13.723405217270834</v>
      </c>
      <c r="L72">
        <f t="shared" si="7"/>
        <v>-4.5675220901024716E-3</v>
      </c>
      <c r="M72">
        <f t="shared" si="10"/>
        <v>3.5800099562834475E-2</v>
      </c>
    </row>
    <row r="73" spans="1:13" x14ac:dyDescent="0.25">
      <c r="A73" s="4">
        <v>40544</v>
      </c>
      <c r="B73" s="5">
        <v>2011</v>
      </c>
      <c r="C73" s="12">
        <v>1002002.9375</v>
      </c>
      <c r="D73" s="8">
        <f t="shared" si="3"/>
        <v>13.817511492259376</v>
      </c>
      <c r="E73" s="8">
        <v>13.75075745993782</v>
      </c>
      <c r="F73" s="8">
        <f t="shared" si="8"/>
        <v>4.4561008311874125E-3</v>
      </c>
      <c r="G73" s="8">
        <f t="shared" si="4"/>
        <v>2.2436276804571165E-2</v>
      </c>
      <c r="H73" s="8">
        <f t="shared" si="5"/>
        <v>2.735224266698566E-2</v>
      </c>
      <c r="I73" s="8">
        <f t="shared" si="6"/>
        <v>2.4166720360424691E-5</v>
      </c>
      <c r="J73" s="8">
        <f t="shared" si="9"/>
        <v>6.6754032321556522E-2</v>
      </c>
      <c r="K73">
        <v>13.75075745993782</v>
      </c>
      <c r="L73">
        <f t="shared" si="7"/>
        <v>-4.9159658624144953E-3</v>
      </c>
      <c r="M73">
        <f t="shared" si="10"/>
        <v>6.6754032321556522E-2</v>
      </c>
    </row>
    <row r="74" spans="1:13" x14ac:dyDescent="0.25">
      <c r="A74" s="4">
        <v>40909</v>
      </c>
      <c r="B74" s="5">
        <v>2012</v>
      </c>
      <c r="C74" s="12">
        <v>991718.125</v>
      </c>
      <c r="D74" s="8">
        <f t="shared" si="3"/>
        <v>13.807194197703781</v>
      </c>
      <c r="E74" s="8">
        <v>13.773193736742391</v>
      </c>
      <c r="F74" s="8">
        <f t="shared" si="8"/>
        <v>1.1560313455870493E-3</v>
      </c>
      <c r="G74" s="8">
        <f t="shared" si="4"/>
        <v>1.7747180509189775E-2</v>
      </c>
      <c r="H74" s="8">
        <f t="shared" si="5"/>
        <v>2.2436276804571165E-2</v>
      </c>
      <c r="I74" s="8">
        <f t="shared" si="6"/>
        <v>2.1987624067359474E-5</v>
      </c>
      <c r="J74" s="8">
        <f t="shared" si="9"/>
        <v>3.4000460961390644E-2</v>
      </c>
      <c r="K74">
        <v>13.773193736742391</v>
      </c>
      <c r="L74">
        <f t="shared" si="7"/>
        <v>-4.6890962953813897E-3</v>
      </c>
      <c r="M74">
        <f t="shared" si="10"/>
        <v>3.4000460961390644E-2</v>
      </c>
    </row>
    <row r="75" spans="1:13" x14ac:dyDescent="0.25">
      <c r="A75" s="4">
        <v>41275</v>
      </c>
      <c r="B75" s="5">
        <v>2013</v>
      </c>
      <c r="C75" s="12">
        <v>1015572.1875</v>
      </c>
      <c r="D75" s="8">
        <f t="shared" si="3"/>
        <v>13.830962743148193</v>
      </c>
      <c r="E75" s="8">
        <v>13.79094091725158</v>
      </c>
      <c r="F75" s="8">
        <f t="shared" si="8"/>
        <v>1.6017465480987821E-3</v>
      </c>
      <c r="G75" s="8">
        <f t="shared" si="4"/>
        <v>1.3498115135954336E-2</v>
      </c>
      <c r="H75" s="8">
        <f t="shared" si="5"/>
        <v>1.7747180509189775E-2</v>
      </c>
      <c r="I75" s="8">
        <f t="shared" si="6"/>
        <v>1.805455654602842E-5</v>
      </c>
      <c r="J75" s="8">
        <f t="shared" si="9"/>
        <v>4.0021825896612739E-2</v>
      </c>
      <c r="K75">
        <v>13.79094091725158</v>
      </c>
      <c r="L75">
        <f t="shared" si="7"/>
        <v>-4.2490653732354389E-3</v>
      </c>
      <c r="M75">
        <f t="shared" si="10"/>
        <v>4.0021825896612739E-2</v>
      </c>
    </row>
    <row r="76" spans="1:13" x14ac:dyDescent="0.25">
      <c r="A76" s="4">
        <v>41640</v>
      </c>
      <c r="B76" s="5">
        <v>2014</v>
      </c>
      <c r="C76" s="12">
        <v>990054.75</v>
      </c>
      <c r="D76" s="8">
        <f t="shared" si="3"/>
        <v>13.80551552361192</v>
      </c>
      <c r="E76" s="8">
        <v>13.804439032387535</v>
      </c>
      <c r="F76" s="8">
        <f t="shared" ref="F76:F107" si="11">+(D76-E76)^2</f>
        <v>1.1588333561779666E-6</v>
      </c>
      <c r="G76" s="8">
        <f t="shared" si="4"/>
        <v>1.0023121620090336E-2</v>
      </c>
      <c r="H76" s="8">
        <f t="shared" si="5"/>
        <v>1.3498115135954336E-2</v>
      </c>
      <c r="I76" s="8">
        <f t="shared" si="6"/>
        <v>1.2075579935296844E-5</v>
      </c>
      <c r="J76" s="8">
        <f t="shared" ref="J76:J81" si="12">+D76-E76</f>
        <v>1.0764912243850233E-3</v>
      </c>
      <c r="K76">
        <v>13.804439032387535</v>
      </c>
      <c r="L76">
        <f t="shared" si="7"/>
        <v>-3.474993515864E-3</v>
      </c>
      <c r="M76">
        <f t="shared" ref="M76:M81" si="13">+D76-K76</f>
        <v>1.0764912243850233E-3</v>
      </c>
    </row>
    <row r="77" spans="1:13" x14ac:dyDescent="0.25">
      <c r="A77" s="4">
        <v>42005</v>
      </c>
      <c r="B77" s="5">
        <v>2015</v>
      </c>
      <c r="C77" s="12">
        <v>1017094.75</v>
      </c>
      <c r="D77" s="8">
        <f>+LN(C77)</f>
        <v>13.832460836866023</v>
      </c>
      <c r="E77" s="8">
        <v>13.814462154007625</v>
      </c>
      <c r="F77" s="8">
        <f t="shared" si="11"/>
        <v>3.2395258463718227E-4</v>
      </c>
      <c r="G77" s="8">
        <f t="shared" si="4"/>
        <v>7.276492149852487E-3</v>
      </c>
      <c r="H77" s="8">
        <f t="shared" si="5"/>
        <v>1.0023121620090336E-2</v>
      </c>
      <c r="I77" s="8">
        <f t="shared" si="6"/>
        <v>7.5439734467790473E-6</v>
      </c>
      <c r="J77" s="8">
        <f t="shared" si="12"/>
        <v>1.7998682858397785E-2</v>
      </c>
      <c r="K77">
        <v>13.814462154007625</v>
      </c>
      <c r="L77">
        <f t="shared" si="7"/>
        <v>-2.7466294702378491E-3</v>
      </c>
      <c r="M77">
        <f t="shared" si="13"/>
        <v>1.7998682858397785E-2</v>
      </c>
    </row>
    <row r="78" spans="1:13" x14ac:dyDescent="0.25">
      <c r="A78" s="4">
        <v>42370</v>
      </c>
      <c r="B78" s="5">
        <v>2016</v>
      </c>
      <c r="C78" s="12">
        <v>995935.8125</v>
      </c>
      <c r="D78" s="8">
        <f>+LN(C78)</f>
        <v>13.811438089208924</v>
      </c>
      <c r="E78" s="8">
        <v>13.821738646157478</v>
      </c>
      <c r="F78" s="8">
        <f t="shared" si="11"/>
        <v>1.0610147345040241E-4</v>
      </c>
      <c r="G78" s="8">
        <f>+E79-E78</f>
        <v>5.431316496860461E-3</v>
      </c>
      <c r="H78" s="8">
        <f>+E78-E77</f>
        <v>7.276492149852487E-3</v>
      </c>
      <c r="I78" s="8">
        <f>+(G78-H78)^2</f>
        <v>3.4046731903945498E-6</v>
      </c>
      <c r="J78" s="8">
        <f t="shared" si="12"/>
        <v>-1.0300556948553918E-2</v>
      </c>
      <c r="K78">
        <v>13.821738646157478</v>
      </c>
      <c r="L78">
        <f>+K79-2*K78+K77</f>
        <v>-1.845175652992026E-3</v>
      </c>
      <c r="M78">
        <f t="shared" si="13"/>
        <v>-1.0300556948553918E-2</v>
      </c>
    </row>
    <row r="79" spans="1:13" x14ac:dyDescent="0.25">
      <c r="A79" s="4">
        <v>42736</v>
      </c>
      <c r="B79" s="5">
        <v>2017</v>
      </c>
      <c r="C79" s="12">
        <v>1022513.25</v>
      </c>
      <c r="D79" s="8">
        <f>+LN(C79)</f>
        <v>13.837774125250341</v>
      </c>
      <c r="E79" s="8">
        <v>13.827169962654338</v>
      </c>
      <c r="F79" s="8">
        <f t="shared" si="11"/>
        <v>1.1244826436247256E-4</v>
      </c>
      <c r="G79" s="8">
        <f>+E80-E79</f>
        <v>4.3183588302930787E-3</v>
      </c>
      <c r="H79" s="8">
        <f>+E79-E78</f>
        <v>5.431316496860461E-3</v>
      </c>
      <c r="I79" s="8">
        <f>+(G79-H79)^2</f>
        <v>1.2386747675711128E-6</v>
      </c>
      <c r="J79" s="8">
        <f t="shared" si="12"/>
        <v>1.0604162596003164E-2</v>
      </c>
      <c r="K79">
        <v>13.827169962654338</v>
      </c>
      <c r="L79">
        <f>+K80-2*K79+K78</f>
        <v>-1.1129576665673824E-3</v>
      </c>
      <c r="M79">
        <f t="shared" si="13"/>
        <v>1.0604162596003164E-2</v>
      </c>
    </row>
    <row r="80" spans="1:13" x14ac:dyDescent="0.25">
      <c r="A80" s="4">
        <v>43101</v>
      </c>
      <c r="B80" s="5">
        <v>2018</v>
      </c>
      <c r="C80" s="12">
        <v>997136.625</v>
      </c>
      <c r="D80" s="8">
        <f>+LN(C80)</f>
        <v>13.812643075663711</v>
      </c>
      <c r="E80" s="8">
        <v>13.831488321484631</v>
      </c>
      <c r="F80" s="8">
        <f t="shared" si="11"/>
        <v>3.551432900508968E-4</v>
      </c>
      <c r="G80" s="8">
        <f>+E81-E80</f>
        <v>3.8932339104960079E-3</v>
      </c>
      <c r="H80" s="8">
        <f>+E80-E79</f>
        <v>4.3183588302930787E-3</v>
      </c>
      <c r="I80" s="8">
        <f>+(G80-H80)^2</f>
        <v>1.8073119743246586E-7</v>
      </c>
      <c r="J80" s="8">
        <f t="shared" si="12"/>
        <v>-1.8845245820919843E-2</v>
      </c>
      <c r="K80">
        <v>13.831488321484631</v>
      </c>
      <c r="L80">
        <f>+K81-2*K80+K79</f>
        <v>-4.2512491979707079E-4</v>
      </c>
      <c r="M80">
        <f t="shared" si="13"/>
        <v>-1.8845245820919843E-2</v>
      </c>
    </row>
    <row r="81" spans="1:13" x14ac:dyDescent="0.25">
      <c r="A81" s="4">
        <v>43466</v>
      </c>
      <c r="B81" s="5">
        <v>2019</v>
      </c>
      <c r="C81" s="12">
        <v>975569</v>
      </c>
      <c r="D81" s="8">
        <f>+LN(C81)</f>
        <v>13.790776169501303</v>
      </c>
      <c r="E81" s="8">
        <v>13.835381555395127</v>
      </c>
      <c r="F81" s="8">
        <f t="shared" si="11"/>
        <v>1.9896404507369738E-3</v>
      </c>
      <c r="J81" s="8">
        <f t="shared" si="12"/>
        <v>-4.4605385893824234E-2</v>
      </c>
      <c r="K81">
        <v>13.835381555395127</v>
      </c>
      <c r="M81">
        <f t="shared" si="13"/>
        <v>-4.4605385893824234E-2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0E29-1136-45AA-816D-F7400B24EF01}">
  <dimension ref="A1:H106"/>
  <sheetViews>
    <sheetView workbookViewId="0"/>
  </sheetViews>
  <sheetFormatPr baseColWidth="10" defaultRowHeight="15" x14ac:dyDescent="0.25"/>
  <cols>
    <col min="1" max="1" width="23.7109375" customWidth="1"/>
    <col min="2" max="3" width="23.7109375"/>
    <col min="6" max="8" width="16.85546875" customWidth="1"/>
    <col min="10" max="10" width="16.7109375" customWidth="1"/>
    <col min="11" max="11" width="14.140625" customWidth="1"/>
    <col min="13" max="13" width="16" customWidth="1"/>
    <col min="258" max="259" width="33" customWidth="1"/>
    <col min="262" max="264" width="16.85546875" customWidth="1"/>
    <col min="266" max="266" width="16.7109375" customWidth="1"/>
    <col min="267" max="267" width="14.140625" customWidth="1"/>
    <col min="269" max="269" width="16" customWidth="1"/>
    <col min="514" max="515" width="33" customWidth="1"/>
    <col min="518" max="520" width="16.85546875" customWidth="1"/>
    <col min="522" max="522" width="16.7109375" customWidth="1"/>
    <col min="523" max="523" width="14.140625" customWidth="1"/>
    <col min="525" max="525" width="16" customWidth="1"/>
    <col min="770" max="771" width="33" customWidth="1"/>
    <col min="774" max="776" width="16.85546875" customWidth="1"/>
    <col min="778" max="778" width="16.7109375" customWidth="1"/>
    <col min="779" max="779" width="14.140625" customWidth="1"/>
    <col min="781" max="781" width="16" customWidth="1"/>
    <col min="1026" max="1027" width="33" customWidth="1"/>
    <col min="1030" max="1032" width="16.85546875" customWidth="1"/>
    <col min="1034" max="1034" width="16.7109375" customWidth="1"/>
    <col min="1035" max="1035" width="14.140625" customWidth="1"/>
    <col min="1037" max="1037" width="16" customWidth="1"/>
    <col min="1282" max="1283" width="33" customWidth="1"/>
    <col min="1286" max="1288" width="16.85546875" customWidth="1"/>
    <col min="1290" max="1290" width="16.7109375" customWidth="1"/>
    <col min="1291" max="1291" width="14.140625" customWidth="1"/>
    <col min="1293" max="1293" width="16" customWidth="1"/>
    <col min="1538" max="1539" width="33" customWidth="1"/>
    <col min="1542" max="1544" width="16.85546875" customWidth="1"/>
    <col min="1546" max="1546" width="16.7109375" customWidth="1"/>
    <col min="1547" max="1547" width="14.140625" customWidth="1"/>
    <col min="1549" max="1549" width="16" customWidth="1"/>
    <col min="1794" max="1795" width="33" customWidth="1"/>
    <col min="1798" max="1800" width="16.85546875" customWidth="1"/>
    <col min="1802" max="1802" width="16.7109375" customWidth="1"/>
    <col min="1803" max="1803" width="14.140625" customWidth="1"/>
    <col min="1805" max="1805" width="16" customWidth="1"/>
    <col min="2050" max="2051" width="33" customWidth="1"/>
    <col min="2054" max="2056" width="16.85546875" customWidth="1"/>
    <col min="2058" max="2058" width="16.7109375" customWidth="1"/>
    <col min="2059" max="2059" width="14.140625" customWidth="1"/>
    <col min="2061" max="2061" width="16" customWidth="1"/>
    <col min="2306" max="2307" width="33" customWidth="1"/>
    <col min="2310" max="2312" width="16.85546875" customWidth="1"/>
    <col min="2314" max="2314" width="16.7109375" customWidth="1"/>
    <col min="2315" max="2315" width="14.140625" customWidth="1"/>
    <col min="2317" max="2317" width="16" customWidth="1"/>
    <col min="2562" max="2563" width="33" customWidth="1"/>
    <col min="2566" max="2568" width="16.85546875" customWidth="1"/>
    <col min="2570" max="2570" width="16.7109375" customWidth="1"/>
    <col min="2571" max="2571" width="14.140625" customWidth="1"/>
    <col min="2573" max="2573" width="16" customWidth="1"/>
    <col min="2818" max="2819" width="33" customWidth="1"/>
    <col min="2822" max="2824" width="16.85546875" customWidth="1"/>
    <col min="2826" max="2826" width="16.7109375" customWidth="1"/>
    <col min="2827" max="2827" width="14.140625" customWidth="1"/>
    <col min="2829" max="2829" width="16" customWidth="1"/>
    <col min="3074" max="3075" width="33" customWidth="1"/>
    <col min="3078" max="3080" width="16.85546875" customWidth="1"/>
    <col min="3082" max="3082" width="16.7109375" customWidth="1"/>
    <col min="3083" max="3083" width="14.140625" customWidth="1"/>
    <col min="3085" max="3085" width="16" customWidth="1"/>
    <col min="3330" max="3331" width="33" customWidth="1"/>
    <col min="3334" max="3336" width="16.85546875" customWidth="1"/>
    <col min="3338" max="3338" width="16.7109375" customWidth="1"/>
    <col min="3339" max="3339" width="14.140625" customWidth="1"/>
    <col min="3341" max="3341" width="16" customWidth="1"/>
    <col min="3586" max="3587" width="33" customWidth="1"/>
    <col min="3590" max="3592" width="16.85546875" customWidth="1"/>
    <col min="3594" max="3594" width="16.7109375" customWidth="1"/>
    <col min="3595" max="3595" width="14.140625" customWidth="1"/>
    <col min="3597" max="3597" width="16" customWidth="1"/>
    <col min="3842" max="3843" width="33" customWidth="1"/>
    <col min="3846" max="3848" width="16.85546875" customWidth="1"/>
    <col min="3850" max="3850" width="16.7109375" customWidth="1"/>
    <col min="3851" max="3851" width="14.140625" customWidth="1"/>
    <col min="3853" max="3853" width="16" customWidth="1"/>
    <col min="4098" max="4099" width="33" customWidth="1"/>
    <col min="4102" max="4104" width="16.85546875" customWidth="1"/>
    <col min="4106" max="4106" width="16.7109375" customWidth="1"/>
    <col min="4107" max="4107" width="14.140625" customWidth="1"/>
    <col min="4109" max="4109" width="16" customWidth="1"/>
    <col min="4354" max="4355" width="33" customWidth="1"/>
    <col min="4358" max="4360" width="16.85546875" customWidth="1"/>
    <col min="4362" max="4362" width="16.7109375" customWidth="1"/>
    <col min="4363" max="4363" width="14.140625" customWidth="1"/>
    <col min="4365" max="4365" width="16" customWidth="1"/>
    <col min="4610" max="4611" width="33" customWidth="1"/>
    <col min="4614" max="4616" width="16.85546875" customWidth="1"/>
    <col min="4618" max="4618" width="16.7109375" customWidth="1"/>
    <col min="4619" max="4619" width="14.140625" customWidth="1"/>
    <col min="4621" max="4621" width="16" customWidth="1"/>
    <col min="4866" max="4867" width="33" customWidth="1"/>
    <col min="4870" max="4872" width="16.85546875" customWidth="1"/>
    <col min="4874" max="4874" width="16.7109375" customWidth="1"/>
    <col min="4875" max="4875" width="14.140625" customWidth="1"/>
    <col min="4877" max="4877" width="16" customWidth="1"/>
    <col min="5122" max="5123" width="33" customWidth="1"/>
    <col min="5126" max="5128" width="16.85546875" customWidth="1"/>
    <col min="5130" max="5130" width="16.7109375" customWidth="1"/>
    <col min="5131" max="5131" width="14.140625" customWidth="1"/>
    <col min="5133" max="5133" width="16" customWidth="1"/>
    <col min="5378" max="5379" width="33" customWidth="1"/>
    <col min="5382" max="5384" width="16.85546875" customWidth="1"/>
    <col min="5386" max="5386" width="16.7109375" customWidth="1"/>
    <col min="5387" max="5387" width="14.140625" customWidth="1"/>
    <col min="5389" max="5389" width="16" customWidth="1"/>
    <col min="5634" max="5635" width="33" customWidth="1"/>
    <col min="5638" max="5640" width="16.85546875" customWidth="1"/>
    <col min="5642" max="5642" width="16.7109375" customWidth="1"/>
    <col min="5643" max="5643" width="14.140625" customWidth="1"/>
    <col min="5645" max="5645" width="16" customWidth="1"/>
    <col min="5890" max="5891" width="33" customWidth="1"/>
    <col min="5894" max="5896" width="16.85546875" customWidth="1"/>
    <col min="5898" max="5898" width="16.7109375" customWidth="1"/>
    <col min="5899" max="5899" width="14.140625" customWidth="1"/>
    <col min="5901" max="5901" width="16" customWidth="1"/>
    <col min="6146" max="6147" width="33" customWidth="1"/>
    <col min="6150" max="6152" width="16.85546875" customWidth="1"/>
    <col min="6154" max="6154" width="16.7109375" customWidth="1"/>
    <col min="6155" max="6155" width="14.140625" customWidth="1"/>
    <col min="6157" max="6157" width="16" customWidth="1"/>
    <col min="6402" max="6403" width="33" customWidth="1"/>
    <col min="6406" max="6408" width="16.85546875" customWidth="1"/>
    <col min="6410" max="6410" width="16.7109375" customWidth="1"/>
    <col min="6411" max="6411" width="14.140625" customWidth="1"/>
    <col min="6413" max="6413" width="16" customWidth="1"/>
    <col min="6658" max="6659" width="33" customWidth="1"/>
    <col min="6662" max="6664" width="16.85546875" customWidth="1"/>
    <col min="6666" max="6666" width="16.7109375" customWidth="1"/>
    <col min="6667" max="6667" width="14.140625" customWidth="1"/>
    <col min="6669" max="6669" width="16" customWidth="1"/>
    <col min="6914" max="6915" width="33" customWidth="1"/>
    <col min="6918" max="6920" width="16.85546875" customWidth="1"/>
    <col min="6922" max="6922" width="16.7109375" customWidth="1"/>
    <col min="6923" max="6923" width="14.140625" customWidth="1"/>
    <col min="6925" max="6925" width="16" customWidth="1"/>
    <col min="7170" max="7171" width="33" customWidth="1"/>
    <col min="7174" max="7176" width="16.85546875" customWidth="1"/>
    <col min="7178" max="7178" width="16.7109375" customWidth="1"/>
    <col min="7179" max="7179" width="14.140625" customWidth="1"/>
    <col min="7181" max="7181" width="16" customWidth="1"/>
    <col min="7426" max="7427" width="33" customWidth="1"/>
    <col min="7430" max="7432" width="16.85546875" customWidth="1"/>
    <col min="7434" max="7434" width="16.7109375" customWidth="1"/>
    <col min="7435" max="7435" width="14.140625" customWidth="1"/>
    <col min="7437" max="7437" width="16" customWidth="1"/>
    <col min="7682" max="7683" width="33" customWidth="1"/>
    <col min="7686" max="7688" width="16.85546875" customWidth="1"/>
    <col min="7690" max="7690" width="16.7109375" customWidth="1"/>
    <col min="7691" max="7691" width="14.140625" customWidth="1"/>
    <col min="7693" max="7693" width="16" customWidth="1"/>
    <col min="7938" max="7939" width="33" customWidth="1"/>
    <col min="7942" max="7944" width="16.85546875" customWidth="1"/>
    <col min="7946" max="7946" width="16.7109375" customWidth="1"/>
    <col min="7947" max="7947" width="14.140625" customWidth="1"/>
    <col min="7949" max="7949" width="16" customWidth="1"/>
    <col min="8194" max="8195" width="33" customWidth="1"/>
    <col min="8198" max="8200" width="16.85546875" customWidth="1"/>
    <col min="8202" max="8202" width="16.7109375" customWidth="1"/>
    <col min="8203" max="8203" width="14.140625" customWidth="1"/>
    <col min="8205" max="8205" width="16" customWidth="1"/>
    <col min="8450" max="8451" width="33" customWidth="1"/>
    <col min="8454" max="8456" width="16.85546875" customWidth="1"/>
    <col min="8458" max="8458" width="16.7109375" customWidth="1"/>
    <col min="8459" max="8459" width="14.140625" customWidth="1"/>
    <col min="8461" max="8461" width="16" customWidth="1"/>
    <col min="8706" max="8707" width="33" customWidth="1"/>
    <col min="8710" max="8712" width="16.85546875" customWidth="1"/>
    <col min="8714" max="8714" width="16.7109375" customWidth="1"/>
    <col min="8715" max="8715" width="14.140625" customWidth="1"/>
    <col min="8717" max="8717" width="16" customWidth="1"/>
    <col min="8962" max="8963" width="33" customWidth="1"/>
    <col min="8966" max="8968" width="16.85546875" customWidth="1"/>
    <col min="8970" max="8970" width="16.7109375" customWidth="1"/>
    <col min="8971" max="8971" width="14.140625" customWidth="1"/>
    <col min="8973" max="8973" width="16" customWidth="1"/>
    <col min="9218" max="9219" width="33" customWidth="1"/>
    <col min="9222" max="9224" width="16.85546875" customWidth="1"/>
    <col min="9226" max="9226" width="16.7109375" customWidth="1"/>
    <col min="9227" max="9227" width="14.140625" customWidth="1"/>
    <col min="9229" max="9229" width="16" customWidth="1"/>
    <col min="9474" max="9475" width="33" customWidth="1"/>
    <col min="9478" max="9480" width="16.85546875" customWidth="1"/>
    <col min="9482" max="9482" width="16.7109375" customWidth="1"/>
    <col min="9483" max="9483" width="14.140625" customWidth="1"/>
    <col min="9485" max="9485" width="16" customWidth="1"/>
    <col min="9730" max="9731" width="33" customWidth="1"/>
    <col min="9734" max="9736" width="16.85546875" customWidth="1"/>
    <col min="9738" max="9738" width="16.7109375" customWidth="1"/>
    <col min="9739" max="9739" width="14.140625" customWidth="1"/>
    <col min="9741" max="9741" width="16" customWidth="1"/>
    <col min="9986" max="9987" width="33" customWidth="1"/>
    <col min="9990" max="9992" width="16.85546875" customWidth="1"/>
    <col min="9994" max="9994" width="16.7109375" customWidth="1"/>
    <col min="9995" max="9995" width="14.140625" customWidth="1"/>
    <col min="9997" max="9997" width="16" customWidth="1"/>
    <col min="10242" max="10243" width="33" customWidth="1"/>
    <col min="10246" max="10248" width="16.85546875" customWidth="1"/>
    <col min="10250" max="10250" width="16.7109375" customWidth="1"/>
    <col min="10251" max="10251" width="14.140625" customWidth="1"/>
    <col min="10253" max="10253" width="16" customWidth="1"/>
    <col min="10498" max="10499" width="33" customWidth="1"/>
    <col min="10502" max="10504" width="16.85546875" customWidth="1"/>
    <col min="10506" max="10506" width="16.7109375" customWidth="1"/>
    <col min="10507" max="10507" width="14.140625" customWidth="1"/>
    <col min="10509" max="10509" width="16" customWidth="1"/>
    <col min="10754" max="10755" width="33" customWidth="1"/>
    <col min="10758" max="10760" width="16.85546875" customWidth="1"/>
    <col min="10762" max="10762" width="16.7109375" customWidth="1"/>
    <col min="10763" max="10763" width="14.140625" customWidth="1"/>
    <col min="10765" max="10765" width="16" customWidth="1"/>
    <col min="11010" max="11011" width="33" customWidth="1"/>
    <col min="11014" max="11016" width="16.85546875" customWidth="1"/>
    <col min="11018" max="11018" width="16.7109375" customWidth="1"/>
    <col min="11019" max="11019" width="14.140625" customWidth="1"/>
    <col min="11021" max="11021" width="16" customWidth="1"/>
    <col min="11266" max="11267" width="33" customWidth="1"/>
    <col min="11270" max="11272" width="16.85546875" customWidth="1"/>
    <col min="11274" max="11274" width="16.7109375" customWidth="1"/>
    <col min="11275" max="11275" width="14.140625" customWidth="1"/>
    <col min="11277" max="11277" width="16" customWidth="1"/>
    <col min="11522" max="11523" width="33" customWidth="1"/>
    <col min="11526" max="11528" width="16.85546875" customWidth="1"/>
    <col min="11530" max="11530" width="16.7109375" customWidth="1"/>
    <col min="11531" max="11531" width="14.140625" customWidth="1"/>
    <col min="11533" max="11533" width="16" customWidth="1"/>
    <col min="11778" max="11779" width="33" customWidth="1"/>
    <col min="11782" max="11784" width="16.85546875" customWidth="1"/>
    <col min="11786" max="11786" width="16.7109375" customWidth="1"/>
    <col min="11787" max="11787" width="14.140625" customWidth="1"/>
    <col min="11789" max="11789" width="16" customWidth="1"/>
    <col min="12034" max="12035" width="33" customWidth="1"/>
    <col min="12038" max="12040" width="16.85546875" customWidth="1"/>
    <col min="12042" max="12042" width="16.7109375" customWidth="1"/>
    <col min="12043" max="12043" width="14.140625" customWidth="1"/>
    <col min="12045" max="12045" width="16" customWidth="1"/>
    <col min="12290" max="12291" width="33" customWidth="1"/>
    <col min="12294" max="12296" width="16.85546875" customWidth="1"/>
    <col min="12298" max="12298" width="16.7109375" customWidth="1"/>
    <col min="12299" max="12299" width="14.140625" customWidth="1"/>
    <col min="12301" max="12301" width="16" customWidth="1"/>
    <col min="12546" max="12547" width="33" customWidth="1"/>
    <col min="12550" max="12552" width="16.85546875" customWidth="1"/>
    <col min="12554" max="12554" width="16.7109375" customWidth="1"/>
    <col min="12555" max="12555" width="14.140625" customWidth="1"/>
    <col min="12557" max="12557" width="16" customWidth="1"/>
    <col min="12802" max="12803" width="33" customWidth="1"/>
    <col min="12806" max="12808" width="16.85546875" customWidth="1"/>
    <col min="12810" max="12810" width="16.7109375" customWidth="1"/>
    <col min="12811" max="12811" width="14.140625" customWidth="1"/>
    <col min="12813" max="12813" width="16" customWidth="1"/>
    <col min="13058" max="13059" width="33" customWidth="1"/>
    <col min="13062" max="13064" width="16.85546875" customWidth="1"/>
    <col min="13066" max="13066" width="16.7109375" customWidth="1"/>
    <col min="13067" max="13067" width="14.140625" customWidth="1"/>
    <col min="13069" max="13069" width="16" customWidth="1"/>
    <col min="13314" max="13315" width="33" customWidth="1"/>
    <col min="13318" max="13320" width="16.85546875" customWidth="1"/>
    <col min="13322" max="13322" width="16.7109375" customWidth="1"/>
    <col min="13323" max="13323" width="14.140625" customWidth="1"/>
    <col min="13325" max="13325" width="16" customWidth="1"/>
    <col min="13570" max="13571" width="33" customWidth="1"/>
    <col min="13574" max="13576" width="16.85546875" customWidth="1"/>
    <col min="13578" max="13578" width="16.7109375" customWidth="1"/>
    <col min="13579" max="13579" width="14.140625" customWidth="1"/>
    <col min="13581" max="13581" width="16" customWidth="1"/>
    <col min="13826" max="13827" width="33" customWidth="1"/>
    <col min="13830" max="13832" width="16.85546875" customWidth="1"/>
    <col min="13834" max="13834" width="16.7109375" customWidth="1"/>
    <col min="13835" max="13835" width="14.140625" customWidth="1"/>
    <col min="13837" max="13837" width="16" customWidth="1"/>
    <col min="14082" max="14083" width="33" customWidth="1"/>
    <col min="14086" max="14088" width="16.85546875" customWidth="1"/>
    <col min="14090" max="14090" width="16.7109375" customWidth="1"/>
    <col min="14091" max="14091" width="14.140625" customWidth="1"/>
    <col min="14093" max="14093" width="16" customWidth="1"/>
    <col min="14338" max="14339" width="33" customWidth="1"/>
    <col min="14342" max="14344" width="16.85546875" customWidth="1"/>
    <col min="14346" max="14346" width="16.7109375" customWidth="1"/>
    <col min="14347" max="14347" width="14.140625" customWidth="1"/>
    <col min="14349" max="14349" width="16" customWidth="1"/>
    <col min="14594" max="14595" width="33" customWidth="1"/>
    <col min="14598" max="14600" width="16.85546875" customWidth="1"/>
    <col min="14602" max="14602" width="16.7109375" customWidth="1"/>
    <col min="14603" max="14603" width="14.140625" customWidth="1"/>
    <col min="14605" max="14605" width="16" customWidth="1"/>
    <col min="14850" max="14851" width="33" customWidth="1"/>
    <col min="14854" max="14856" width="16.85546875" customWidth="1"/>
    <col min="14858" max="14858" width="16.7109375" customWidth="1"/>
    <col min="14859" max="14859" width="14.140625" customWidth="1"/>
    <col min="14861" max="14861" width="16" customWidth="1"/>
    <col min="15106" max="15107" width="33" customWidth="1"/>
    <col min="15110" max="15112" width="16.85546875" customWidth="1"/>
    <col min="15114" max="15114" width="16.7109375" customWidth="1"/>
    <col min="15115" max="15115" width="14.140625" customWidth="1"/>
    <col min="15117" max="15117" width="16" customWidth="1"/>
    <col min="15362" max="15363" width="33" customWidth="1"/>
    <col min="15366" max="15368" width="16.85546875" customWidth="1"/>
    <col min="15370" max="15370" width="16.7109375" customWidth="1"/>
    <col min="15371" max="15371" width="14.140625" customWidth="1"/>
    <col min="15373" max="15373" width="16" customWidth="1"/>
    <col min="15618" max="15619" width="33" customWidth="1"/>
    <col min="15622" max="15624" width="16.85546875" customWidth="1"/>
    <col min="15626" max="15626" width="16.7109375" customWidth="1"/>
    <col min="15627" max="15627" width="14.140625" customWidth="1"/>
    <col min="15629" max="15629" width="16" customWidth="1"/>
    <col min="15874" max="15875" width="33" customWidth="1"/>
    <col min="15878" max="15880" width="16.85546875" customWidth="1"/>
    <col min="15882" max="15882" width="16.7109375" customWidth="1"/>
    <col min="15883" max="15883" width="14.140625" customWidth="1"/>
    <col min="15885" max="15885" width="16" customWidth="1"/>
    <col min="16130" max="16131" width="33" customWidth="1"/>
    <col min="16134" max="16136" width="16.85546875" customWidth="1"/>
    <col min="16138" max="16138" width="16.7109375" customWidth="1"/>
    <col min="16139" max="16139" width="14.140625" customWidth="1"/>
    <col min="16141" max="16141" width="16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8" spans="1:8" x14ac:dyDescent="0.25">
      <c r="A8" t="s">
        <v>35</v>
      </c>
      <c r="C8" t="s">
        <v>36</v>
      </c>
    </row>
    <row r="10" spans="1:8" x14ac:dyDescent="0.25">
      <c r="A10" t="s">
        <v>8</v>
      </c>
    </row>
    <row r="11" spans="1:8" x14ac:dyDescent="0.25">
      <c r="A11" t="s">
        <v>9</v>
      </c>
      <c r="B11" s="13" t="s">
        <v>10</v>
      </c>
      <c r="C11" s="13" t="s">
        <v>35</v>
      </c>
      <c r="D11" s="3"/>
      <c r="E11" s="8"/>
      <c r="F11" s="8"/>
      <c r="G11" s="8"/>
      <c r="H11" s="8"/>
    </row>
    <row r="12" spans="1:8" x14ac:dyDescent="0.25">
      <c r="A12" s="14">
        <v>10594</v>
      </c>
      <c r="B12" s="15">
        <v>1929</v>
      </c>
      <c r="C12" s="16">
        <v>1191.124</v>
      </c>
    </row>
    <row r="13" spans="1:8" x14ac:dyDescent="0.25">
      <c r="A13" s="14">
        <v>10959</v>
      </c>
      <c r="B13" s="15">
        <v>1930</v>
      </c>
      <c r="C13" s="16">
        <v>1089.7850000000001</v>
      </c>
    </row>
    <row r="14" spans="1:8" x14ac:dyDescent="0.25">
      <c r="A14" s="14">
        <v>11324</v>
      </c>
      <c r="B14" s="15">
        <v>1931</v>
      </c>
      <c r="C14" s="16">
        <v>1019.977</v>
      </c>
    </row>
    <row r="15" spans="1:8" x14ac:dyDescent="0.25">
      <c r="A15" s="14">
        <v>11689</v>
      </c>
      <c r="B15" s="15">
        <v>1932</v>
      </c>
      <c r="C15" s="16">
        <v>888.41399999999999</v>
      </c>
    </row>
    <row r="16" spans="1:8" x14ac:dyDescent="0.25">
      <c r="A16" s="14">
        <v>12055</v>
      </c>
      <c r="B16" s="15">
        <v>1933</v>
      </c>
      <c r="C16" s="16">
        <v>877.43100000000004</v>
      </c>
    </row>
    <row r="17" spans="1:3" x14ac:dyDescent="0.25">
      <c r="A17" s="14">
        <v>12420</v>
      </c>
      <c r="B17" s="15">
        <v>1934</v>
      </c>
      <c r="C17" s="16">
        <v>972.26300000000003</v>
      </c>
    </row>
    <row r="18" spans="1:3" x14ac:dyDescent="0.25">
      <c r="A18" s="14">
        <v>12785</v>
      </c>
      <c r="B18" s="15">
        <v>1935</v>
      </c>
      <c r="C18" s="16">
        <v>1058.836</v>
      </c>
    </row>
    <row r="19" spans="1:3" x14ac:dyDescent="0.25">
      <c r="A19" s="14">
        <v>13150</v>
      </c>
      <c r="B19" s="15">
        <v>1936</v>
      </c>
      <c r="C19" s="16">
        <v>1195.251</v>
      </c>
    </row>
    <row r="20" spans="1:3" x14ac:dyDescent="0.25">
      <c r="A20" s="14">
        <v>13516</v>
      </c>
      <c r="B20" s="15">
        <v>1937</v>
      </c>
      <c r="C20" s="16">
        <v>1256.5029999999999</v>
      </c>
    </row>
    <row r="21" spans="1:3" x14ac:dyDescent="0.25">
      <c r="A21" s="14">
        <v>13881</v>
      </c>
      <c r="B21" s="15">
        <v>1938</v>
      </c>
      <c r="C21" s="16">
        <v>1214.8689999999999</v>
      </c>
    </row>
    <row r="22" spans="1:3" x14ac:dyDescent="0.25">
      <c r="A22" s="14">
        <v>14246</v>
      </c>
      <c r="B22" s="15">
        <v>1939</v>
      </c>
      <c r="C22" s="16">
        <v>1312.365</v>
      </c>
    </row>
    <row r="23" spans="1:3" x14ac:dyDescent="0.25">
      <c r="A23" s="14">
        <v>14611</v>
      </c>
      <c r="B23" s="15">
        <v>1940</v>
      </c>
      <c r="C23" s="16">
        <v>1428.075</v>
      </c>
    </row>
    <row r="24" spans="1:3" x14ac:dyDescent="0.25">
      <c r="A24" s="14">
        <v>14977</v>
      </c>
      <c r="B24" s="15">
        <v>1941</v>
      </c>
      <c r="C24" s="16">
        <v>1681.049</v>
      </c>
    </row>
    <row r="25" spans="1:3" x14ac:dyDescent="0.25">
      <c r="A25" s="14">
        <v>15342</v>
      </c>
      <c r="B25" s="15">
        <v>1942</v>
      </c>
      <c r="C25" s="16">
        <v>1998.5419999999999</v>
      </c>
    </row>
    <row r="26" spans="1:3" x14ac:dyDescent="0.25">
      <c r="A26" s="14">
        <v>15707</v>
      </c>
      <c r="B26" s="15">
        <v>1943</v>
      </c>
      <c r="C26" s="16">
        <v>2338.761</v>
      </c>
    </row>
    <row r="27" spans="1:3" x14ac:dyDescent="0.25">
      <c r="A27" s="14">
        <v>16072</v>
      </c>
      <c r="B27" s="15">
        <v>1944</v>
      </c>
      <c r="C27" s="16">
        <v>2524.752</v>
      </c>
    </row>
    <row r="28" spans="1:3" x14ac:dyDescent="0.25">
      <c r="A28" s="14">
        <v>16438</v>
      </c>
      <c r="B28" s="15">
        <v>1945</v>
      </c>
      <c r="C28" s="16">
        <v>2500.0569999999998</v>
      </c>
    </row>
    <row r="29" spans="1:3" x14ac:dyDescent="0.25">
      <c r="A29" s="14">
        <v>16803</v>
      </c>
      <c r="B29" s="15">
        <v>1946</v>
      </c>
      <c r="C29" s="16">
        <v>2209.9110000000001</v>
      </c>
    </row>
    <row r="30" spans="1:3" x14ac:dyDescent="0.25">
      <c r="A30" s="14">
        <v>17168</v>
      </c>
      <c r="B30" s="15">
        <v>1947</v>
      </c>
      <c r="C30" s="16">
        <v>2184.614</v>
      </c>
    </row>
    <row r="31" spans="1:3" x14ac:dyDescent="0.25">
      <c r="A31" s="14">
        <v>17533</v>
      </c>
      <c r="B31" s="15">
        <v>1948</v>
      </c>
      <c r="C31" s="16">
        <v>2274.627</v>
      </c>
    </row>
    <row r="32" spans="1:3" x14ac:dyDescent="0.25">
      <c r="A32" s="14">
        <v>17899</v>
      </c>
      <c r="B32" s="15">
        <v>1949</v>
      </c>
      <c r="C32" s="16">
        <v>2261.9279999999999</v>
      </c>
    </row>
    <row r="33" spans="1:3" x14ac:dyDescent="0.25">
      <c r="A33" s="14">
        <v>18264</v>
      </c>
      <c r="B33" s="15">
        <v>1950</v>
      </c>
      <c r="C33" s="16">
        <v>2458.5320000000002</v>
      </c>
    </row>
    <row r="34" spans="1:3" x14ac:dyDescent="0.25">
      <c r="A34" s="14">
        <v>18629</v>
      </c>
      <c r="B34" s="15">
        <v>1951</v>
      </c>
      <c r="C34" s="16">
        <v>2656.32</v>
      </c>
    </row>
    <row r="35" spans="1:3" x14ac:dyDescent="0.25">
      <c r="A35" s="14">
        <v>18994</v>
      </c>
      <c r="B35" s="15">
        <v>1952</v>
      </c>
      <c r="C35" s="16">
        <v>2764.8029999999999</v>
      </c>
    </row>
    <row r="36" spans="1:3" x14ac:dyDescent="0.25">
      <c r="A36" s="14">
        <v>19360</v>
      </c>
      <c r="B36" s="15">
        <v>1953</v>
      </c>
      <c r="C36" s="16">
        <v>2894.4110000000001</v>
      </c>
    </row>
    <row r="37" spans="1:3" x14ac:dyDescent="0.25">
      <c r="A37" s="14">
        <v>19725</v>
      </c>
      <c r="B37" s="15">
        <v>1954</v>
      </c>
      <c r="C37" s="16">
        <v>2877.7080000000001</v>
      </c>
    </row>
    <row r="38" spans="1:3" x14ac:dyDescent="0.25">
      <c r="A38" s="14">
        <v>20090</v>
      </c>
      <c r="B38" s="15">
        <v>1955</v>
      </c>
      <c r="C38" s="16">
        <v>3083.0259999999998</v>
      </c>
    </row>
    <row r="39" spans="1:3" x14ac:dyDescent="0.25">
      <c r="A39" s="14">
        <v>20455</v>
      </c>
      <c r="B39" s="15">
        <v>1956</v>
      </c>
      <c r="C39" s="16">
        <v>3148.7649999999999</v>
      </c>
    </row>
    <row r="40" spans="1:3" x14ac:dyDescent="0.25">
      <c r="A40" s="14">
        <v>20821</v>
      </c>
      <c r="B40" s="15">
        <v>1957</v>
      </c>
      <c r="C40" s="16">
        <v>3215.0650000000001</v>
      </c>
    </row>
    <row r="41" spans="1:3" x14ac:dyDescent="0.25">
      <c r="A41" s="14">
        <v>21186</v>
      </c>
      <c r="B41" s="15">
        <v>1958</v>
      </c>
      <c r="C41" s="16">
        <v>3191.2159999999999</v>
      </c>
    </row>
    <row r="42" spans="1:3" x14ac:dyDescent="0.25">
      <c r="A42" s="14">
        <v>21551</v>
      </c>
      <c r="B42" s="15">
        <v>1959</v>
      </c>
      <c r="C42" s="16">
        <v>3412.4209999999998</v>
      </c>
    </row>
    <row r="43" spans="1:3" x14ac:dyDescent="0.25">
      <c r="A43" s="14">
        <v>21916</v>
      </c>
      <c r="B43" s="15">
        <v>1960</v>
      </c>
      <c r="C43" s="16">
        <v>3500.2719999999999</v>
      </c>
    </row>
    <row r="44" spans="1:3" x14ac:dyDescent="0.25">
      <c r="A44" s="14">
        <v>22282</v>
      </c>
      <c r="B44" s="15">
        <v>1961</v>
      </c>
      <c r="C44" s="16">
        <v>3590.0659999999998</v>
      </c>
    </row>
    <row r="45" spans="1:3" x14ac:dyDescent="0.25">
      <c r="A45" s="14">
        <v>22647</v>
      </c>
      <c r="B45" s="15">
        <v>1962</v>
      </c>
      <c r="C45" s="16">
        <v>3810.1239999999998</v>
      </c>
    </row>
    <row r="46" spans="1:3" x14ac:dyDescent="0.25">
      <c r="A46" s="14">
        <v>23012</v>
      </c>
      <c r="B46" s="15">
        <v>1963</v>
      </c>
      <c r="C46" s="16">
        <v>3976.1419999999998</v>
      </c>
    </row>
    <row r="47" spans="1:3" x14ac:dyDescent="0.25">
      <c r="A47" s="14">
        <v>23377</v>
      </c>
      <c r="B47" s="15">
        <v>1964</v>
      </c>
      <c r="C47" s="16">
        <v>4205.277</v>
      </c>
    </row>
    <row r="48" spans="1:3" x14ac:dyDescent="0.25">
      <c r="A48" s="14">
        <v>23743</v>
      </c>
      <c r="B48" s="15">
        <v>1965</v>
      </c>
      <c r="C48" s="16">
        <v>4478.5550000000003</v>
      </c>
    </row>
    <row r="49" spans="1:3" x14ac:dyDescent="0.25">
      <c r="A49" s="14">
        <v>24108</v>
      </c>
      <c r="B49" s="15">
        <v>1966</v>
      </c>
      <c r="C49" s="16">
        <v>4773.9309999999996</v>
      </c>
    </row>
    <row r="50" spans="1:3" x14ac:dyDescent="0.25">
      <c r="A50" s="14">
        <v>24473</v>
      </c>
      <c r="B50" s="15">
        <v>1967</v>
      </c>
      <c r="C50" s="16">
        <v>4904.8639999999996</v>
      </c>
    </row>
    <row r="51" spans="1:3" x14ac:dyDescent="0.25">
      <c r="A51" s="14">
        <v>24838</v>
      </c>
      <c r="B51" s="15">
        <v>1968</v>
      </c>
      <c r="C51" s="16">
        <v>5145.9139999999998</v>
      </c>
    </row>
    <row r="52" spans="1:3" x14ac:dyDescent="0.25">
      <c r="A52" s="14">
        <v>25204</v>
      </c>
      <c r="B52" s="15">
        <v>1969</v>
      </c>
      <c r="C52" s="16">
        <v>5306.5940000000001</v>
      </c>
    </row>
    <row r="53" spans="1:3" x14ac:dyDescent="0.25">
      <c r="A53" s="14">
        <v>25569</v>
      </c>
      <c r="B53" s="15">
        <v>1970</v>
      </c>
      <c r="C53" s="16">
        <v>5316.3909999999996</v>
      </c>
    </row>
    <row r="54" spans="1:3" x14ac:dyDescent="0.25">
      <c r="A54" s="14">
        <v>25934</v>
      </c>
      <c r="B54" s="15">
        <v>1971</v>
      </c>
      <c r="C54" s="16">
        <v>5491.4449999999997</v>
      </c>
    </row>
    <row r="55" spans="1:3" x14ac:dyDescent="0.25">
      <c r="A55" s="14">
        <v>26299</v>
      </c>
      <c r="B55" s="15">
        <v>1972</v>
      </c>
      <c r="C55" s="16">
        <v>5780.0479999999998</v>
      </c>
    </row>
    <row r="56" spans="1:3" x14ac:dyDescent="0.25">
      <c r="A56" s="14">
        <v>26665</v>
      </c>
      <c r="B56" s="15">
        <v>1973</v>
      </c>
      <c r="C56" s="16">
        <v>6106.3710000000001</v>
      </c>
    </row>
    <row r="57" spans="1:3" x14ac:dyDescent="0.25">
      <c r="A57" s="14">
        <v>27030</v>
      </c>
      <c r="B57" s="15">
        <v>1974</v>
      </c>
      <c r="C57" s="16">
        <v>6073.3630000000003</v>
      </c>
    </row>
    <row r="58" spans="1:3" x14ac:dyDescent="0.25">
      <c r="A58" s="14">
        <v>27395</v>
      </c>
      <c r="B58" s="15">
        <v>1975</v>
      </c>
      <c r="C58" s="16">
        <v>6060.875</v>
      </c>
    </row>
    <row r="59" spans="1:3" x14ac:dyDescent="0.25">
      <c r="A59" s="14">
        <v>27760</v>
      </c>
      <c r="B59" s="15">
        <v>1976</v>
      </c>
      <c r="C59" s="16">
        <v>6387.4369999999999</v>
      </c>
    </row>
    <row r="60" spans="1:3" x14ac:dyDescent="0.25">
      <c r="A60" s="14">
        <v>28126</v>
      </c>
      <c r="B60" s="15">
        <v>1977</v>
      </c>
      <c r="C60" s="16">
        <v>6682.8040000000001</v>
      </c>
    </row>
    <row r="61" spans="1:3" x14ac:dyDescent="0.25">
      <c r="A61" s="14">
        <v>28491</v>
      </c>
      <c r="B61" s="15">
        <v>1978</v>
      </c>
      <c r="C61" s="16">
        <v>7052.7110000000002</v>
      </c>
    </row>
    <row r="62" spans="1:3" x14ac:dyDescent="0.25">
      <c r="A62" s="14">
        <v>28856</v>
      </c>
      <c r="B62" s="15">
        <v>1979</v>
      </c>
      <c r="C62" s="16">
        <v>7275.9989999999998</v>
      </c>
    </row>
    <row r="63" spans="1:3" x14ac:dyDescent="0.25">
      <c r="A63" s="14">
        <v>29221</v>
      </c>
      <c r="B63" s="15">
        <v>1980</v>
      </c>
      <c r="C63" s="16">
        <v>7257.3159999999998</v>
      </c>
    </row>
    <row r="64" spans="1:3" x14ac:dyDescent="0.25">
      <c r="A64" s="14">
        <v>29587</v>
      </c>
      <c r="B64" s="15">
        <v>1981</v>
      </c>
      <c r="C64" s="16">
        <v>7441.4849999999997</v>
      </c>
    </row>
    <row r="65" spans="1:3" x14ac:dyDescent="0.25">
      <c r="A65" s="14">
        <v>29952</v>
      </c>
      <c r="B65" s="15">
        <v>1982</v>
      </c>
      <c r="C65" s="16">
        <v>7307.3140000000003</v>
      </c>
    </row>
    <row r="66" spans="1:3" x14ac:dyDescent="0.25">
      <c r="A66" s="14">
        <v>30317</v>
      </c>
      <c r="B66" s="15">
        <v>1983</v>
      </c>
      <c r="C66" s="16">
        <v>7642.2659999999996</v>
      </c>
    </row>
    <row r="67" spans="1:3" x14ac:dyDescent="0.25">
      <c r="A67" s="14">
        <v>30682</v>
      </c>
      <c r="B67" s="15">
        <v>1984</v>
      </c>
      <c r="C67" s="16">
        <v>8195.2950000000001</v>
      </c>
    </row>
    <row r="68" spans="1:3" x14ac:dyDescent="0.25">
      <c r="A68" s="14">
        <v>31048</v>
      </c>
      <c r="B68" s="15">
        <v>1985</v>
      </c>
      <c r="C68" s="16">
        <v>8537.0040000000008</v>
      </c>
    </row>
    <row r="69" spans="1:3" x14ac:dyDescent="0.25">
      <c r="A69" s="14">
        <v>31413</v>
      </c>
      <c r="B69" s="15">
        <v>1986</v>
      </c>
      <c r="C69" s="16">
        <v>8832.6110000000008</v>
      </c>
    </row>
    <row r="70" spans="1:3" x14ac:dyDescent="0.25">
      <c r="A70" s="14">
        <v>31778</v>
      </c>
      <c r="B70" s="15">
        <v>1987</v>
      </c>
      <c r="C70" s="16">
        <v>9137.7450000000008</v>
      </c>
    </row>
    <row r="71" spans="1:3" x14ac:dyDescent="0.25">
      <c r="A71" s="14">
        <v>32143</v>
      </c>
      <c r="B71" s="15">
        <v>1988</v>
      </c>
      <c r="C71" s="16">
        <v>9519.4269999999997</v>
      </c>
    </row>
    <row r="72" spans="1:3" x14ac:dyDescent="0.25">
      <c r="A72" s="14">
        <v>32509</v>
      </c>
      <c r="B72" s="15">
        <v>1989</v>
      </c>
      <c r="C72" s="16">
        <v>9869.0030000000006</v>
      </c>
    </row>
    <row r="73" spans="1:3" x14ac:dyDescent="0.25">
      <c r="A73" s="14">
        <v>32874</v>
      </c>
      <c r="B73" s="15">
        <v>1990</v>
      </c>
      <c r="C73" s="16">
        <v>10055.129000000001</v>
      </c>
    </row>
    <row r="74" spans="1:3" x14ac:dyDescent="0.25">
      <c r="A74" s="14">
        <v>33239</v>
      </c>
      <c r="B74" s="15">
        <v>1991</v>
      </c>
      <c r="C74" s="16">
        <v>10044.237999999999</v>
      </c>
    </row>
    <row r="75" spans="1:3" x14ac:dyDescent="0.25">
      <c r="A75" s="14">
        <v>33604</v>
      </c>
      <c r="B75" s="15">
        <v>1992</v>
      </c>
      <c r="C75" s="16">
        <v>10398.046</v>
      </c>
    </row>
    <row r="76" spans="1:3" x14ac:dyDescent="0.25">
      <c r="A76" s="14">
        <v>33970</v>
      </c>
      <c r="B76" s="15">
        <v>1993</v>
      </c>
      <c r="C76" s="16">
        <v>10684.179</v>
      </c>
    </row>
    <row r="77" spans="1:3" x14ac:dyDescent="0.25">
      <c r="A77" s="14">
        <v>34335</v>
      </c>
      <c r="B77" s="15">
        <v>1994</v>
      </c>
      <c r="C77" s="16">
        <v>11114.647000000001</v>
      </c>
    </row>
    <row r="78" spans="1:3" x14ac:dyDescent="0.25">
      <c r="A78" s="14">
        <v>34700</v>
      </c>
      <c r="B78" s="15">
        <v>1995</v>
      </c>
      <c r="C78" s="16">
        <v>11413.012000000001</v>
      </c>
    </row>
    <row r="79" spans="1:3" x14ac:dyDescent="0.25">
      <c r="A79" s="14">
        <v>35065</v>
      </c>
      <c r="B79" s="15">
        <v>1996</v>
      </c>
      <c r="C79" s="16">
        <v>11843.599</v>
      </c>
    </row>
    <row r="80" spans="1:3" x14ac:dyDescent="0.25">
      <c r="A80" s="14">
        <v>35431</v>
      </c>
      <c r="B80" s="15">
        <v>1997</v>
      </c>
      <c r="C80" s="16">
        <v>12370.299000000001</v>
      </c>
    </row>
    <row r="81" spans="1:3" x14ac:dyDescent="0.25">
      <c r="A81" s="14">
        <v>35796</v>
      </c>
      <c r="B81" s="15">
        <v>1998</v>
      </c>
      <c r="C81" s="16">
        <v>12924.876</v>
      </c>
    </row>
    <row r="82" spans="1:3" x14ac:dyDescent="0.25">
      <c r="A82" s="14">
        <v>36161</v>
      </c>
      <c r="B82" s="15">
        <v>1999</v>
      </c>
      <c r="C82" s="16">
        <v>13543.773999999999</v>
      </c>
    </row>
    <row r="83" spans="1:3" x14ac:dyDescent="0.25">
      <c r="A83" s="14">
        <v>36526</v>
      </c>
      <c r="B83" s="15">
        <v>2000</v>
      </c>
      <c r="C83" s="16">
        <v>14096.032999999999</v>
      </c>
    </row>
    <row r="84" spans="1:3" x14ac:dyDescent="0.25">
      <c r="A84" s="14">
        <v>36892</v>
      </c>
      <c r="B84" s="15">
        <v>2001</v>
      </c>
      <c r="C84" s="16">
        <v>14230.726000000001</v>
      </c>
    </row>
    <row r="85" spans="1:3" x14ac:dyDescent="0.25">
      <c r="A85" s="14">
        <v>37257</v>
      </c>
      <c r="B85" s="15">
        <v>2002</v>
      </c>
      <c r="C85" s="16">
        <v>14472.712</v>
      </c>
    </row>
    <row r="86" spans="1:3" x14ac:dyDescent="0.25">
      <c r="A86" s="14">
        <v>37622</v>
      </c>
      <c r="B86" s="15">
        <v>2003</v>
      </c>
      <c r="C86" s="16">
        <v>14877.312</v>
      </c>
    </row>
    <row r="87" spans="1:3" x14ac:dyDescent="0.25">
      <c r="A87" s="14">
        <v>37987</v>
      </c>
      <c r="B87" s="15">
        <v>2004</v>
      </c>
      <c r="C87" s="16">
        <v>15449.757</v>
      </c>
    </row>
    <row r="88" spans="1:3" x14ac:dyDescent="0.25">
      <c r="A88" s="14">
        <v>38353</v>
      </c>
      <c r="B88" s="15">
        <v>2005</v>
      </c>
      <c r="C88" s="16">
        <v>15987.957</v>
      </c>
    </row>
    <row r="89" spans="1:3" x14ac:dyDescent="0.25">
      <c r="A89" s="14">
        <v>38718</v>
      </c>
      <c r="B89" s="15">
        <v>2006</v>
      </c>
      <c r="C89" s="16">
        <v>16433.148000000001</v>
      </c>
    </row>
    <row r="90" spans="1:3" x14ac:dyDescent="0.25">
      <c r="A90" s="14">
        <v>39083</v>
      </c>
      <c r="B90" s="15">
        <v>2007</v>
      </c>
      <c r="C90" s="16">
        <v>16762.445</v>
      </c>
    </row>
    <row r="91" spans="1:3" x14ac:dyDescent="0.25">
      <c r="A91" s="14">
        <v>39448</v>
      </c>
      <c r="B91" s="15">
        <v>2008</v>
      </c>
      <c r="C91" s="16">
        <v>16781.485000000001</v>
      </c>
    </row>
    <row r="92" spans="1:3" x14ac:dyDescent="0.25">
      <c r="A92" s="14">
        <v>39814</v>
      </c>
      <c r="B92" s="15">
        <v>2009</v>
      </c>
      <c r="C92" s="16">
        <v>16349.11</v>
      </c>
    </row>
    <row r="93" spans="1:3" x14ac:dyDescent="0.25">
      <c r="A93" s="14">
        <v>40179</v>
      </c>
      <c r="B93" s="15">
        <v>2010</v>
      </c>
      <c r="C93" s="16">
        <v>16789.75</v>
      </c>
    </row>
    <row r="94" spans="1:3" x14ac:dyDescent="0.25">
      <c r="A94" s="14">
        <v>40544</v>
      </c>
      <c r="B94" s="15">
        <v>2011</v>
      </c>
      <c r="C94" s="16">
        <v>17052.41</v>
      </c>
    </row>
    <row r="95" spans="1:3" x14ac:dyDescent="0.25">
      <c r="A95" s="14">
        <v>40909</v>
      </c>
      <c r="B95" s="15">
        <v>2012</v>
      </c>
      <c r="C95" s="16">
        <v>17442.758999999998</v>
      </c>
    </row>
    <row r="96" spans="1:3" x14ac:dyDescent="0.25">
      <c r="A96" s="14">
        <v>41275</v>
      </c>
      <c r="B96" s="15">
        <v>2013</v>
      </c>
      <c r="C96" s="16">
        <v>17812.167000000001</v>
      </c>
    </row>
    <row r="97" spans="1:3" x14ac:dyDescent="0.25">
      <c r="A97" s="14">
        <v>41640</v>
      </c>
      <c r="B97" s="15">
        <v>2014</v>
      </c>
      <c r="C97" s="16">
        <v>18261.714</v>
      </c>
    </row>
    <row r="98" spans="1:3" x14ac:dyDescent="0.25">
      <c r="A98" s="14">
        <v>42005</v>
      </c>
      <c r="B98" s="15">
        <v>2015</v>
      </c>
      <c r="C98" s="16">
        <v>18799.621999999999</v>
      </c>
    </row>
    <row r="99" spans="1:3" x14ac:dyDescent="0.25">
      <c r="A99" s="14">
        <v>42370</v>
      </c>
      <c r="B99" s="15">
        <v>2016</v>
      </c>
      <c r="C99" s="16">
        <v>19141.671999999999</v>
      </c>
    </row>
    <row r="100" spans="1:3" x14ac:dyDescent="0.25">
      <c r="A100" s="14">
        <v>42736</v>
      </c>
      <c r="B100" s="15">
        <v>2017</v>
      </c>
      <c r="C100" s="16">
        <v>19612.101999999999</v>
      </c>
    </row>
    <row r="101" spans="1:3" x14ac:dyDescent="0.25">
      <c r="A101" s="14">
        <v>43101</v>
      </c>
      <c r="B101" s="15">
        <v>2018</v>
      </c>
      <c r="C101" s="16">
        <v>20193.896000000001</v>
      </c>
    </row>
    <row r="102" spans="1:3" x14ac:dyDescent="0.25">
      <c r="A102" s="14">
        <v>43466</v>
      </c>
      <c r="B102" s="15">
        <v>2019</v>
      </c>
      <c r="C102" s="16">
        <v>20692.087</v>
      </c>
    </row>
    <row r="103" spans="1:3" x14ac:dyDescent="0.25">
      <c r="A103" s="14">
        <v>43831</v>
      </c>
      <c r="B103" s="15">
        <v>2020</v>
      </c>
      <c r="C103" s="16">
        <v>20234.074000000001</v>
      </c>
    </row>
    <row r="104" spans="1:3" x14ac:dyDescent="0.25">
      <c r="A104" s="14">
        <v>44197</v>
      </c>
      <c r="B104" s="15">
        <v>2021</v>
      </c>
      <c r="C104" s="16">
        <v>21407.691999999999</v>
      </c>
    </row>
    <row r="105" spans="1:3" x14ac:dyDescent="0.25">
      <c r="A105" s="14">
        <v>44562</v>
      </c>
      <c r="B105" s="15">
        <v>2022</v>
      </c>
      <c r="C105" s="16">
        <v>21822.037</v>
      </c>
    </row>
    <row r="106" spans="1:3" x14ac:dyDescent="0.25">
      <c r="A106" s="14">
        <v>44927</v>
      </c>
      <c r="B106" s="15">
        <v>2023</v>
      </c>
      <c r="C106" s="16">
        <v>22374.339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PBI Real Arg</vt:lpstr>
      <vt:lpstr>Med Mov</vt:lpstr>
      <vt:lpstr>HP</vt:lpstr>
      <vt:lpstr>PBI Real 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Andres Grosz</dc:creator>
  <cp:lastModifiedBy>Fernando Andres Grosz</cp:lastModifiedBy>
  <dcterms:created xsi:type="dcterms:W3CDTF">2025-06-25T14:17:40Z</dcterms:created>
  <dcterms:modified xsi:type="dcterms:W3CDTF">2025-06-28T04:21:02Z</dcterms:modified>
</cp:coreProperties>
</file>