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isis SP" sheetId="1" r:id="rId4"/>
  </sheets>
  <definedNames/>
  <calcPr/>
  <extLst>
    <ext uri="GoogleSheetsCustomDataVersion2">
      <go:sheetsCustomData xmlns:go="http://customooxmlschemas.google.com/" r:id="rId5" roundtripDataChecksum="HZuXsI13ijYg66/VArtNDWe26cV0KbzXWRMJfkJZMaM="/>
    </ext>
  </extLst>
</workbook>
</file>

<file path=xl/sharedStrings.xml><?xml version="1.0" encoding="utf-8"?>
<sst xmlns="http://schemas.openxmlformats.org/spreadsheetml/2006/main" count="44" uniqueCount="39">
  <si>
    <t>Cálculo de Pureza para Paspalum spp</t>
  </si>
  <si>
    <t>Versión: 01</t>
  </si>
  <si>
    <t xml:space="preserve">PUREZA ISTA </t>
  </si>
  <si>
    <t>Peso (g)</t>
  </si>
  <si>
    <t>(%)</t>
  </si>
  <si>
    <t xml:space="preserve">Descripción </t>
  </si>
  <si>
    <t>1- Peso inicial de la muestra (7 g)</t>
  </si>
  <si>
    <t>2- Semilla pura (Pu)</t>
  </si>
  <si>
    <t>3- Semilla cultivos</t>
  </si>
  <si>
    <t xml:space="preserve">Paspalum dilatatum, </t>
  </si>
  <si>
    <t>4- Semillas malezas</t>
  </si>
  <si>
    <t>Sida spinosa, Echinochloa sp</t>
  </si>
  <si>
    <t>5- Materia inerte</t>
  </si>
  <si>
    <t xml:space="preserve">6- Peso final de la muestra </t>
  </si>
  <si>
    <t>7- Dif de peso menor a 5%</t>
  </si>
  <si>
    <t xml:space="preserve">PUREZA INASE </t>
  </si>
  <si>
    <t xml:space="preserve">Repeticiones: </t>
  </si>
  <si>
    <t xml:space="preserve">Nº semillas puras </t>
  </si>
  <si>
    <t>Semillas sanas</t>
  </si>
  <si>
    <t>Semillas contaminadas y vanas (A)</t>
  </si>
  <si>
    <t>Control de pesos</t>
  </si>
  <si>
    <t>Nº</t>
  </si>
  <si>
    <t>Peso estimado (g)</t>
  </si>
  <si>
    <t>I</t>
  </si>
  <si>
    <t>II</t>
  </si>
  <si>
    <t>III</t>
  </si>
  <si>
    <t>IV</t>
  </si>
  <si>
    <t>Pi (peso del total de semillas analizadas)</t>
  </si>
  <si>
    <t>At (peso total de semillas contaminadas y vanas)</t>
  </si>
  <si>
    <t>Cálculo % en peso semillas contaminadas y vanas (A):</t>
  </si>
  <si>
    <t>A%</t>
  </si>
  <si>
    <t>A% total</t>
  </si>
  <si>
    <t xml:space="preserve">% semillas llenas y sanas </t>
  </si>
  <si>
    <t>Resumen pureza Global ambos métodos</t>
  </si>
  <si>
    <t xml:space="preserve">Semilla pura </t>
  </si>
  <si>
    <t>Semilla cultivos</t>
  </si>
  <si>
    <t>Semillas malezas</t>
  </si>
  <si>
    <t>Materia inerte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</si>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</sst>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"/>
    <numFmt numFmtId="165" formatCode="0.0"/>
    <numFmt numFmtId="166" formatCode="0.000"/>
  </numFmts>
  <fonts count="7">
    <font>
      <sz val="11.0"/>
      <color theme="1"/>
      <name val="Aptos Narrow"/>
      <scheme val="minor"/>
    </font>
    <font>
      <b/>
      <sz val="11.0"/>
      <color theme="1"/>
      <name val="Aptos Narrow"/>
    </font>
    <font>
      <b/>
      <sz val="11.0"/>
      <color theme="1"/>
      <name val="Arial"/>
    </font>
    <font/>
    <font>
      <sz val="11.0"/>
      <color theme="1"/>
      <name val="Aptos Narrow"/>
    </font>
    <font>
      <b/>
      <i/>
      <sz val="11.0"/>
      <color theme="1"/>
      <name val="Aptos Narrow"/>
    </font>
    <font>
      <sz val="11.0"/>
      <color rgb="FF000000"/>
      <name val="Aptos Narrow"/>
    </font>
  </fonts>
  <fills count="2">
    <fill>
      <patternFill patternType="none"/>
    </fill>
    <fill>
      <patternFill patternType="lightGray"/>
    </fill>
  </fills>
  <borders count="1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left"/>
    </xf>
    <xf borderId="5" fillId="0" fontId="3" numFmtId="0" xfId="0" applyBorder="1" applyFont="1"/>
    <xf borderId="6" fillId="0" fontId="3" numFmtId="0" xfId="0" applyBorder="1" applyFont="1"/>
    <xf borderId="4" fillId="0" fontId="4" numFmtId="0" xfId="0" applyAlignment="1" applyBorder="1" applyFont="1">
      <alignment horizontal="center"/>
    </xf>
    <xf borderId="7" fillId="0" fontId="4" numFmtId="0" xfId="0" applyBorder="1" applyFont="1"/>
    <xf borderId="4" fillId="0" fontId="4" numFmtId="0" xfId="0" applyBorder="1" applyFont="1"/>
    <xf borderId="8" fillId="0" fontId="4" numFmtId="0" xfId="0" applyAlignment="1" applyBorder="1" applyFont="1">
      <alignment horizontal="left"/>
    </xf>
    <xf borderId="9" fillId="0" fontId="3" numFmtId="0" xfId="0" applyBorder="1" applyFont="1"/>
    <xf borderId="10" fillId="0" fontId="3" numFmtId="0" xfId="0" applyBorder="1" applyFont="1"/>
    <xf borderId="4" fillId="0" fontId="4" numFmtId="0" xfId="0" applyAlignment="1" applyBorder="1" applyFont="1">
      <alignment horizontal="left"/>
    </xf>
    <xf borderId="7" fillId="0" fontId="4" numFmtId="164" xfId="0" applyBorder="1" applyFont="1" applyNumberFormat="1"/>
    <xf borderId="4" fillId="0" fontId="4" numFmtId="165" xfId="0" applyBorder="1" applyFont="1" applyNumberFormat="1"/>
    <xf borderId="11" fillId="0" fontId="4" numFmtId="0" xfId="0" applyAlignment="1" applyBorder="1" applyFont="1">
      <alignment horizontal="left"/>
    </xf>
    <xf borderId="12" fillId="0" fontId="3" numFmtId="0" xfId="0" applyBorder="1" applyFont="1"/>
    <xf borderId="13" fillId="0" fontId="4" numFmtId="164" xfId="0" applyBorder="1" applyFont="1" applyNumberFormat="1"/>
    <xf borderId="6" fillId="0" fontId="4" numFmtId="165" xfId="0" applyBorder="1" applyFont="1" applyNumberFormat="1"/>
    <xf borderId="13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/>
    </xf>
    <xf borderId="7" fillId="0" fontId="4" numFmtId="0" xfId="0" applyAlignment="1" applyBorder="1" applyFont="1">
      <alignment horizontal="center"/>
    </xf>
    <xf borderId="14" fillId="0" fontId="3" numFmtId="0" xfId="0" applyBorder="1" applyFont="1"/>
    <xf borderId="7" fillId="0" fontId="4" numFmtId="0" xfId="0" applyAlignment="1" applyBorder="1" applyFont="1">
      <alignment horizontal="left"/>
    </xf>
    <xf borderId="9" fillId="0" fontId="4" numFmtId="0" xfId="0" applyAlignment="1" applyBorder="1" applyFont="1">
      <alignment horizontal="left"/>
    </xf>
    <xf borderId="14" fillId="0" fontId="4" numFmtId="0" xfId="0" applyAlignment="1" applyBorder="1" applyFont="1">
      <alignment horizontal="center"/>
    </xf>
    <xf borderId="4" fillId="0" fontId="4" numFmtId="164" xfId="0" applyAlignment="1" applyBorder="1" applyFont="1" applyNumberFormat="1">
      <alignment horizontal="center"/>
    </xf>
    <xf borderId="15" fillId="0" fontId="4" numFmtId="164" xfId="0" applyBorder="1" applyFont="1" applyNumberFormat="1"/>
    <xf borderId="7" fillId="0" fontId="4" numFmtId="166" xfId="0" applyAlignment="1" applyBorder="1" applyFont="1" applyNumberFormat="1">
      <alignment horizontal="center"/>
    </xf>
    <xf borderId="0" fillId="0" fontId="4" numFmtId="166" xfId="0" applyFont="1" applyNumberFormat="1"/>
    <xf borderId="15" fillId="0" fontId="4" numFmtId="166" xfId="0" applyBorder="1" applyFont="1" applyNumberFormat="1"/>
    <xf borderId="4" fillId="0" fontId="4" numFmtId="2" xfId="0" applyAlignment="1" applyBorder="1" applyFont="1" applyNumberFormat="1">
      <alignment horizontal="center"/>
    </xf>
    <xf borderId="15" fillId="0" fontId="4" numFmtId="2" xfId="0" applyBorder="1" applyFont="1" applyNumberFormat="1"/>
    <xf borderId="13" fillId="0" fontId="4" numFmtId="0" xfId="0" applyBorder="1" applyFont="1"/>
    <xf borderId="7" fillId="0" fontId="4" numFmtId="166" xfId="0" applyBorder="1" applyFont="1" applyNumberFormat="1"/>
    <xf borderId="4" fillId="0" fontId="5" numFmtId="0" xfId="0" applyAlignment="1" applyBorder="1" applyFont="1">
      <alignment horizontal="left"/>
    </xf>
    <xf borderId="7" fillId="0" fontId="4" numFmtId="165" xfId="0" applyBorder="1" applyFont="1" applyNumberFormat="1"/>
    <xf borderId="13" fillId="0" fontId="4" numFmtId="166" xfId="0" applyBorder="1" applyFont="1" applyNumberFormat="1"/>
    <xf borderId="13" fillId="0" fontId="4" numFmtId="165" xfId="0" applyBorder="1" applyFont="1" applyNumberFormat="1"/>
    <xf borderId="0" fillId="0" fontId="6" numFmtId="0" xfId="0" applyFont="1"/>
    <xf borderId="0" fillId="0" fontId="6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5.25"/>
    <col customWidth="1" min="3" max="3" width="8.75"/>
    <col customWidth="1" min="4" max="4" width="15.0"/>
    <col customWidth="1" min="5" max="5" width="16.88"/>
    <col customWidth="1" min="6" max="6" width="7.13"/>
    <col customWidth="1" min="7" max="7" width="16.5"/>
    <col customWidth="1" min="8" max="8" width="15.75"/>
    <col customWidth="1" min="9" max="26" width="8.75"/>
  </cols>
  <sheetData>
    <row r="1" ht="14.25" customHeight="1"/>
    <row r="2" ht="14.25" customHeight="1"/>
    <row r="3" ht="14.25" customHeight="1"/>
    <row r="4" ht="14.25" customHeight="1"/>
    <row r="5" ht="14.25" customHeight="1">
      <c r="A5" s="1">
        <v>32881.0</v>
      </c>
      <c r="B5" s="2" t="s">
        <v>0</v>
      </c>
      <c r="C5" s="3"/>
      <c r="D5" s="3"/>
      <c r="E5" s="3"/>
      <c r="F5" s="3"/>
      <c r="G5" s="4"/>
      <c r="H5" s="5" t="s">
        <v>1</v>
      </c>
    </row>
    <row r="6" ht="14.25" customHeight="1"/>
    <row r="7" ht="14.25" customHeight="1">
      <c r="A7" s="6" t="s">
        <v>2</v>
      </c>
      <c r="B7" s="7"/>
      <c r="C7" s="7"/>
      <c r="D7" s="7"/>
      <c r="E7" s="7"/>
      <c r="F7" s="7"/>
      <c r="G7" s="7"/>
      <c r="H7" s="8"/>
    </row>
    <row r="8" ht="14.25" customHeight="1"/>
    <row r="9" ht="14.25" customHeight="1">
      <c r="A9" s="9"/>
      <c r="B9" s="8"/>
      <c r="C9" s="10" t="s">
        <v>3</v>
      </c>
      <c r="D9" s="11" t="s">
        <v>4</v>
      </c>
      <c r="E9" s="12" t="s">
        <v>5</v>
      </c>
      <c r="F9" s="13"/>
      <c r="G9" s="13"/>
      <c r="H9" s="14"/>
    </row>
    <row r="10" ht="14.25" customHeight="1">
      <c r="A10" s="15" t="s">
        <v>6</v>
      </c>
      <c r="B10" s="8"/>
      <c r="C10" s="16">
        <v>6.985</v>
      </c>
      <c r="D10" s="11"/>
      <c r="E10" s="9"/>
      <c r="F10" s="7"/>
      <c r="G10" s="7"/>
      <c r="H10" s="8"/>
    </row>
    <row r="11" ht="14.25" customHeight="1">
      <c r="A11" s="15" t="s">
        <v>7</v>
      </c>
      <c r="B11" s="8"/>
      <c r="C11" s="16">
        <v>6.828</v>
      </c>
      <c r="D11" s="17">
        <f>(C11*100)/C15</f>
        <v>97.75232641</v>
      </c>
      <c r="E11" s="9"/>
      <c r="F11" s="7"/>
      <c r="G11" s="7"/>
      <c r="H11" s="8"/>
    </row>
    <row r="12" ht="14.25" customHeight="1">
      <c r="A12" s="15" t="s">
        <v>8</v>
      </c>
      <c r="B12" s="8"/>
      <c r="C12" s="16">
        <v>0.129</v>
      </c>
      <c r="D12" s="17">
        <f>(C12*100)/C15</f>
        <v>1.846814603</v>
      </c>
      <c r="E12" s="18" t="s">
        <v>9</v>
      </c>
      <c r="H12" s="19"/>
    </row>
    <row r="13" ht="14.25" customHeight="1">
      <c r="A13" s="15" t="s">
        <v>10</v>
      </c>
      <c r="B13" s="8"/>
      <c r="C13" s="16">
        <v>0.019</v>
      </c>
      <c r="D13" s="17">
        <f>(C13*100)/C15</f>
        <v>0.2720114531</v>
      </c>
      <c r="E13" s="15" t="s">
        <v>11</v>
      </c>
      <c r="F13" s="7"/>
      <c r="G13" s="7"/>
      <c r="H13" s="8"/>
    </row>
    <row r="14" ht="14.25" customHeight="1">
      <c r="A14" s="15" t="s">
        <v>12</v>
      </c>
      <c r="B14" s="8"/>
      <c r="C14" s="16">
        <v>0.009</v>
      </c>
      <c r="D14" s="17">
        <f>(C14*100)/C15</f>
        <v>0.1288475304</v>
      </c>
      <c r="E14" s="15"/>
      <c r="F14" s="7"/>
      <c r="G14" s="7"/>
      <c r="H14" s="8"/>
    </row>
    <row r="15" ht="14.25" customHeight="1">
      <c r="A15" s="15" t="s">
        <v>13</v>
      </c>
      <c r="B15" s="8"/>
      <c r="C15" s="20">
        <f>C11+C12+C13+C14</f>
        <v>6.985</v>
      </c>
      <c r="D15" s="11"/>
      <c r="E15" s="9"/>
      <c r="F15" s="7"/>
      <c r="G15" s="7"/>
      <c r="H15" s="8"/>
    </row>
    <row r="16" ht="14.25" customHeight="1">
      <c r="A16" s="15" t="s">
        <v>14</v>
      </c>
      <c r="B16" s="8"/>
      <c r="C16" s="16">
        <f>C10-C15</f>
        <v>0</v>
      </c>
      <c r="D16" s="21">
        <f>100-((100*C15)/C10)</f>
        <v>0</v>
      </c>
      <c r="E16" s="9"/>
      <c r="F16" s="7"/>
      <c r="G16" s="7"/>
      <c r="H16" s="8"/>
    </row>
    <row r="17" ht="14.25" customHeight="1"/>
    <row r="18" ht="14.25" customHeight="1"/>
    <row r="19" ht="14.25" customHeight="1"/>
    <row r="20" ht="14.25" customHeight="1"/>
    <row r="21" ht="14.25" customHeight="1">
      <c r="A21" s="6" t="s">
        <v>15</v>
      </c>
      <c r="B21" s="7"/>
      <c r="C21" s="7"/>
      <c r="D21" s="7"/>
      <c r="E21" s="7"/>
      <c r="F21" s="7"/>
      <c r="G21" s="7"/>
      <c r="H21" s="8"/>
    </row>
    <row r="22" ht="14.25" customHeight="1"/>
    <row r="23" ht="14.25" customHeight="1">
      <c r="A23" s="22" t="s">
        <v>16</v>
      </c>
      <c r="B23" s="22" t="s">
        <v>17</v>
      </c>
      <c r="C23" s="22" t="s">
        <v>3</v>
      </c>
      <c r="D23" s="9" t="s">
        <v>18</v>
      </c>
      <c r="E23" s="8"/>
      <c r="F23" s="23" t="s">
        <v>19</v>
      </c>
      <c r="G23" s="14"/>
      <c r="H23" s="24" t="s">
        <v>20</v>
      </c>
    </row>
    <row r="24" ht="14.25" customHeight="1">
      <c r="A24" s="25"/>
      <c r="B24" s="25"/>
      <c r="C24" s="25"/>
      <c r="D24" s="26" t="s">
        <v>21</v>
      </c>
      <c r="E24" s="27" t="s">
        <v>22</v>
      </c>
      <c r="F24" s="15" t="s">
        <v>21</v>
      </c>
      <c r="G24" s="15" t="s">
        <v>22</v>
      </c>
      <c r="H24" s="24"/>
    </row>
    <row r="25" ht="14.25" customHeight="1">
      <c r="A25" s="10" t="s">
        <v>23</v>
      </c>
      <c r="B25" s="10">
        <v>100.0</v>
      </c>
      <c r="C25" s="24">
        <v>0.3364</v>
      </c>
      <c r="D25" s="28">
        <v>76.0</v>
      </c>
      <c r="E25" s="29">
        <v>0.269</v>
      </c>
      <c r="F25" s="10">
        <v>24.0</v>
      </c>
      <c r="G25" s="30">
        <v>0.065</v>
      </c>
      <c r="H25" s="31">
        <f t="shared" ref="H25:H28" si="1">C25-(G25+E25)</f>
        <v>0.0024</v>
      </c>
      <c r="J25" s="32"/>
    </row>
    <row r="26" ht="14.25" customHeight="1">
      <c r="A26" s="10" t="s">
        <v>24</v>
      </c>
      <c r="B26" s="10">
        <v>100.0</v>
      </c>
      <c r="C26" s="24">
        <v>0.3245</v>
      </c>
      <c r="D26" s="24">
        <v>74.0</v>
      </c>
      <c r="E26" s="29">
        <v>0.257</v>
      </c>
      <c r="F26" s="10">
        <v>26.0</v>
      </c>
      <c r="G26" s="33">
        <v>0.067</v>
      </c>
      <c r="H26" s="31">
        <f t="shared" si="1"/>
        <v>0.0005</v>
      </c>
    </row>
    <row r="27" ht="14.25" customHeight="1">
      <c r="A27" s="10" t="s">
        <v>25</v>
      </c>
      <c r="B27" s="10"/>
      <c r="C27" s="24"/>
      <c r="D27" s="24"/>
      <c r="E27" s="34" t="str">
        <f t="shared" ref="E27:E28" si="2">D27*C27/B27</f>
        <v>#DIV/0!</v>
      </c>
      <c r="F27" s="10"/>
      <c r="G27" s="35" t="str">
        <f t="shared" ref="G27:G28" si="3">F27*C27/B27</f>
        <v>#DIV/0!</v>
      </c>
      <c r="H27" s="31" t="str">
        <f t="shared" si="1"/>
        <v>#DIV/0!</v>
      </c>
    </row>
    <row r="28" ht="14.25" customHeight="1">
      <c r="A28" s="10" t="s">
        <v>26</v>
      </c>
      <c r="B28" s="10"/>
      <c r="C28" s="24"/>
      <c r="D28" s="10"/>
      <c r="E28" s="34" t="str">
        <f t="shared" si="2"/>
        <v>#DIV/0!</v>
      </c>
      <c r="F28" s="10"/>
      <c r="G28" s="35" t="str">
        <f t="shared" si="3"/>
        <v>#DIV/0!</v>
      </c>
      <c r="H28" s="31" t="str">
        <f t="shared" si="1"/>
        <v>#DIV/0!</v>
      </c>
    </row>
    <row r="29" ht="14.25" customHeight="1"/>
    <row r="30" ht="14.25" customHeight="1">
      <c r="A30" s="12" t="s">
        <v>27</v>
      </c>
      <c r="B30" s="13"/>
      <c r="C30" s="14"/>
      <c r="D30" s="36">
        <f>SUM(C25:C28)</f>
        <v>0.6609</v>
      </c>
    </row>
    <row r="31" ht="14.25" customHeight="1">
      <c r="A31" s="15" t="s">
        <v>28</v>
      </c>
      <c r="B31" s="7"/>
      <c r="C31" s="8"/>
      <c r="D31" s="37">
        <f>SUM(G25:G26)</f>
        <v>0.132</v>
      </c>
    </row>
    <row r="32" ht="14.25" customHeight="1"/>
    <row r="33" ht="14.25" customHeight="1">
      <c r="A33" s="38" t="s">
        <v>29</v>
      </c>
      <c r="B33" s="7"/>
      <c r="C33" s="7"/>
      <c r="D33" s="7"/>
      <c r="E33" s="7"/>
      <c r="F33" s="7"/>
      <c r="G33" s="7"/>
      <c r="H33" s="8"/>
    </row>
    <row r="34" ht="14.25" customHeight="1"/>
    <row r="35" ht="14.25" customHeight="1">
      <c r="A35" s="10" t="s">
        <v>30</v>
      </c>
      <c r="B35" s="39">
        <f>(D31/D30)*D11</f>
        <v>19.52384186</v>
      </c>
    </row>
    <row r="36" ht="14.25" customHeight="1">
      <c r="A36" s="10" t="s">
        <v>31</v>
      </c>
      <c r="B36" s="39">
        <f>B35+D14</f>
        <v>19.65268939</v>
      </c>
    </row>
    <row r="37" ht="14.25" customHeight="1"/>
    <row r="38" ht="14.25" customHeight="1">
      <c r="A38" s="15" t="s">
        <v>32</v>
      </c>
      <c r="B38" s="8"/>
      <c r="C38" s="39">
        <f>D11-(B35)</f>
        <v>78.22848455</v>
      </c>
    </row>
    <row r="39" ht="14.25" customHeight="1"/>
    <row r="40" ht="14.25" customHeight="1">
      <c r="A40" s="38" t="s">
        <v>33</v>
      </c>
      <c r="B40" s="7"/>
      <c r="C40" s="7"/>
      <c r="D40" s="7"/>
      <c r="E40" s="7"/>
      <c r="F40" s="7"/>
      <c r="G40" s="7"/>
      <c r="H40" s="8"/>
    </row>
    <row r="41" ht="14.25" customHeight="1"/>
    <row r="42" ht="14.25" customHeight="1">
      <c r="A42" s="9"/>
      <c r="B42" s="8"/>
      <c r="C42" s="10" t="s">
        <v>3</v>
      </c>
      <c r="D42" s="10" t="s">
        <v>4</v>
      </c>
    </row>
    <row r="43" ht="14.25" customHeight="1">
      <c r="A43" s="15" t="s">
        <v>34</v>
      </c>
      <c r="B43" s="8"/>
      <c r="C43" s="37">
        <f>(C38*C15)/100</f>
        <v>5.464259646</v>
      </c>
      <c r="D43" s="39">
        <f>$C$38</f>
        <v>78.22848455</v>
      </c>
    </row>
    <row r="44" ht="14.25" customHeight="1">
      <c r="A44" s="15" t="s">
        <v>35</v>
      </c>
      <c r="B44" s="8"/>
      <c r="C44" s="37">
        <f>$C$12</f>
        <v>0.129</v>
      </c>
      <c r="D44" s="39">
        <f>$D$12</f>
        <v>1.846814603</v>
      </c>
    </row>
    <row r="45" ht="14.25" customHeight="1">
      <c r="A45" s="15" t="s">
        <v>36</v>
      </c>
      <c r="B45" s="8"/>
      <c r="C45" s="37">
        <f>$C$13</f>
        <v>0.019</v>
      </c>
      <c r="D45" s="39">
        <f>$D$13</f>
        <v>0.2720114531</v>
      </c>
    </row>
    <row r="46" ht="14.25" customHeight="1">
      <c r="A46" s="15" t="s">
        <v>37</v>
      </c>
      <c r="B46" s="8"/>
      <c r="C46" s="40">
        <f>(B36*C15)/100</f>
        <v>1.372740354</v>
      </c>
      <c r="D46" s="41">
        <f>B36</f>
        <v>19.65268939</v>
      </c>
    </row>
    <row r="47" ht="14.25" customHeight="1">
      <c r="B47" s="10" t="s">
        <v>38</v>
      </c>
      <c r="C47" s="37">
        <f t="shared" ref="C47:D47" si="4">SUM(C43:C46)</f>
        <v>6.985</v>
      </c>
      <c r="D47" s="39">
        <f t="shared" si="4"/>
        <v>100</v>
      </c>
    </row>
    <row r="48" ht="14.25" customHeight="1"/>
    <row r="49" ht="14.25" customHeight="1"/>
    <row r="50" ht="14.25" customHeight="1"/>
    <row r="51" ht="14.25" customHeight="1"/>
    <row r="52" ht="14.25" customHeight="1">
      <c r="A52" s="42"/>
      <c r="B52" s="43"/>
      <c r="C52" s="42"/>
      <c r="D52" s="42"/>
      <c r="E52" s="42"/>
      <c r="F52" s="42"/>
      <c r="G52" s="42"/>
      <c r="H52" s="42"/>
    </row>
    <row r="53" ht="14.25" customHeight="1">
      <c r="A53" s="42"/>
      <c r="B53" s="43"/>
      <c r="C53" s="42"/>
      <c r="D53" s="42"/>
      <c r="E53" s="42"/>
      <c r="F53" s="42"/>
      <c r="G53" s="42"/>
      <c r="H53" s="42"/>
    </row>
    <row r="54" ht="14.25" customHeight="1">
      <c r="A54" s="42"/>
      <c r="B54" s="43"/>
      <c r="C54" s="42"/>
      <c r="D54" s="42"/>
      <c r="E54" s="42"/>
      <c r="F54" s="42"/>
      <c r="G54" s="42"/>
      <c r="H54" s="42"/>
    </row>
    <row r="55" ht="14.25" customHeight="1">
      <c r="A55" s="42"/>
      <c r="B55" s="43"/>
      <c r="C55" s="42"/>
      <c r="D55" s="42"/>
      <c r="E55" s="42"/>
      <c r="F55" s="42"/>
      <c r="G55" s="42"/>
      <c r="H55" s="42"/>
    </row>
    <row r="56" ht="14.25" customHeight="1">
      <c r="A56" s="42"/>
      <c r="B56" s="43"/>
      <c r="C56" s="42"/>
      <c r="D56" s="42"/>
      <c r="E56" s="42"/>
      <c r="F56" s="42"/>
      <c r="G56" s="42"/>
      <c r="H56" s="42"/>
    </row>
    <row r="57" ht="14.25" customHeight="1">
      <c r="A57" s="42"/>
      <c r="B57" s="43"/>
      <c r="C57" s="42"/>
      <c r="D57" s="42"/>
      <c r="E57" s="42"/>
      <c r="F57" s="42"/>
      <c r="G57" s="42"/>
      <c r="H57" s="42"/>
    </row>
    <row r="58" ht="14.25" customHeight="1">
      <c r="A58" s="42"/>
      <c r="B58" s="43"/>
      <c r="C58" s="42"/>
      <c r="D58" s="42"/>
      <c r="E58" s="42"/>
      <c r="F58" s="42"/>
      <c r="G58" s="42"/>
      <c r="H58" s="42"/>
    </row>
    <row r="59" ht="14.25" customHeight="1">
      <c r="A59" s="42"/>
      <c r="B59" s="43"/>
      <c r="C59" s="42"/>
      <c r="D59" s="42"/>
      <c r="E59" s="42"/>
      <c r="F59" s="42"/>
      <c r="G59" s="42"/>
      <c r="H59" s="42"/>
    </row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34">
    <mergeCell ref="E12:H12"/>
    <mergeCell ref="E13:H13"/>
    <mergeCell ref="E14:H14"/>
    <mergeCell ref="E15:H15"/>
    <mergeCell ref="E16:H16"/>
    <mergeCell ref="A21:H21"/>
    <mergeCell ref="B5:G5"/>
    <mergeCell ref="A7:H7"/>
    <mergeCell ref="A9:B9"/>
    <mergeCell ref="E9:H9"/>
    <mergeCell ref="A10:B10"/>
    <mergeCell ref="E10:H10"/>
    <mergeCell ref="E11:H11"/>
    <mergeCell ref="B23:B24"/>
    <mergeCell ref="C23:C24"/>
    <mergeCell ref="D23:E23"/>
    <mergeCell ref="F23:G23"/>
    <mergeCell ref="A30:C30"/>
    <mergeCell ref="A31:C31"/>
    <mergeCell ref="A33:H33"/>
    <mergeCell ref="A40:H40"/>
    <mergeCell ref="A38:B38"/>
    <mergeCell ref="A42:B42"/>
    <mergeCell ref="A43:B43"/>
    <mergeCell ref="A44:B44"/>
    <mergeCell ref="A45:B45"/>
    <mergeCell ref="A46:B46"/>
    <mergeCell ref="A11:B11"/>
    <mergeCell ref="A12:B12"/>
    <mergeCell ref="A13:B13"/>
    <mergeCell ref="A14:B14"/>
    <mergeCell ref="A15:B15"/>
    <mergeCell ref="A16:B16"/>
    <mergeCell ref="A23:A2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2025-08-29T13:23:58Z</dcterms:created>
  <dc:creator>Silvana González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0x0101004D728CCF54719440A0B89AFAB8C9914C</vt:lpwstr>
  </property>
  <property fmtid="{D5CDD505-2E9C-101B-9397-08002B2CF9AE}" pid="3" name="MediaServiceImageTags">
    <vt:lpwstr/>
  </property>
</Properties>
</file>