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sgapucminasbr-my.sharepoint.com/personal/1375450_sga_pucminas_br/Documents/PUC MINAS/Produtos desenvolvidos/2 Periodo/SI/Trabalho 1/"/>
    </mc:Choice>
  </mc:AlternateContent>
  <xr:revisionPtr revIDLastSave="20" documentId="11_AD4D361C20488DEA4E38A06C241F5F985BDEDD8C" xr6:coauthVersionLast="47" xr6:coauthVersionMax="47" xr10:uidLastSave="{CD596281-259A-42C5-AE13-8F7FFF6E0E81}"/>
  <bookViews>
    <workbookView xWindow="-120" yWindow="-120" windowWidth="20730" windowHeight="11160" xr2:uid="{00000000-000D-0000-FFFF-FFFF00000000}"/>
  </bookViews>
  <sheets>
    <sheet name="Análise de dados Enem" sheetId="1" r:id="rId1"/>
    <sheet name="Planilha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6" i="1" l="1"/>
  <c r="N34" i="1"/>
  <c r="N33" i="1"/>
  <c r="N32" i="1"/>
  <c r="N31" i="1"/>
  <c r="S24" i="1"/>
  <c r="R24" i="1"/>
  <c r="S22" i="1"/>
  <c r="R22" i="1"/>
  <c r="S21" i="1"/>
  <c r="S23" i="1" s="1"/>
  <c r="R21" i="1"/>
  <c r="S20" i="1"/>
  <c r="R20" i="1"/>
  <c r="S19" i="1"/>
  <c r="R19" i="1"/>
  <c r="O24" i="1"/>
  <c r="N24" i="1"/>
  <c r="O22" i="1"/>
  <c r="N22" i="1"/>
  <c r="O21" i="1"/>
  <c r="O23" i="1" s="1"/>
  <c r="N21" i="1"/>
  <c r="O20" i="1"/>
  <c r="N20" i="1"/>
  <c r="O19" i="1"/>
  <c r="N19" i="1"/>
  <c r="S12" i="1"/>
  <c r="R12" i="1"/>
  <c r="S10" i="1"/>
  <c r="R10" i="1"/>
  <c r="S9" i="1"/>
  <c r="S11" i="1" s="1"/>
  <c r="R9" i="1"/>
  <c r="R11" i="1" s="1"/>
  <c r="S8" i="1"/>
  <c r="R8" i="1"/>
  <c r="S7" i="1"/>
  <c r="R7" i="1"/>
  <c r="O12" i="1"/>
  <c r="N12" i="1"/>
  <c r="O10" i="1"/>
  <c r="N10" i="1"/>
  <c r="O9" i="1"/>
  <c r="N9" i="1"/>
  <c r="O8" i="1"/>
  <c r="N8" i="1"/>
  <c r="O7" i="1"/>
  <c r="N7" i="1"/>
  <c r="N35" i="1" l="1"/>
  <c r="R23" i="1"/>
  <c r="N23" i="1"/>
  <c r="N11" i="1"/>
  <c r="O11" i="1"/>
</calcChain>
</file>

<file path=xl/sharedStrings.xml><?xml version="1.0" encoding="utf-8"?>
<sst xmlns="http://schemas.openxmlformats.org/spreadsheetml/2006/main" count="86" uniqueCount="26">
  <si>
    <t>LC</t>
  </si>
  <si>
    <t>CH</t>
  </si>
  <si>
    <t>MT</t>
  </si>
  <si>
    <t>CN</t>
  </si>
  <si>
    <t>RED</t>
  </si>
  <si>
    <t>X</t>
  </si>
  <si>
    <t>Nota Media</t>
  </si>
  <si>
    <t>% Acerto</t>
  </si>
  <si>
    <t>x</t>
  </si>
  <si>
    <t>Acerto de Questoes e Nota media por area do conheciemento - 2021</t>
  </si>
  <si>
    <t>Acerto de Questoes e Nota media por area do conheciemento - 2020</t>
  </si>
  <si>
    <t>Acerto de Questoes e Nota media por area do conheciemento - 2019</t>
  </si>
  <si>
    <t>Acerto de Questoes e Nota media por area do conheciemento - 2018</t>
  </si>
  <si>
    <t>Analise de LC</t>
  </si>
  <si>
    <t>Nota média</t>
  </si>
  <si>
    <t>Média</t>
  </si>
  <si>
    <t>Médiana</t>
  </si>
  <si>
    <t>Maximo</t>
  </si>
  <si>
    <t>Minimo</t>
  </si>
  <si>
    <t>Amplitude</t>
  </si>
  <si>
    <t>Desvio Padrão</t>
  </si>
  <si>
    <t>Analise de CH</t>
  </si>
  <si>
    <t>Analise de MT</t>
  </si>
  <si>
    <t>Analise de CN</t>
  </si>
  <si>
    <t>Pergunta: Até que ponto a pandemia influenciou na porcentagem de acerto das questoes do ENEM por area do conhecimento?</t>
  </si>
  <si>
    <t>Analise de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</si>
</sst>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Acerto em LC por ano</a:t>
            </a:r>
          </a:p>
        </c:rich>
      </c:tx>
      <c:layout>
        <c:manualLayout>
          <c:xMode val="edge"/>
          <c:yMode val="edge"/>
          <c:x val="0.13586206252953797"/>
          <c:y val="4.7619017860881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'Análise de dados Enem'!$M$3:$M$6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'Análise de dados Enem'!$O$3:$O$6</c:f>
              <c:numCache>
                <c:formatCode>General</c:formatCode>
                <c:ptCount val="4"/>
                <c:pt idx="0">
                  <c:v>37.200000000000003</c:v>
                </c:pt>
                <c:pt idx="1">
                  <c:v>41</c:v>
                </c:pt>
                <c:pt idx="2">
                  <c:v>42.3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03-454A-A72F-A0FF4B3071C8}"/>
            </c:ext>
          </c:extLst>
        </c:ser>
        <c:ser>
          <c:idx val="3"/>
          <c:order val="1"/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'Análise de dados Enem'!$M$3:$M$6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'Análise de dados Enem'!$O$3:$O$6</c:f>
              <c:numCache>
                <c:formatCode>General</c:formatCode>
                <c:ptCount val="4"/>
                <c:pt idx="0">
                  <c:v>37.200000000000003</c:v>
                </c:pt>
                <c:pt idx="1">
                  <c:v>41</c:v>
                </c:pt>
                <c:pt idx="2">
                  <c:v>42.3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03-454A-A72F-A0FF4B3071C8}"/>
            </c:ext>
          </c:extLst>
        </c:ser>
        <c:ser>
          <c:idx val="1"/>
          <c:order val="2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'Análise de dados Enem'!$M$3:$M$6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'Análise de dados Enem'!$O$3:$O$6</c:f>
              <c:numCache>
                <c:formatCode>General</c:formatCode>
                <c:ptCount val="4"/>
                <c:pt idx="0">
                  <c:v>37.200000000000003</c:v>
                </c:pt>
                <c:pt idx="1">
                  <c:v>41</c:v>
                </c:pt>
                <c:pt idx="2">
                  <c:v>42.3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03-454A-A72F-A0FF4B3071C8}"/>
            </c:ext>
          </c:extLst>
        </c:ser>
        <c:ser>
          <c:idx val="0"/>
          <c:order val="3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'Análise de dados Enem'!$M$3:$M$6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'Análise de dados Enem'!$O$3:$O$6</c:f>
              <c:numCache>
                <c:formatCode>General</c:formatCode>
                <c:ptCount val="4"/>
                <c:pt idx="0">
                  <c:v>37.200000000000003</c:v>
                </c:pt>
                <c:pt idx="1">
                  <c:v>41</c:v>
                </c:pt>
                <c:pt idx="2">
                  <c:v>42.3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03-454A-A72F-A0FF4B3071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8121632"/>
        <c:axId val="858122880"/>
      </c:lineChart>
      <c:catAx>
        <c:axId val="8581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122880"/>
        <c:crosses val="autoZero"/>
        <c:auto val="1"/>
        <c:lblAlgn val="ctr"/>
        <c:lblOffset val="100"/>
        <c:noMultiLvlLbl val="0"/>
      </c:catAx>
      <c:valAx>
        <c:axId val="858122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81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Acerto em Mt por ano</a:t>
            </a:r>
          </a:p>
        </c:rich>
      </c:tx>
      <c:layout>
        <c:manualLayout>
          <c:xMode val="edge"/>
          <c:yMode val="edge"/>
          <c:x val="0.259412377796297"/>
          <c:y val="5.7040998217468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'Análise de dados Enem'!$Q$3:$Q$6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'Análise de dados Enem'!$S$3:$S$6</c:f>
              <c:numCache>
                <c:formatCode>General</c:formatCode>
                <c:ptCount val="4"/>
                <c:pt idx="0">
                  <c:v>26.1</c:v>
                </c:pt>
                <c:pt idx="1">
                  <c:v>25.8</c:v>
                </c:pt>
                <c:pt idx="2">
                  <c:v>29.1</c:v>
                </c:pt>
                <c:pt idx="3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5-419F-AA19-3D5D92F714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8125792"/>
        <c:axId val="858126208"/>
      </c:lineChart>
      <c:catAx>
        <c:axId val="8581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126208"/>
        <c:crosses val="autoZero"/>
        <c:auto val="1"/>
        <c:lblAlgn val="ctr"/>
        <c:lblOffset val="100"/>
        <c:noMultiLvlLbl val="0"/>
      </c:catAx>
      <c:valAx>
        <c:axId val="858126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812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Acerto CH por ano</a:t>
            </a:r>
          </a:p>
        </c:rich>
      </c:tx>
      <c:layout>
        <c:manualLayout>
          <c:xMode val="edge"/>
          <c:yMode val="edge"/>
          <c:x val="0.17320788447892954"/>
          <c:y val="2.4922118380062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'Análise de dados Enem'!$M$15:$M$18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'Análise de dados Enem'!$O$15:$O$18</c:f>
              <c:numCache>
                <c:formatCode>General</c:formatCode>
                <c:ptCount val="4"/>
                <c:pt idx="0">
                  <c:v>34.700000000000003</c:v>
                </c:pt>
                <c:pt idx="1">
                  <c:v>36.799999999999997</c:v>
                </c:pt>
                <c:pt idx="2">
                  <c:v>35.799999999999997</c:v>
                </c:pt>
                <c:pt idx="3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1-4D0D-B5D5-AD7E059DAC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5990464"/>
        <c:axId val="775983392"/>
      </c:lineChart>
      <c:catAx>
        <c:axId val="7759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983392"/>
        <c:crosses val="autoZero"/>
        <c:auto val="1"/>
        <c:lblAlgn val="ctr"/>
        <c:lblOffset val="100"/>
        <c:noMultiLvlLbl val="0"/>
      </c:catAx>
      <c:valAx>
        <c:axId val="775983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59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Acerto em CN por ano</a:t>
            </a:r>
          </a:p>
        </c:rich>
      </c:tx>
      <c:layout>
        <c:manualLayout>
          <c:xMode val="edge"/>
          <c:yMode val="edge"/>
          <c:x val="0.30094079488025882"/>
          <c:y val="4.1237113402061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'Análise de dados Enem'!$Q$15:$Q$18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'Análise de dados Enem'!$S$15:$S$18</c:f>
              <c:numCache>
                <c:formatCode>General</c:formatCode>
                <c:ptCount val="4"/>
                <c:pt idx="0">
                  <c:v>26.1</c:v>
                </c:pt>
                <c:pt idx="1">
                  <c:v>28.5</c:v>
                </c:pt>
                <c:pt idx="2">
                  <c:v>30.6</c:v>
                </c:pt>
                <c:pt idx="3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E-4235-AB71-3D9E1AC891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2168672"/>
        <c:axId val="772155360"/>
      </c:lineChart>
      <c:catAx>
        <c:axId val="7721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155360"/>
        <c:crosses val="autoZero"/>
        <c:auto val="1"/>
        <c:lblAlgn val="ctr"/>
        <c:lblOffset val="100"/>
        <c:noMultiLvlLbl val="0"/>
      </c:catAx>
      <c:valAx>
        <c:axId val="772155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21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 média redação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'Análise de dados Enem'!$M$27:$M$30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'Análise de dados Enem'!$N$27:$N$30</c:f>
              <c:numCache>
                <c:formatCode>General</c:formatCode>
                <c:ptCount val="4"/>
                <c:pt idx="0">
                  <c:v>525.1</c:v>
                </c:pt>
                <c:pt idx="1">
                  <c:v>590.79999999999995</c:v>
                </c:pt>
                <c:pt idx="2">
                  <c:v>582.5</c:v>
                </c:pt>
                <c:pt idx="3">
                  <c:v>612.5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7-48F3-9B92-75DFDC2CF7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6000448"/>
        <c:axId val="775986304"/>
      </c:lineChart>
      <c:catAx>
        <c:axId val="7760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986304"/>
        <c:crosses val="autoZero"/>
        <c:auto val="1"/>
        <c:lblAlgn val="ctr"/>
        <c:lblOffset val="100"/>
        <c:noMultiLvlLbl val="0"/>
      </c:catAx>
      <c:valAx>
        <c:axId val="77598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60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1</xdr:row>
      <xdr:rowOff>190499</xdr:rowOff>
    </xdr:from>
    <xdr:to>
      <xdr:col>24</xdr:col>
      <xdr:colOff>409574</xdr:colOff>
      <xdr:row>10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AC0DB96-6425-9287-DD52-4E10CB9A5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447675</xdr:colOff>
      <xdr:row>10</xdr:row>
      <xdr:rowOff>104774</xdr:rowOff>
    </xdr:from>
    <xdr:to>
      <xdr:col>24</xdr:col>
      <xdr:colOff>390525</xdr:colOff>
      <xdr:row>19</xdr:row>
      <xdr:rowOff>171449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769FDC5-6860-8C2F-85FB-601E474DB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600075</xdr:colOff>
      <xdr:row>11</xdr:row>
      <xdr:rowOff>28575</xdr:rowOff>
    </xdr:from>
    <xdr:to>
      <xdr:col>29</xdr:col>
      <xdr:colOff>533400</xdr:colOff>
      <xdr:row>19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55DEC49-95C3-0956-3C75-9351D36FA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1</xdr:row>
      <xdr:rowOff>190499</xdr:rowOff>
    </xdr:from>
    <xdr:to>
      <xdr:col>29</xdr:col>
      <xdr:colOff>519112</xdr:colOff>
      <xdr:row>10</xdr:row>
      <xdr:rowOff>66674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C459C9C-FD39-ABAA-8AA5-A29980297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457199</xdr:colOff>
      <xdr:row>20</xdr:row>
      <xdr:rowOff>171450</xdr:rowOff>
    </xdr:from>
    <xdr:to>
      <xdr:col>24</xdr:col>
      <xdr:colOff>314324</xdr:colOff>
      <xdr:row>30</xdr:row>
      <xdr:rowOff>133350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3427244-12E9-A6CE-406A-34C4F4A91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AD36"/>
  <sheetViews>
    <sheetView tabSelected="1" topLeftCell="L7" workbookViewId="0">
      <selection activeCell="Y2" sqref="Y2"/>
    </sheetView>
  </sheetViews>
  <sheetFormatPr defaultRowHeight="15" x14ac:dyDescent="0.25"/>
  <cols>
    <col min="4" max="4" width="6.85546875" customWidth="1"/>
    <col min="6" max="6" width="11.28515625" bestFit="1" customWidth="1"/>
    <col min="13" max="13" width="13.7109375" bestFit="1" customWidth="1"/>
    <col min="14" max="14" width="11.28515625" bestFit="1" customWidth="1"/>
    <col min="17" max="17" width="13.7109375" bestFit="1" customWidth="1"/>
    <col min="30" max="30" width="12.42578125" customWidth="1"/>
  </cols>
  <sheetData>
    <row r="1" spans="5:30" x14ac:dyDescent="0.25">
      <c r="T1" s="2" t="s">
        <v>24</v>
      </c>
      <c r="U1" s="2"/>
      <c r="V1" s="2"/>
      <c r="W1" s="2"/>
      <c r="X1" s="2"/>
      <c r="Y1" s="2"/>
      <c r="Z1" s="2"/>
      <c r="AA1" s="2"/>
      <c r="AB1" s="2"/>
      <c r="AC1" s="2"/>
      <c r="AD1" s="2"/>
    </row>
    <row r="2" spans="5:30" x14ac:dyDescent="0.25">
      <c r="E2" s="3" t="s">
        <v>9</v>
      </c>
      <c r="F2" s="3"/>
      <c r="G2" s="3"/>
      <c r="H2" s="3"/>
      <c r="I2" s="3"/>
      <c r="J2" s="3"/>
      <c r="K2" s="1"/>
      <c r="M2" t="s">
        <v>13</v>
      </c>
      <c r="N2" t="s">
        <v>14</v>
      </c>
      <c r="O2" t="s">
        <v>7</v>
      </c>
      <c r="Q2" t="s">
        <v>22</v>
      </c>
      <c r="R2" t="s">
        <v>14</v>
      </c>
      <c r="S2" t="s">
        <v>7</v>
      </c>
    </row>
    <row r="3" spans="5:30" x14ac:dyDescent="0.25">
      <c r="E3" t="s">
        <v>5</v>
      </c>
      <c r="F3" t="s">
        <v>6</v>
      </c>
      <c r="G3" t="s">
        <v>7</v>
      </c>
      <c r="M3">
        <v>2018</v>
      </c>
      <c r="N3">
        <v>525.46</v>
      </c>
      <c r="O3">
        <v>37.200000000000003</v>
      </c>
      <c r="Q3">
        <v>2018</v>
      </c>
      <c r="R3">
        <v>537.26</v>
      </c>
      <c r="S3">
        <v>26.1</v>
      </c>
    </row>
    <row r="4" spans="5:30" x14ac:dyDescent="0.25">
      <c r="E4" t="s">
        <v>0</v>
      </c>
      <c r="F4">
        <v>497.34</v>
      </c>
      <c r="G4">
        <v>36</v>
      </c>
      <c r="M4">
        <v>2019</v>
      </c>
      <c r="N4">
        <v>519.61</v>
      </c>
      <c r="O4">
        <v>41</v>
      </c>
      <c r="Q4">
        <v>2019</v>
      </c>
      <c r="R4">
        <v>525.03</v>
      </c>
      <c r="S4">
        <v>25.8</v>
      </c>
    </row>
    <row r="5" spans="5:30" x14ac:dyDescent="0.25">
      <c r="E5" t="s">
        <v>1</v>
      </c>
      <c r="F5">
        <v>512.08000000000004</v>
      </c>
      <c r="G5">
        <v>37.1</v>
      </c>
      <c r="M5">
        <v>2020</v>
      </c>
      <c r="N5">
        <v>523.95000000000005</v>
      </c>
      <c r="O5">
        <v>42.3</v>
      </c>
      <c r="Q5">
        <v>2020</v>
      </c>
      <c r="R5">
        <v>522.65</v>
      </c>
      <c r="S5">
        <v>29.1</v>
      </c>
    </row>
    <row r="6" spans="5:30" x14ac:dyDescent="0.25">
      <c r="E6" t="s">
        <v>2</v>
      </c>
      <c r="F6">
        <v>513.53</v>
      </c>
      <c r="G6">
        <v>28.4</v>
      </c>
      <c r="M6">
        <v>2021</v>
      </c>
      <c r="N6">
        <v>497.34</v>
      </c>
      <c r="O6">
        <v>36</v>
      </c>
      <c r="Q6">
        <v>2021</v>
      </c>
      <c r="R6">
        <v>513.53</v>
      </c>
      <c r="S6">
        <v>28.4</v>
      </c>
    </row>
    <row r="7" spans="5:30" x14ac:dyDescent="0.25">
      <c r="E7" t="s">
        <v>3</v>
      </c>
      <c r="F7">
        <v>484.45</v>
      </c>
      <c r="G7">
        <v>29.7</v>
      </c>
      <c r="M7" t="s">
        <v>15</v>
      </c>
      <c r="N7" s="5">
        <f>AVERAGE(N3:N6)</f>
        <v>516.59</v>
      </c>
      <c r="O7" s="5">
        <f>AVERAGE(O3:O6)</f>
        <v>39.125</v>
      </c>
      <c r="Q7" t="s">
        <v>15</v>
      </c>
      <c r="R7" s="5">
        <f>AVERAGE(R3:R6)</f>
        <v>524.61750000000006</v>
      </c>
      <c r="S7" s="5">
        <f>AVERAGE(S3:S6)</f>
        <v>27.35</v>
      </c>
    </row>
    <row r="8" spans="5:30" x14ac:dyDescent="0.25">
      <c r="E8" t="s">
        <v>4</v>
      </c>
      <c r="F8">
        <v>612.5</v>
      </c>
      <c r="G8" s="1" t="s">
        <v>8</v>
      </c>
      <c r="M8" t="s">
        <v>16</v>
      </c>
      <c r="N8" s="5">
        <f>MEDIAN(N3:N6)</f>
        <v>521.78</v>
      </c>
      <c r="O8" s="5">
        <f>MEDIAN(O3:O6)</f>
        <v>39.1</v>
      </c>
      <c r="Q8" t="s">
        <v>16</v>
      </c>
      <c r="R8" s="5">
        <f>MEDIAN(R3:R6)</f>
        <v>523.83999999999992</v>
      </c>
      <c r="S8" s="5">
        <f>MEDIAN(S3:S6)</f>
        <v>27.25</v>
      </c>
    </row>
    <row r="9" spans="5:30" x14ac:dyDescent="0.25">
      <c r="M9" t="s">
        <v>17</v>
      </c>
      <c r="N9" s="5">
        <f>LARGE(N3:N6,1)</f>
        <v>525.46</v>
      </c>
      <c r="O9" s="5">
        <f>LARGE(O3:O6,1)</f>
        <v>42.3</v>
      </c>
      <c r="Q9" t="s">
        <v>17</v>
      </c>
      <c r="R9" s="5">
        <f>LARGE(R3:R6,1)</f>
        <v>537.26</v>
      </c>
      <c r="S9" s="5">
        <f>LARGE(S3:S6,1)</f>
        <v>29.1</v>
      </c>
    </row>
    <row r="10" spans="5:30" x14ac:dyDescent="0.25">
      <c r="E10" s="3" t="s">
        <v>10</v>
      </c>
      <c r="F10" s="3"/>
      <c r="G10" s="3"/>
      <c r="M10" t="s">
        <v>18</v>
      </c>
      <c r="N10" s="5">
        <f>SMALL(N3:N6,1)</f>
        <v>497.34</v>
      </c>
      <c r="O10" s="5">
        <f>SMALL(O3:O6,1)</f>
        <v>36</v>
      </c>
      <c r="Q10" t="s">
        <v>18</v>
      </c>
      <c r="R10" s="5">
        <f>SMALL(R3:R6,1)</f>
        <v>513.53</v>
      </c>
      <c r="S10" s="5">
        <f>SMALL(S3:S6,1)</f>
        <v>25.8</v>
      </c>
    </row>
    <row r="11" spans="5:30" x14ac:dyDescent="0.25">
      <c r="E11" t="s">
        <v>5</v>
      </c>
      <c r="F11" t="s">
        <v>6</v>
      </c>
      <c r="G11" t="s">
        <v>7</v>
      </c>
      <c r="M11" t="s">
        <v>19</v>
      </c>
      <c r="N11" s="5">
        <f>N9-N10</f>
        <v>28.120000000000061</v>
      </c>
      <c r="O11" s="5">
        <f>O9-O10</f>
        <v>6.2999999999999972</v>
      </c>
      <c r="Q11" t="s">
        <v>19</v>
      </c>
      <c r="R11" s="5">
        <f>R9-R10</f>
        <v>23.730000000000018</v>
      </c>
      <c r="S11" s="5">
        <f>S9-S10</f>
        <v>3.3000000000000007</v>
      </c>
    </row>
    <row r="12" spans="5:30" x14ac:dyDescent="0.25">
      <c r="E12" t="s">
        <v>0</v>
      </c>
      <c r="F12">
        <v>523.95000000000005</v>
      </c>
      <c r="G12">
        <v>42.3</v>
      </c>
      <c r="M12" t="s">
        <v>20</v>
      </c>
      <c r="N12" s="5">
        <f>_xlfn.STDEV.S(N3:N6)</f>
        <v>13.070697507529356</v>
      </c>
      <c r="O12" s="5">
        <f>_xlfn.STDEV.S(O3:O6)</f>
        <v>3.0037476591751164</v>
      </c>
      <c r="Q12" t="s">
        <v>20</v>
      </c>
      <c r="R12" s="5">
        <f>_xlfn.STDEV.S(R3:R6)</f>
        <v>9.7776390299499276</v>
      </c>
      <c r="S12" s="5">
        <f>_xlfn.STDEV.S(S3:S6)</f>
        <v>1.6462077633154324</v>
      </c>
    </row>
    <row r="13" spans="5:30" x14ac:dyDescent="0.25">
      <c r="E13" t="s">
        <v>1</v>
      </c>
      <c r="F13">
        <v>509.61</v>
      </c>
      <c r="G13">
        <v>35.799999999999997</v>
      </c>
    </row>
    <row r="14" spans="5:30" x14ac:dyDescent="0.25">
      <c r="E14" t="s">
        <v>2</v>
      </c>
      <c r="F14">
        <v>522.65</v>
      </c>
      <c r="G14">
        <v>29.1</v>
      </c>
      <c r="M14" t="s">
        <v>21</v>
      </c>
      <c r="N14" t="s">
        <v>14</v>
      </c>
      <c r="O14" t="s">
        <v>7</v>
      </c>
      <c r="Q14" t="s">
        <v>23</v>
      </c>
      <c r="R14" t="s">
        <v>14</v>
      </c>
      <c r="S14" t="s">
        <v>7</v>
      </c>
    </row>
    <row r="15" spans="5:30" x14ac:dyDescent="0.25">
      <c r="E15" t="s">
        <v>3</v>
      </c>
      <c r="F15">
        <v>489.15</v>
      </c>
      <c r="G15">
        <v>30.6</v>
      </c>
      <c r="J15" s="4"/>
      <c r="M15">
        <v>2018</v>
      </c>
      <c r="N15">
        <v>566.61</v>
      </c>
      <c r="O15">
        <v>34.700000000000003</v>
      </c>
      <c r="Q15">
        <v>2018</v>
      </c>
      <c r="R15">
        <v>493.3</v>
      </c>
      <c r="S15">
        <v>26.1</v>
      </c>
    </row>
    <row r="16" spans="5:30" x14ac:dyDescent="0.25">
      <c r="E16" t="s">
        <v>4</v>
      </c>
      <c r="F16">
        <v>582.5</v>
      </c>
      <c r="G16" s="1" t="s">
        <v>8</v>
      </c>
      <c r="M16">
        <v>2019</v>
      </c>
      <c r="N16">
        <v>506.87</v>
      </c>
      <c r="O16">
        <v>36.799999999999997</v>
      </c>
      <c r="Q16">
        <v>2019</v>
      </c>
      <c r="R16">
        <v>474.29</v>
      </c>
      <c r="S16">
        <v>28.5</v>
      </c>
    </row>
    <row r="17" spans="5:19" x14ac:dyDescent="0.25">
      <c r="M17">
        <v>2020</v>
      </c>
      <c r="N17">
        <v>509.61</v>
      </c>
      <c r="O17">
        <v>35.799999999999997</v>
      </c>
      <c r="Q17">
        <v>2020</v>
      </c>
      <c r="R17">
        <v>489.15</v>
      </c>
      <c r="S17">
        <v>30.6</v>
      </c>
    </row>
    <row r="18" spans="5:19" x14ac:dyDescent="0.25">
      <c r="E18" s="3" t="s">
        <v>11</v>
      </c>
      <c r="F18" s="3"/>
      <c r="G18" s="3"/>
      <c r="M18">
        <v>2021</v>
      </c>
      <c r="N18">
        <v>512.08000000000004</v>
      </c>
      <c r="O18">
        <v>37.1</v>
      </c>
      <c r="Q18">
        <v>2021</v>
      </c>
      <c r="R18">
        <v>484.45</v>
      </c>
      <c r="S18">
        <v>29.7</v>
      </c>
    </row>
    <row r="19" spans="5:19" x14ac:dyDescent="0.25">
      <c r="E19" t="s">
        <v>5</v>
      </c>
      <c r="F19" t="s">
        <v>6</v>
      </c>
      <c r="G19" t="s">
        <v>7</v>
      </c>
      <c r="M19" t="s">
        <v>15</v>
      </c>
      <c r="N19" s="5">
        <f>AVERAGE(N15:N18)</f>
        <v>523.79250000000002</v>
      </c>
      <c r="O19" s="5">
        <f>AVERAGE(O15:O18)</f>
        <v>36.1</v>
      </c>
      <c r="Q19" t="s">
        <v>15</v>
      </c>
      <c r="R19" s="5">
        <f>AVERAGE(R15:R18)</f>
        <v>485.29750000000001</v>
      </c>
      <c r="S19" s="5">
        <f>AVERAGE(S15:S18)</f>
        <v>28.725000000000001</v>
      </c>
    </row>
    <row r="20" spans="5:19" x14ac:dyDescent="0.25">
      <c r="E20" t="s">
        <v>0</v>
      </c>
      <c r="F20">
        <v>519.61</v>
      </c>
      <c r="G20">
        <v>41</v>
      </c>
      <c r="M20" t="s">
        <v>16</v>
      </c>
      <c r="N20" s="5">
        <f>MEDIAN(N15:N18)</f>
        <v>510.84500000000003</v>
      </c>
      <c r="O20" s="5">
        <f>MEDIAN(O15:O18)</f>
        <v>36.299999999999997</v>
      </c>
      <c r="Q20" t="s">
        <v>16</v>
      </c>
      <c r="R20" s="5">
        <f>MEDIAN(R15:R18)</f>
        <v>486.79999999999995</v>
      </c>
      <c r="S20" s="5">
        <f>MEDIAN(S15:S18)</f>
        <v>29.1</v>
      </c>
    </row>
    <row r="21" spans="5:19" x14ac:dyDescent="0.25">
      <c r="E21" t="s">
        <v>1</v>
      </c>
      <c r="F21">
        <v>506.87</v>
      </c>
      <c r="G21">
        <v>36.799999999999997</v>
      </c>
      <c r="M21" t="s">
        <v>17</v>
      </c>
      <c r="N21" s="5">
        <f>LARGE(N15:N18,1)</f>
        <v>566.61</v>
      </c>
      <c r="O21" s="5">
        <f>LARGE(O15:O18,1)</f>
        <v>37.1</v>
      </c>
      <c r="Q21" t="s">
        <v>17</v>
      </c>
      <c r="R21" s="5">
        <f>LARGE(R15:R18,1)</f>
        <v>493.3</v>
      </c>
      <c r="S21" s="5">
        <f>LARGE(S15:S18,1)</f>
        <v>30.6</v>
      </c>
    </row>
    <row r="22" spans="5:19" x14ac:dyDescent="0.25">
      <c r="E22" t="s">
        <v>2</v>
      </c>
      <c r="F22">
        <v>525.03</v>
      </c>
      <c r="G22">
        <v>25.8</v>
      </c>
      <c r="M22" t="s">
        <v>18</v>
      </c>
      <c r="N22" s="5">
        <f>SMALL(N15:N18,1)</f>
        <v>506.87</v>
      </c>
      <c r="O22" s="5">
        <f>SMALL(O15:O18,1)</f>
        <v>34.700000000000003</v>
      </c>
      <c r="Q22" t="s">
        <v>18</v>
      </c>
      <c r="R22" s="5">
        <f>SMALL(R15:R18,1)</f>
        <v>474.29</v>
      </c>
      <c r="S22" s="5">
        <f>SMALL(S15:S18,1)</f>
        <v>26.1</v>
      </c>
    </row>
    <row r="23" spans="5:19" x14ac:dyDescent="0.25">
      <c r="E23" t="s">
        <v>3</v>
      </c>
      <c r="F23">
        <v>474.29</v>
      </c>
      <c r="G23">
        <v>28.5</v>
      </c>
      <c r="M23" t="s">
        <v>19</v>
      </c>
      <c r="N23" s="5">
        <f>N21-N22</f>
        <v>59.740000000000009</v>
      </c>
      <c r="O23" s="5">
        <f>O21-O22</f>
        <v>2.3999999999999986</v>
      </c>
      <c r="Q23" t="s">
        <v>19</v>
      </c>
      <c r="R23" s="5">
        <f>R21-R22</f>
        <v>19.009999999999991</v>
      </c>
      <c r="S23" s="5">
        <f>S21-S22</f>
        <v>4.5</v>
      </c>
    </row>
    <row r="24" spans="5:19" x14ac:dyDescent="0.25">
      <c r="E24" t="s">
        <v>4</v>
      </c>
      <c r="F24">
        <v>590.79999999999995</v>
      </c>
      <c r="G24" s="1" t="s">
        <v>8</v>
      </c>
      <c r="M24" t="s">
        <v>20</v>
      </c>
      <c r="N24" s="5">
        <f>_xlfn.STDEV.S(N15:N18)</f>
        <v>28.624204646883495</v>
      </c>
      <c r="O24" s="5">
        <f>_xlfn.STDEV.S(O15:O18)</f>
        <v>1.0862780491200204</v>
      </c>
      <c r="Q24" t="s">
        <v>20</v>
      </c>
      <c r="R24" s="5">
        <f>_xlfn.STDEV.S(R15:R18)</f>
        <v>8.1805679305697669</v>
      </c>
      <c r="S24" s="5">
        <f>_xlfn.STDEV.S(S15:S18)</f>
        <v>1.9499999999999995</v>
      </c>
    </row>
    <row r="26" spans="5:19" x14ac:dyDescent="0.25">
      <c r="E26" s="3" t="s">
        <v>12</v>
      </c>
      <c r="F26" s="3"/>
      <c r="G26" s="3"/>
      <c r="M26" t="s">
        <v>25</v>
      </c>
      <c r="N26" t="s">
        <v>14</v>
      </c>
    </row>
    <row r="27" spans="5:19" x14ac:dyDescent="0.25">
      <c r="E27" t="s">
        <v>5</v>
      </c>
      <c r="F27" t="s">
        <v>6</v>
      </c>
      <c r="G27" t="s">
        <v>7</v>
      </c>
      <c r="M27">
        <v>2018</v>
      </c>
      <c r="N27">
        <v>525.1</v>
      </c>
    </row>
    <row r="28" spans="5:19" x14ac:dyDescent="0.25">
      <c r="E28" t="s">
        <v>0</v>
      </c>
      <c r="F28">
        <v>525.46</v>
      </c>
      <c r="G28">
        <v>37.200000000000003</v>
      </c>
      <c r="M28">
        <v>2019</v>
      </c>
      <c r="N28">
        <v>590.79999999999995</v>
      </c>
    </row>
    <row r="29" spans="5:19" x14ac:dyDescent="0.25">
      <c r="E29" t="s">
        <v>1</v>
      </c>
      <c r="F29">
        <v>566.61</v>
      </c>
      <c r="G29">
        <v>34.700000000000003</v>
      </c>
      <c r="M29">
        <v>2020</v>
      </c>
      <c r="N29">
        <v>582.5</v>
      </c>
    </row>
    <row r="30" spans="5:19" x14ac:dyDescent="0.25">
      <c r="E30" t="s">
        <v>2</v>
      </c>
      <c r="F30">
        <v>537.26</v>
      </c>
      <c r="G30">
        <v>26.1</v>
      </c>
      <c r="M30">
        <v>2021</v>
      </c>
      <c r="N30">
        <v>612.5</v>
      </c>
    </row>
    <row r="31" spans="5:19" x14ac:dyDescent="0.25">
      <c r="E31" t="s">
        <v>3</v>
      </c>
      <c r="F31">
        <v>493.3</v>
      </c>
      <c r="G31">
        <v>26.1</v>
      </c>
      <c r="M31" t="s">
        <v>15</v>
      </c>
      <c r="N31" s="5">
        <f>AVERAGE(N27:N30)</f>
        <v>577.72500000000002</v>
      </c>
      <c r="O31" s="5"/>
    </row>
    <row r="32" spans="5:19" x14ac:dyDescent="0.25">
      <c r="E32" t="s">
        <v>4</v>
      </c>
      <c r="F32">
        <v>525.1</v>
      </c>
      <c r="G32" s="1" t="s">
        <v>8</v>
      </c>
      <c r="M32" t="s">
        <v>16</v>
      </c>
      <c r="N32" s="5">
        <f>MEDIAN(N27:N30)</f>
        <v>586.65</v>
      </c>
      <c r="O32" s="5"/>
    </row>
    <row r="33" spans="13:15" x14ac:dyDescent="0.25">
      <c r="M33" t="s">
        <v>17</v>
      </c>
      <c r="N33" s="5">
        <f>LARGE(N27:N30,1)</f>
        <v>612.5</v>
      </c>
      <c r="O33" s="5"/>
    </row>
    <row r="34" spans="13:15" x14ac:dyDescent="0.25">
      <c r="M34" t="s">
        <v>18</v>
      </c>
      <c r="N34" s="5">
        <f>SMALL(N27:N30,1)</f>
        <v>525.1</v>
      </c>
      <c r="O34" s="5"/>
    </row>
    <row r="35" spans="13:15" x14ac:dyDescent="0.25">
      <c r="M35" t="s">
        <v>19</v>
      </c>
      <c r="N35" s="5">
        <f>N33-N34</f>
        <v>87.399999999999977</v>
      </c>
      <c r="O35" s="5"/>
    </row>
    <row r="36" spans="13:15" x14ac:dyDescent="0.25">
      <c r="M36" t="s">
        <v>20</v>
      </c>
      <c r="N36" s="5">
        <f>_xlfn.STDEV.S(N27:N30)</f>
        <v>37.293643336811868</v>
      </c>
      <c r="O36" s="5"/>
    </row>
  </sheetData>
  <mergeCells count="1">
    <mergeCell ref="T1:A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59E6-67C6-4FBA-B8F4-966FB903DDE6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Análise de dados Enem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Campolina</dc:creator>
  <cp:lastModifiedBy>Felipe Campolina</cp:lastModifiedBy>
  <dcterms:created xsi:type="dcterms:W3CDTF">2015-06-05T18:19:34Z</dcterms:created>
  <dcterms:modified xsi:type="dcterms:W3CDTF">2022-10-06T16:17:32Z</dcterms:modified>
</cp:coreProperties>
</file>