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nsolerpg\"/>
    </mc:Choice>
  </mc:AlternateContent>
  <xr:revisionPtr revIDLastSave="0" documentId="13_ncr:1_{8C1B585E-8FCE-44FE-83BD-BCDFF2E4AB8A}" xr6:coauthVersionLast="45" xr6:coauthVersionMax="45" xr10:uidLastSave="{00000000-0000-0000-0000-000000000000}"/>
  <bookViews>
    <workbookView xWindow="0" yWindow="0" windowWidth="20490" windowHeight="10920" xr2:uid="{7F93D8F4-DBEA-46CA-B17F-B6AFB6DC36A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L7" i="1"/>
  <c r="K7" i="1"/>
  <c r="J7" i="1"/>
  <c r="I7" i="1"/>
  <c r="H7" i="1"/>
  <c r="G7" i="1"/>
  <c r="F7" i="1"/>
  <c r="E7" i="1"/>
  <c r="M12" i="1" l="1"/>
  <c r="A4" i="1"/>
  <c r="A3" i="1"/>
  <c r="A2" i="1"/>
  <c r="K12" i="1" l="1"/>
  <c r="E12" i="1"/>
  <c r="F12" i="1"/>
  <c r="G12" i="1"/>
  <c r="H12" i="1"/>
  <c r="I12" i="1"/>
  <c r="J12" i="1"/>
  <c r="L12" i="1"/>
  <c r="I2" i="1" l="1"/>
  <c r="I4" i="1"/>
  <c r="I3" i="1"/>
  <c r="P3" i="1" s="1"/>
  <c r="D2" i="1"/>
  <c r="D4" i="1"/>
  <c r="D3" i="1"/>
  <c r="M3" i="1" s="1"/>
  <c r="F2" i="1"/>
  <c r="F4" i="1"/>
  <c r="F3" i="1"/>
  <c r="H2" i="1"/>
  <c r="H4" i="1"/>
  <c r="H3" i="1"/>
  <c r="G2" i="1"/>
  <c r="G4" i="1"/>
  <c r="G3" i="1"/>
  <c r="E2" i="1"/>
  <c r="E4" i="1"/>
  <c r="E3" i="1"/>
  <c r="C4" i="1"/>
  <c r="N4" i="1" s="1"/>
  <c r="C2" i="1"/>
  <c r="N2" i="1" s="1"/>
  <c r="C3" i="1"/>
  <c r="N3" i="1" s="1"/>
  <c r="B2" i="1"/>
  <c r="B4" i="1"/>
  <c r="B3" i="1"/>
  <c r="P4" i="1" l="1"/>
  <c r="O4" i="1"/>
  <c r="O2" i="1"/>
  <c r="P2" i="1"/>
  <c r="L2" i="1"/>
  <c r="M4" i="1"/>
  <c r="K2" i="1"/>
  <c r="L4" i="1"/>
  <c r="M2" i="1"/>
  <c r="K3" i="1"/>
  <c r="K4" i="1"/>
  <c r="L3" i="1"/>
  <c r="O3" i="1"/>
  <c r="R2" i="1" l="1"/>
  <c r="R4" i="1"/>
  <c r="R3" i="1"/>
</calcChain>
</file>

<file path=xl/sharedStrings.xml><?xml version="1.0" encoding="utf-8"?>
<sst xmlns="http://schemas.openxmlformats.org/spreadsheetml/2006/main" count="224" uniqueCount="105">
  <si>
    <t>Nivel</t>
  </si>
  <si>
    <t>FOR</t>
  </si>
  <si>
    <t>DES</t>
  </si>
  <si>
    <t>AGI</t>
  </si>
  <si>
    <t>RES</t>
  </si>
  <si>
    <t>VIT</t>
  </si>
  <si>
    <t>INT</t>
  </si>
  <si>
    <t>COM</t>
  </si>
  <si>
    <t>Dano</t>
  </si>
  <si>
    <t>Acerto</t>
  </si>
  <si>
    <t>Escapa</t>
  </si>
  <si>
    <t>Proteção</t>
  </si>
  <si>
    <t>Classe</t>
  </si>
  <si>
    <t>W</t>
  </si>
  <si>
    <t>Magico</t>
  </si>
  <si>
    <t>Distancia</t>
  </si>
  <si>
    <t>Corpo</t>
  </si>
  <si>
    <t>CON.</t>
  </si>
  <si>
    <t>Espada de Madeira</t>
  </si>
  <si>
    <t>S</t>
  </si>
  <si>
    <t>Armadura de Couro Leve</t>
  </si>
  <si>
    <t>A</t>
  </si>
  <si>
    <t>Bota de Couro Leve</t>
  </si>
  <si>
    <t>B</t>
  </si>
  <si>
    <t>Adaga</t>
  </si>
  <si>
    <t>Bastão</t>
  </si>
  <si>
    <t>C</t>
  </si>
  <si>
    <t>Lança</t>
  </si>
  <si>
    <t>D</t>
  </si>
  <si>
    <t>Machadinha</t>
  </si>
  <si>
    <t>Lança Forjada</t>
  </si>
  <si>
    <t>Capuz</t>
  </si>
  <si>
    <t>Bandana</t>
  </si>
  <si>
    <t>Capacete de Couro Leve</t>
  </si>
  <si>
    <t>Bota de Couro Reforçada</t>
  </si>
  <si>
    <t>Adaga Forjada</t>
  </si>
  <si>
    <t>Bastão Forjado</t>
  </si>
  <si>
    <t>Machadinha Forjada</t>
  </si>
  <si>
    <t>Arco e Flecha</t>
  </si>
  <si>
    <t>Clava</t>
  </si>
  <si>
    <t>Machado Leve</t>
  </si>
  <si>
    <t>Espada Leve</t>
  </si>
  <si>
    <t>Espada Leve Forjada</t>
  </si>
  <si>
    <t>Botas Leves</t>
  </si>
  <si>
    <t>Machado Leve Forjado</t>
  </si>
  <si>
    <t>Sandálias</t>
  </si>
  <si>
    <t>Capa</t>
  </si>
  <si>
    <t>Chapéu de Bruxo</t>
  </si>
  <si>
    <t>Armadura de Couro Reforçada</t>
  </si>
  <si>
    <t>Clava Forjada</t>
  </si>
  <si>
    <t>Capacete de Ferro</t>
  </si>
  <si>
    <t>Cajado</t>
  </si>
  <si>
    <t>M</t>
  </si>
  <si>
    <t>Arco Forjado</t>
  </si>
  <si>
    <t>Espada Curta</t>
  </si>
  <si>
    <t>Lança de Ferro</t>
  </si>
  <si>
    <t>Arco Leve</t>
  </si>
  <si>
    <t>Espada Leve Melhorada</t>
  </si>
  <si>
    <t>Machado Leve Melhorado</t>
  </si>
  <si>
    <t>Maça Forjada</t>
  </si>
  <si>
    <t>Arco Melhorado</t>
  </si>
  <si>
    <t>Maça</t>
  </si>
  <si>
    <t>Capacete de Bronze</t>
  </si>
  <si>
    <t>Armadura de Ferro</t>
  </si>
  <si>
    <t>Bota de Ferro</t>
  </si>
  <si>
    <t>Cajado de Onyx</t>
  </si>
  <si>
    <t>Machado de Ferro</t>
  </si>
  <si>
    <t>Armadura de Aço</t>
  </si>
  <si>
    <t>Maça Melhorada</t>
  </si>
  <si>
    <t>Arco Galvânico</t>
  </si>
  <si>
    <t>Martelo de Guerra</t>
  </si>
  <si>
    <t>Machado de Ferro Forjado</t>
  </si>
  <si>
    <t>Capacete de Prata</t>
  </si>
  <si>
    <t>Cajado Mágico</t>
  </si>
  <si>
    <t>Armadura de Prata</t>
  </si>
  <si>
    <t>Maça Perfeita</t>
  </si>
  <si>
    <t>Armadura de Ouro</t>
  </si>
  <si>
    <t>Capacete de Ouro</t>
  </si>
  <si>
    <t>Machado Duplo</t>
  </si>
  <si>
    <t>Espada Longa</t>
  </si>
  <si>
    <t>Machado de Ferro Melhorado</t>
  </si>
  <si>
    <t>Martelo Gigante</t>
  </si>
  <si>
    <t>Espada Leve Perfeita</t>
  </si>
  <si>
    <t>Arco Perfeito</t>
  </si>
  <si>
    <t>Bota de Ouro</t>
  </si>
  <si>
    <t>Machado Leve Perfeito</t>
  </si>
  <si>
    <t>Armadura de Onix</t>
  </si>
  <si>
    <t>Martelo de Onyx</t>
  </si>
  <si>
    <t>Arco Real</t>
  </si>
  <si>
    <t>Capacete de Onyx</t>
  </si>
  <si>
    <t>Katana</t>
  </si>
  <si>
    <t>Machado de Ferro Perfeito</t>
  </si>
  <si>
    <t>Armadura Real</t>
  </si>
  <si>
    <t>Machado dos Anões</t>
  </si>
  <si>
    <t>Capacete Real</t>
  </si>
  <si>
    <t>Cabeça</t>
  </si>
  <si>
    <t>Tronco</t>
  </si>
  <si>
    <t>Mão Esq</t>
  </si>
  <si>
    <t>Mão Dir</t>
  </si>
  <si>
    <t>Pés</t>
  </si>
  <si>
    <t>HP</t>
  </si>
  <si>
    <t>MP</t>
  </si>
  <si>
    <t>E</t>
  </si>
  <si>
    <t>Escudo</t>
  </si>
  <si>
    <t>Modificador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</si>
</sst>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01E7-E7BA-4AC8-A4FE-3695B28C39C5}">
  <dimension ref="A1:T12"/>
  <sheetViews>
    <sheetView tabSelected="1" workbookViewId="0">
      <selection activeCell="A7" sqref="A7"/>
    </sheetView>
  </sheetViews>
  <sheetFormatPr defaultRowHeight="15" x14ac:dyDescent="0.25"/>
  <cols>
    <col min="11" max="14" width="9.140625" style="1"/>
  </cols>
  <sheetData>
    <row r="1" spans="1:20" x14ac:dyDescent="0.25">
      <c r="A1" t="s">
        <v>0</v>
      </c>
      <c r="B1" t="s">
        <v>1</v>
      </c>
      <c r="C1" t="s">
        <v>3</v>
      </c>
      <c r="D1" t="s">
        <v>2</v>
      </c>
      <c r="E1" t="s">
        <v>6</v>
      </c>
      <c r="F1" t="s">
        <v>4</v>
      </c>
      <c r="G1" t="s">
        <v>17</v>
      </c>
      <c r="H1" t="s">
        <v>7</v>
      </c>
      <c r="I1" t="s">
        <v>5</v>
      </c>
      <c r="J1" t="s">
        <v>12</v>
      </c>
      <c r="K1" s="1" t="s">
        <v>8</v>
      </c>
      <c r="L1" s="1" t="s">
        <v>11</v>
      </c>
      <c r="M1" s="1" t="s">
        <v>9</v>
      </c>
      <c r="N1" s="1" t="s">
        <v>10</v>
      </c>
      <c r="O1" s="1" t="s">
        <v>100</v>
      </c>
      <c r="P1" s="1" t="s">
        <v>101</v>
      </c>
      <c r="R1" s="1" t="s">
        <v>104</v>
      </c>
    </row>
    <row r="2" spans="1:20" x14ac:dyDescent="0.25">
      <c r="A2">
        <f>A6</f>
        <v>10</v>
      </c>
      <c r="B2">
        <f>5+(($A2-1)*2)+E12</f>
        <v>23</v>
      </c>
      <c r="C2">
        <f>5+G12</f>
        <v>5</v>
      </c>
      <c r="D2">
        <f>5+H12</f>
        <v>5</v>
      </c>
      <c r="E2">
        <f>5+I12</f>
        <v>5</v>
      </c>
      <c r="F2">
        <f>5+(($A2-1)*2)+F12</f>
        <v>23</v>
      </c>
      <c r="G2">
        <f>5+L12</f>
        <v>5</v>
      </c>
      <c r="H2">
        <f>5+K12</f>
        <v>5</v>
      </c>
      <c r="I2">
        <f>5+(($A2-1)*2)+J12</f>
        <v>23</v>
      </c>
      <c r="J2" t="s">
        <v>16</v>
      </c>
      <c r="K2" s="1">
        <f>(((A2*500)+(B2*800)+(D2*500))/1000)+M12</f>
        <v>25.9</v>
      </c>
      <c r="L2" s="1">
        <f>((A2*500)+(F2*800)+(B2*500))/1000</f>
        <v>34.9</v>
      </c>
      <c r="M2" s="1">
        <f>((A2*500)+(D2*600)+(B2*600))/1000</f>
        <v>21.8</v>
      </c>
      <c r="N2" s="1">
        <f>(A2*1.8)+(C2*1.8)-6</f>
        <v>21</v>
      </c>
      <c r="O2">
        <f>55+((A2*I2)*2)</f>
        <v>515</v>
      </c>
      <c r="P2" s="5">
        <f>20+((A2*H2)*2)+(A2*(I2/3))</f>
        <v>196.66666666666669</v>
      </c>
      <c r="R2" s="4">
        <f>K2+L2+M2+N2</f>
        <v>103.6</v>
      </c>
    </row>
    <row r="3" spans="1:20" x14ac:dyDescent="0.25">
      <c r="A3">
        <f>A6</f>
        <v>10</v>
      </c>
      <c r="B3">
        <f>5+(($A3-1)*2)+E12</f>
        <v>23</v>
      </c>
      <c r="C3">
        <f>5+G12</f>
        <v>5</v>
      </c>
      <c r="D3">
        <f>5+(($A3-1)*2)+H12</f>
        <v>23</v>
      </c>
      <c r="E3">
        <f>5+I12</f>
        <v>5</v>
      </c>
      <c r="F3">
        <f>5+F12</f>
        <v>5</v>
      </c>
      <c r="G3">
        <f>5+L12</f>
        <v>5</v>
      </c>
      <c r="H3">
        <f>5+K12</f>
        <v>5</v>
      </c>
      <c r="I3">
        <f>5+(($A3-1)*2)+J12</f>
        <v>23</v>
      </c>
      <c r="J3" t="s">
        <v>15</v>
      </c>
      <c r="K3" s="1">
        <f>(((A3*500)+(B3*800)+(D3*400))/1000)+M12</f>
        <v>32.6</v>
      </c>
      <c r="L3" s="1">
        <f>((A3*500)+(F3*800)+(B3*500))/1000</f>
        <v>20.5</v>
      </c>
      <c r="M3" s="1">
        <f>((A3*500)+(D3*1400))/1000</f>
        <v>37.200000000000003</v>
      </c>
      <c r="N3" s="1">
        <f>(A3*1.8)+(C3*1.8)-6</f>
        <v>21</v>
      </c>
      <c r="O3">
        <f>55+((A3*I3)*2)</f>
        <v>515</v>
      </c>
      <c r="P3" s="5">
        <f>20+((A3*H3)*2)+(A3*(I3/3))</f>
        <v>196.66666666666669</v>
      </c>
      <c r="R3" s="4">
        <f t="shared" ref="R3:R4" si="0">K3+L3+M3+N3</f>
        <v>111.30000000000001</v>
      </c>
    </row>
    <row r="4" spans="1:20" x14ac:dyDescent="0.25">
      <c r="A4">
        <f>A6</f>
        <v>10</v>
      </c>
      <c r="B4">
        <f>5+E12</f>
        <v>5</v>
      </c>
      <c r="C4">
        <f>5+G12</f>
        <v>5</v>
      </c>
      <c r="D4">
        <f>5+H12</f>
        <v>5</v>
      </c>
      <c r="E4">
        <f>5+(($A4-1)*2)+I12</f>
        <v>23</v>
      </c>
      <c r="F4">
        <f>5+F12</f>
        <v>5</v>
      </c>
      <c r="G4">
        <f>5+(($A4-1)*2)+L12</f>
        <v>23</v>
      </c>
      <c r="H4">
        <f>5+(($A4-1)*2)+K12</f>
        <v>23</v>
      </c>
      <c r="I4">
        <f>5+J12</f>
        <v>5</v>
      </c>
      <c r="J4" t="s">
        <v>14</v>
      </c>
      <c r="K4" s="1">
        <f>(((A4*500)+(E4*500)+(G4*300))/1000)+M12</f>
        <v>23.4</v>
      </c>
      <c r="L4" s="1">
        <f>((A4*800)+(F4*500)+(B4*200))/1000</f>
        <v>11.5</v>
      </c>
      <c r="M4" s="1">
        <f>((A4*500)+(G4*600)+(D4*600))/1000</f>
        <v>21.8</v>
      </c>
      <c r="N4" s="1">
        <f>(A4*1.8)+(C4*1.8)-6</f>
        <v>21</v>
      </c>
      <c r="O4" s="5">
        <f>55+((A4*I4)*2)+(A4*(H4/3))</f>
        <v>231.66666666666669</v>
      </c>
      <c r="P4">
        <f>20+((A4*H4)*2)</f>
        <v>480</v>
      </c>
      <c r="R4" s="4">
        <f t="shared" si="0"/>
        <v>77.7</v>
      </c>
      <c r="S4" s="4"/>
      <c r="T4" s="4"/>
    </row>
    <row r="6" spans="1:20" x14ac:dyDescent="0.25">
      <c r="A6">
        <v>10</v>
      </c>
      <c r="E6" t="s">
        <v>1</v>
      </c>
      <c r="F6" t="s">
        <v>4</v>
      </c>
      <c r="G6" t="s">
        <v>3</v>
      </c>
      <c r="H6" t="s">
        <v>2</v>
      </c>
      <c r="I6" t="s">
        <v>6</v>
      </c>
      <c r="J6" t="s">
        <v>5</v>
      </c>
      <c r="K6" s="1" t="s">
        <v>7</v>
      </c>
      <c r="L6" s="1" t="s">
        <v>17</v>
      </c>
      <c r="M6" s="1" t="s">
        <v>8</v>
      </c>
    </row>
    <row r="7" spans="1:20" x14ac:dyDescent="0.25">
      <c r="A7" t="s">
        <v>95</v>
      </c>
      <c r="B7" s="3"/>
      <c r="C7" s="3"/>
      <c r="D7" s="3"/>
      <c r="E7">
        <f>IFERROR(VLOOKUP(B7,Planilha2!B:C,2,0),0)</f>
        <v>0</v>
      </c>
      <c r="F7">
        <f>IFERROR(VLOOKUP(B7,Planilha2!B:D,3,0),0)</f>
        <v>0</v>
      </c>
      <c r="G7">
        <f>IFERROR(VLOOKUP(B7,Planilha2!B:E,4,0),0)</f>
        <v>0</v>
      </c>
      <c r="H7">
        <f>IFERROR(VLOOKUP(B7,Planilha2!B:F,5,0),0)</f>
        <v>0</v>
      </c>
      <c r="I7">
        <f>IFERROR(VLOOKUP(B7,Planilha2!B:G,6,0),0)</f>
        <v>0</v>
      </c>
      <c r="J7">
        <f>IFERROR(VLOOKUP(B7,Planilha2!B:H,7,0),0)</f>
        <v>0</v>
      </c>
      <c r="K7">
        <f>IFERROR(VLOOKUP(B7,Planilha2!B:I,8,0),0)</f>
        <v>0</v>
      </c>
      <c r="L7">
        <f>IFERROR(VLOOKUP(B7,Planilha2!B:J,9,0),0)</f>
        <v>0</v>
      </c>
      <c r="M7">
        <f>IFERROR(VLOOKUP(B7,Planilha2!B:M,12,0),0)</f>
        <v>0</v>
      </c>
    </row>
    <row r="8" spans="1:20" x14ac:dyDescent="0.25">
      <c r="A8" t="s">
        <v>96</v>
      </c>
      <c r="B8" s="3"/>
      <c r="C8" s="3"/>
      <c r="D8" s="3"/>
      <c r="E8">
        <f>IFERROR(VLOOKUP(B8,Planilha2!B:C,2,0),0)</f>
        <v>0</v>
      </c>
      <c r="F8">
        <f>IFERROR(VLOOKUP(B8,Planilha2!B:D,3,0),0)</f>
        <v>0</v>
      </c>
      <c r="G8">
        <f>IFERROR(VLOOKUP(B8,Planilha2!B:E,4,0),0)</f>
        <v>0</v>
      </c>
      <c r="H8">
        <f>IFERROR(VLOOKUP(B8,Planilha2!B:F,5,0),0)</f>
        <v>0</v>
      </c>
      <c r="I8">
        <f>IFERROR(VLOOKUP(B8,Planilha2!B:G,6,0),0)</f>
        <v>0</v>
      </c>
      <c r="J8">
        <f>IFERROR(VLOOKUP(B8,Planilha2!B:H,7,0),0)</f>
        <v>0</v>
      </c>
      <c r="K8">
        <f>IFERROR(VLOOKUP(B8,Planilha2!B:I,8,0),0)</f>
        <v>0</v>
      </c>
      <c r="L8">
        <f>IFERROR(VLOOKUP(B8,Planilha2!B:J,9,0),0)</f>
        <v>0</v>
      </c>
      <c r="M8">
        <f>IFERROR(VLOOKUP(B8,Planilha2!B:M,12,0),0)</f>
        <v>0</v>
      </c>
    </row>
    <row r="9" spans="1:20" x14ac:dyDescent="0.25">
      <c r="A9" t="s">
        <v>97</v>
      </c>
      <c r="B9" s="3"/>
      <c r="C9" s="3"/>
      <c r="D9" s="3"/>
      <c r="E9">
        <f>IFERROR(VLOOKUP(B9,Planilha2!B:C,2,0),0)</f>
        <v>0</v>
      </c>
      <c r="F9">
        <f>IFERROR(VLOOKUP(B9,Planilha2!B:D,3,0),0)</f>
        <v>0</v>
      </c>
      <c r="G9">
        <f>IFERROR(VLOOKUP(B9,Planilha2!B:E,4,0),0)</f>
        <v>0</v>
      </c>
      <c r="H9">
        <f>IFERROR(VLOOKUP(B9,Planilha2!B:F,5,0),0)</f>
        <v>0</v>
      </c>
      <c r="I9">
        <f>IFERROR(VLOOKUP(B9,Planilha2!B:G,6,0),0)</f>
        <v>0</v>
      </c>
      <c r="J9">
        <f>IFERROR(VLOOKUP(B9,Planilha2!B:H,7,0),0)</f>
        <v>0</v>
      </c>
      <c r="K9">
        <f>IFERROR(VLOOKUP(B9,Planilha2!B:I,8,0),0)</f>
        <v>0</v>
      </c>
      <c r="L9">
        <f>IFERROR(VLOOKUP(B9,Planilha2!B:J,9,0),0)</f>
        <v>0</v>
      </c>
      <c r="M9">
        <f>IFERROR(VLOOKUP(B9,Planilha2!B:M,12,0),0)</f>
        <v>0</v>
      </c>
    </row>
    <row r="10" spans="1:20" x14ac:dyDescent="0.25">
      <c r="A10" t="s">
        <v>98</v>
      </c>
      <c r="B10" s="3"/>
      <c r="C10" s="3"/>
      <c r="D10" s="3"/>
      <c r="E10">
        <f>IFERROR(VLOOKUP(B10,Planilha2!B:C,2,0),0)</f>
        <v>0</v>
      </c>
      <c r="F10">
        <f>IFERROR(VLOOKUP(B10,Planilha2!B:D,3,0),0)</f>
        <v>0</v>
      </c>
      <c r="G10">
        <f>IFERROR(VLOOKUP(B10,Planilha2!B:E,4,0),0)</f>
        <v>0</v>
      </c>
      <c r="H10">
        <f>IFERROR(VLOOKUP(B10,Planilha2!B:F,5,0),0)</f>
        <v>0</v>
      </c>
      <c r="I10">
        <f>IFERROR(VLOOKUP(B10,Planilha2!B:G,6,0),0)</f>
        <v>0</v>
      </c>
      <c r="J10">
        <f>IFERROR(VLOOKUP(B10,Planilha2!B:H,7,0),0)</f>
        <v>0</v>
      </c>
      <c r="K10">
        <f>IFERROR(VLOOKUP(B10,Planilha2!B:I,8,0),0)</f>
        <v>0</v>
      </c>
      <c r="L10">
        <f>IFERROR(VLOOKUP(B10,Planilha2!B:J,9,0),0)</f>
        <v>0</v>
      </c>
      <c r="M10">
        <f>IFERROR(VLOOKUP(B10,Planilha2!B:M,12,0),0)</f>
        <v>0</v>
      </c>
    </row>
    <row r="11" spans="1:20" x14ac:dyDescent="0.25">
      <c r="A11" t="s">
        <v>99</v>
      </c>
      <c r="B11" s="3"/>
      <c r="C11" s="3"/>
      <c r="D11" s="3"/>
      <c r="E11">
        <f>IFERROR(VLOOKUP(B11,Planilha2!B:C,2,0),0)</f>
        <v>0</v>
      </c>
      <c r="F11">
        <f>IFERROR(VLOOKUP(B11,Planilha2!B:D,3,0),0)</f>
        <v>0</v>
      </c>
      <c r="G11">
        <f>IFERROR(VLOOKUP(B11,Planilha2!B:E,4,0),0)</f>
        <v>0</v>
      </c>
      <c r="H11">
        <f>IFERROR(VLOOKUP(B11,Planilha2!B:F,5,0),0)</f>
        <v>0</v>
      </c>
      <c r="I11">
        <f>IFERROR(VLOOKUP(B11,Planilha2!B:G,6,0),0)</f>
        <v>0</v>
      </c>
      <c r="J11">
        <f>IFERROR(VLOOKUP(B11,Planilha2!B:H,7,0),0)</f>
        <v>0</v>
      </c>
      <c r="K11">
        <f>IFERROR(VLOOKUP(B11,Planilha2!B:I,8,0),0)</f>
        <v>0</v>
      </c>
      <c r="L11">
        <f>IFERROR(VLOOKUP(B11,Planilha2!B:J,9,0),0)</f>
        <v>0</v>
      </c>
      <c r="M11">
        <f>IFERROR(VLOOKUP(B11,Planilha2!B:M,12,0),0)</f>
        <v>0</v>
      </c>
    </row>
    <row r="12" spans="1:20" x14ac:dyDescent="0.25">
      <c r="E12">
        <f>SUM(E7:E11)</f>
        <v>0</v>
      </c>
      <c r="F12">
        <f>SUM(F7:F11)</f>
        <v>0</v>
      </c>
      <c r="G12">
        <f>SUM(G7:G11)</f>
        <v>0</v>
      </c>
      <c r="H12">
        <f>SUM(H7:H11)</f>
        <v>0</v>
      </c>
      <c r="I12">
        <f>SUM(I7:I11)</f>
        <v>0</v>
      </c>
      <c r="J12">
        <f>SUM(J7:J11)</f>
        <v>0</v>
      </c>
      <c r="K12">
        <f>SUM(K7:K11)</f>
        <v>0</v>
      </c>
      <c r="L12">
        <f>SUM(L7:L11)</f>
        <v>0</v>
      </c>
      <c r="M12">
        <f>SUM(M7:M11)</f>
        <v>0</v>
      </c>
    </row>
  </sheetData>
  <mergeCells count="5">
    <mergeCell ref="B7:D7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B9FF9E6-961C-4225-A861-533B85BDDC24}">
          <x14:formula1>
            <xm:f>Planilha2!$B$16:$B$25</xm:f>
          </x14:formula1>
          <xm:sqref>B7</xm:sqref>
        </x14:dataValidation>
        <x14:dataValidation type="list" allowBlank="1" showInputMessage="1" showErrorMessage="1" xr:uid="{2D390629-ED84-4050-BFA2-0F91FEFCD57D}">
          <x14:formula1>
            <xm:f>Planilha2!$B$1:$B$9</xm:f>
          </x14:formula1>
          <xm:sqref>B8:D8</xm:sqref>
        </x14:dataValidation>
        <x14:dataValidation type="list" allowBlank="1" showInputMessage="1" showErrorMessage="1" xr:uid="{A5EEA52A-B58C-4DE2-BCC1-A31B2AE49B59}">
          <x14:formula1>
            <xm:f>Planilha2!$B$26:$B$71</xm:f>
          </x14:formula1>
          <xm:sqref>B9:D9</xm:sqref>
        </x14:dataValidation>
        <x14:dataValidation type="list" allowBlank="1" showInputMessage="1" showErrorMessage="1" xr:uid="{B1BCB8DE-8F55-48E4-8E14-422FD83D387C}">
          <x14:formula1>
            <xm:f>Planilha2!$B$10:$B$15</xm:f>
          </x14:formula1>
          <xm:sqref>B11:D11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6150-DF55-4AFC-9747-7739C788D283}">
  <dimension ref="A1:P72"/>
  <sheetViews>
    <sheetView topLeftCell="A37" workbookViewId="0">
      <selection activeCell="M29" sqref="M29"/>
    </sheetView>
  </sheetViews>
  <sheetFormatPr defaultRowHeight="13.5" customHeight="1" x14ac:dyDescent="0.25"/>
  <cols>
    <col min="1" max="1" width="3" bestFit="1" customWidth="1"/>
    <col min="2" max="2" width="27.5703125" customWidth="1"/>
    <col min="3" max="4" width="3" bestFit="1" customWidth="1"/>
    <col min="5" max="5" width="2" bestFit="1" customWidth="1"/>
    <col min="6" max="7" width="3" bestFit="1" customWidth="1"/>
    <col min="8" max="9" width="2" bestFit="1" customWidth="1"/>
    <col min="10" max="10" width="3" bestFit="1" customWidth="1"/>
    <col min="11" max="12" width="2" bestFit="1" customWidth="1"/>
    <col min="13" max="13" width="3" bestFit="1" customWidth="1"/>
    <col min="14" max="14" width="2.85546875" bestFit="1" customWidth="1"/>
    <col min="15" max="15" width="3" bestFit="1" customWidth="1"/>
    <col min="16" max="16" width="2.7109375" bestFit="1" customWidth="1"/>
  </cols>
  <sheetData>
    <row r="1" spans="1:16" ht="13.5" customHeight="1" x14ac:dyDescent="0.25">
      <c r="A1" s="2">
        <v>3</v>
      </c>
      <c r="B1" s="2" t="s">
        <v>20</v>
      </c>
      <c r="C1" s="2">
        <v>0</v>
      </c>
      <c r="D1" s="2">
        <v>1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 t="s">
        <v>21</v>
      </c>
      <c r="O1" s="2">
        <v>0</v>
      </c>
      <c r="P1" s="2"/>
    </row>
    <row r="2" spans="1:16" ht="13.5" customHeight="1" x14ac:dyDescent="0.25">
      <c r="A2" s="2">
        <v>79</v>
      </c>
      <c r="B2" s="2" t="s">
        <v>46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0</v>
      </c>
      <c r="I2" s="2">
        <v>0</v>
      </c>
      <c r="J2" s="2">
        <v>2</v>
      </c>
      <c r="K2" s="2">
        <v>0</v>
      </c>
      <c r="L2" s="2">
        <v>0</v>
      </c>
      <c r="M2" s="2">
        <v>0</v>
      </c>
      <c r="N2" s="2" t="s">
        <v>21</v>
      </c>
      <c r="O2" s="2">
        <v>5</v>
      </c>
      <c r="P2" s="2"/>
    </row>
    <row r="3" spans="1:16" ht="13.5" customHeight="1" x14ac:dyDescent="0.25">
      <c r="A3" s="2">
        <v>26</v>
      </c>
      <c r="B3" s="2" t="s">
        <v>48</v>
      </c>
      <c r="C3" s="2">
        <v>0</v>
      </c>
      <c r="D3" s="2">
        <v>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 t="s">
        <v>21</v>
      </c>
      <c r="O3" s="2">
        <v>5</v>
      </c>
      <c r="P3" s="2"/>
    </row>
    <row r="4" spans="1:16" ht="13.5" customHeight="1" x14ac:dyDescent="0.25">
      <c r="A4" s="2">
        <v>80</v>
      </c>
      <c r="B4" s="2" t="s">
        <v>63</v>
      </c>
      <c r="C4" s="2">
        <v>0</v>
      </c>
      <c r="D4" s="2">
        <v>10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 t="s">
        <v>21</v>
      </c>
      <c r="O4" s="2">
        <v>10</v>
      </c>
      <c r="P4" s="2"/>
    </row>
    <row r="5" spans="1:16" ht="13.5" customHeight="1" x14ac:dyDescent="0.25">
      <c r="A5" s="2">
        <v>81</v>
      </c>
      <c r="B5" s="2" t="s">
        <v>67</v>
      </c>
      <c r="C5" s="2">
        <v>0</v>
      </c>
      <c r="D5" s="2">
        <v>12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21</v>
      </c>
      <c r="O5" s="2">
        <v>12</v>
      </c>
      <c r="P5" s="2"/>
    </row>
    <row r="6" spans="1:16" ht="13.5" customHeight="1" x14ac:dyDescent="0.25">
      <c r="A6" s="2">
        <v>82</v>
      </c>
      <c r="B6" s="2" t="s">
        <v>74</v>
      </c>
      <c r="C6" s="2">
        <v>0</v>
      </c>
      <c r="D6" s="2">
        <v>15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 t="s">
        <v>21</v>
      </c>
      <c r="O6" s="2">
        <v>15</v>
      </c>
      <c r="P6" s="2"/>
    </row>
    <row r="7" spans="1:16" ht="13.5" customHeight="1" x14ac:dyDescent="0.25">
      <c r="A7" s="2">
        <v>83</v>
      </c>
      <c r="B7" s="2" t="s">
        <v>76</v>
      </c>
      <c r="C7" s="2">
        <v>0</v>
      </c>
      <c r="D7" s="2">
        <v>20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21</v>
      </c>
      <c r="O7" s="2">
        <v>20</v>
      </c>
      <c r="P7" s="2"/>
    </row>
    <row r="8" spans="1:16" ht="13.5" customHeight="1" x14ac:dyDescent="0.25">
      <c r="A8" s="2">
        <v>84</v>
      </c>
      <c r="B8" s="2" t="s">
        <v>86</v>
      </c>
      <c r="C8" s="2">
        <v>0</v>
      </c>
      <c r="D8" s="2">
        <v>25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21</v>
      </c>
      <c r="O8" s="2">
        <v>25</v>
      </c>
      <c r="P8" s="2"/>
    </row>
    <row r="9" spans="1:16" ht="13.5" customHeight="1" x14ac:dyDescent="0.25">
      <c r="A9" s="2">
        <v>85</v>
      </c>
      <c r="B9" s="2" t="s">
        <v>92</v>
      </c>
      <c r="C9" s="2">
        <v>0</v>
      </c>
      <c r="D9" s="2">
        <v>30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21</v>
      </c>
      <c r="O9" s="2">
        <v>30</v>
      </c>
      <c r="P9" s="2"/>
    </row>
    <row r="10" spans="1:16" ht="13.5" customHeight="1" x14ac:dyDescent="0.25">
      <c r="A10" s="2">
        <v>4</v>
      </c>
      <c r="B10" s="2" t="s">
        <v>22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23</v>
      </c>
      <c r="O10" s="2">
        <v>0</v>
      </c>
      <c r="P10" s="2"/>
    </row>
    <row r="11" spans="1:16" ht="13.5" customHeight="1" x14ac:dyDescent="0.25">
      <c r="A11" s="2">
        <v>25</v>
      </c>
      <c r="B11" s="2" t="s">
        <v>34</v>
      </c>
      <c r="C11" s="2">
        <v>0</v>
      </c>
      <c r="D11" s="2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23</v>
      </c>
      <c r="O11" s="2">
        <v>3</v>
      </c>
      <c r="P11" s="2"/>
    </row>
    <row r="12" spans="1:16" ht="13.5" customHeight="1" x14ac:dyDescent="0.25">
      <c r="A12" s="2">
        <v>89</v>
      </c>
      <c r="B12" s="2" t="s">
        <v>43</v>
      </c>
      <c r="C12" s="2">
        <v>0</v>
      </c>
      <c r="D12" s="2">
        <v>0</v>
      </c>
      <c r="E12" s="2">
        <v>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23</v>
      </c>
      <c r="O12" s="2">
        <v>5</v>
      </c>
      <c r="P12" s="2"/>
    </row>
    <row r="13" spans="1:16" ht="13.5" customHeight="1" x14ac:dyDescent="0.25">
      <c r="A13" s="2">
        <v>86</v>
      </c>
      <c r="B13" s="2" t="s">
        <v>45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 t="s">
        <v>23</v>
      </c>
      <c r="O13" s="2">
        <v>5</v>
      </c>
      <c r="P13" s="2"/>
    </row>
    <row r="14" spans="1:16" ht="13.5" customHeight="1" x14ac:dyDescent="0.25">
      <c r="A14" s="2">
        <v>87</v>
      </c>
      <c r="B14" s="2" t="s">
        <v>64</v>
      </c>
      <c r="C14" s="2">
        <v>0</v>
      </c>
      <c r="D14" s="2">
        <v>12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23</v>
      </c>
      <c r="O14" s="2">
        <v>10</v>
      </c>
      <c r="P14" s="2"/>
    </row>
    <row r="15" spans="1:16" ht="13.5" customHeight="1" x14ac:dyDescent="0.25">
      <c r="A15" s="2">
        <v>88</v>
      </c>
      <c r="B15" s="2" t="s">
        <v>84</v>
      </c>
      <c r="C15" s="2">
        <v>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23</v>
      </c>
      <c r="O15" s="2">
        <v>25</v>
      </c>
      <c r="P15" s="2"/>
    </row>
    <row r="16" spans="1:16" ht="13.5" customHeight="1" x14ac:dyDescent="0.25">
      <c r="A16" s="2">
        <v>73</v>
      </c>
      <c r="B16" s="2" t="s">
        <v>31</v>
      </c>
      <c r="C16" s="2">
        <v>0</v>
      </c>
      <c r="D16" s="2">
        <v>0</v>
      </c>
      <c r="E16" s="2">
        <v>0</v>
      </c>
      <c r="F16" s="2">
        <v>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26</v>
      </c>
      <c r="O16" s="2">
        <v>3</v>
      </c>
      <c r="P16" s="2"/>
    </row>
    <row r="17" spans="1:16" ht="13.5" customHeight="1" x14ac:dyDescent="0.25">
      <c r="A17" s="2">
        <v>72</v>
      </c>
      <c r="B17" s="2" t="s">
        <v>32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26</v>
      </c>
      <c r="O17" s="2">
        <v>3</v>
      </c>
      <c r="P17" s="2"/>
    </row>
    <row r="18" spans="1:16" ht="13.5" customHeight="1" x14ac:dyDescent="0.25">
      <c r="A18" s="2">
        <v>23</v>
      </c>
      <c r="B18" s="2" t="s">
        <v>33</v>
      </c>
      <c r="C18" s="2">
        <v>0</v>
      </c>
      <c r="D18" s="2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 t="s">
        <v>26</v>
      </c>
      <c r="O18" s="2">
        <v>3</v>
      </c>
      <c r="P18" s="2"/>
    </row>
    <row r="19" spans="1:16" ht="13.5" customHeight="1" x14ac:dyDescent="0.25">
      <c r="A19" s="2">
        <v>71</v>
      </c>
      <c r="B19" s="2" t="s">
        <v>47</v>
      </c>
      <c r="C19" s="2">
        <v>0</v>
      </c>
      <c r="D19" s="2">
        <v>0</v>
      </c>
      <c r="E19" s="2">
        <v>0</v>
      </c>
      <c r="F19" s="2">
        <v>0</v>
      </c>
      <c r="G19" s="2">
        <v>2</v>
      </c>
      <c r="H19" s="2">
        <v>0</v>
      </c>
      <c r="I19" s="2">
        <v>2</v>
      </c>
      <c r="J19" s="2">
        <v>0</v>
      </c>
      <c r="K19" s="2">
        <v>0</v>
      </c>
      <c r="L19" s="2">
        <v>0</v>
      </c>
      <c r="M19" s="2">
        <v>0</v>
      </c>
      <c r="N19" s="2" t="s">
        <v>26</v>
      </c>
      <c r="O19" s="2">
        <v>5</v>
      </c>
      <c r="P19" s="2"/>
    </row>
    <row r="20" spans="1:16" ht="13.5" customHeight="1" x14ac:dyDescent="0.25">
      <c r="A20" s="2">
        <v>70</v>
      </c>
      <c r="B20" s="2" t="s">
        <v>50</v>
      </c>
      <c r="C20" s="2">
        <v>0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26</v>
      </c>
      <c r="O20" s="2">
        <v>5</v>
      </c>
      <c r="P20" s="2"/>
    </row>
    <row r="21" spans="1:16" ht="13.5" customHeight="1" x14ac:dyDescent="0.25">
      <c r="A21" s="2">
        <v>74</v>
      </c>
      <c r="B21" s="2" t="s">
        <v>62</v>
      </c>
      <c r="C21" s="2">
        <v>0</v>
      </c>
      <c r="D21" s="2">
        <v>10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26</v>
      </c>
      <c r="O21" s="2">
        <v>10</v>
      </c>
      <c r="P21" s="2"/>
    </row>
    <row r="22" spans="1:16" ht="13.5" customHeight="1" x14ac:dyDescent="0.25">
      <c r="A22" s="2">
        <v>75</v>
      </c>
      <c r="B22" s="2" t="s">
        <v>72</v>
      </c>
      <c r="C22" s="2">
        <v>0</v>
      </c>
      <c r="D22" s="2">
        <v>12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26</v>
      </c>
      <c r="O22" s="2">
        <v>15</v>
      </c>
      <c r="P22" s="2"/>
    </row>
    <row r="23" spans="1:16" ht="13.5" customHeight="1" x14ac:dyDescent="0.25">
      <c r="A23" s="2">
        <v>76</v>
      </c>
      <c r="B23" s="2" t="s">
        <v>77</v>
      </c>
      <c r="C23" s="2">
        <v>0</v>
      </c>
      <c r="D23" s="2">
        <v>16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 t="s">
        <v>26</v>
      </c>
      <c r="O23" s="2">
        <v>20</v>
      </c>
      <c r="P23" s="2"/>
    </row>
    <row r="24" spans="1:16" ht="13.5" customHeight="1" x14ac:dyDescent="0.25">
      <c r="A24" s="2">
        <v>78</v>
      </c>
      <c r="B24" s="2" t="s">
        <v>89</v>
      </c>
      <c r="C24" s="2">
        <v>0</v>
      </c>
      <c r="D24" s="2">
        <v>22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 t="s">
        <v>26</v>
      </c>
      <c r="O24" s="2">
        <v>30</v>
      </c>
      <c r="P24" s="2"/>
    </row>
    <row r="25" spans="1:16" ht="13.5" customHeight="1" x14ac:dyDescent="0.25">
      <c r="A25" s="2">
        <v>77</v>
      </c>
      <c r="B25" s="2" t="s">
        <v>94</v>
      </c>
      <c r="C25" s="2">
        <v>0</v>
      </c>
      <c r="D25" s="2">
        <v>30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 t="s">
        <v>26</v>
      </c>
      <c r="O25" s="2">
        <v>50</v>
      </c>
      <c r="P25" s="2"/>
    </row>
    <row r="26" spans="1:16" ht="13.5" customHeight="1" x14ac:dyDescent="0.25">
      <c r="A26" s="2">
        <v>68</v>
      </c>
      <c r="B26" s="2" t="s">
        <v>81</v>
      </c>
      <c r="C26" s="2">
        <v>8</v>
      </c>
      <c r="D26" s="2">
        <v>12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55</v>
      </c>
      <c r="N26" s="2" t="s">
        <v>28</v>
      </c>
      <c r="O26" s="2">
        <v>25</v>
      </c>
      <c r="P26" s="2" t="s">
        <v>26</v>
      </c>
    </row>
    <row r="27" spans="1:16" ht="13.5" customHeight="1" x14ac:dyDescent="0.25">
      <c r="A27" s="2">
        <v>69</v>
      </c>
      <c r="B27" s="2" t="s">
        <v>87</v>
      </c>
      <c r="C27" s="2">
        <v>10</v>
      </c>
      <c r="D27" s="2">
        <v>15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60</v>
      </c>
      <c r="N27" s="2" t="s">
        <v>28</v>
      </c>
      <c r="O27" s="2">
        <v>30</v>
      </c>
      <c r="P27" s="2" t="s">
        <v>26</v>
      </c>
    </row>
    <row r="28" spans="1:16" ht="13.5" customHeight="1" x14ac:dyDescent="0.25">
      <c r="A28" s="2">
        <v>2</v>
      </c>
      <c r="B28" s="2" t="s">
        <v>18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3</v>
      </c>
      <c r="N28" s="2" t="s">
        <v>13</v>
      </c>
      <c r="O28" s="2">
        <v>0</v>
      </c>
      <c r="P28" s="2" t="s">
        <v>19</v>
      </c>
    </row>
    <row r="29" spans="1:16" ht="13.5" customHeight="1" x14ac:dyDescent="0.25">
      <c r="A29" s="2">
        <v>5</v>
      </c>
      <c r="B29" s="2" t="s">
        <v>24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7</v>
      </c>
      <c r="N29" s="2" t="s">
        <v>13</v>
      </c>
      <c r="O29" s="2">
        <v>3</v>
      </c>
      <c r="P29" s="2" t="s">
        <v>19</v>
      </c>
    </row>
    <row r="30" spans="1:16" ht="13.5" customHeight="1" x14ac:dyDescent="0.25">
      <c r="A30" s="2">
        <v>6</v>
      </c>
      <c r="B30" s="2" t="s">
        <v>25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5</v>
      </c>
      <c r="N30" s="2" t="s">
        <v>13</v>
      </c>
      <c r="O30" s="2">
        <v>3</v>
      </c>
      <c r="P30" s="2" t="s">
        <v>26</v>
      </c>
    </row>
    <row r="31" spans="1:16" ht="13.5" customHeight="1" x14ac:dyDescent="0.25">
      <c r="A31" s="2">
        <v>7</v>
      </c>
      <c r="B31" s="2" t="s">
        <v>27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</v>
      </c>
      <c r="N31" s="2" t="s">
        <v>13</v>
      </c>
      <c r="O31" s="2">
        <v>3</v>
      </c>
      <c r="P31" s="2" t="s">
        <v>28</v>
      </c>
    </row>
    <row r="32" spans="1:16" ht="13.5" customHeight="1" x14ac:dyDescent="0.25">
      <c r="A32" s="2">
        <v>8</v>
      </c>
      <c r="B32" s="2" t="s">
        <v>29</v>
      </c>
      <c r="C32" s="2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9</v>
      </c>
      <c r="N32" s="2" t="s">
        <v>13</v>
      </c>
      <c r="O32" s="2">
        <v>3</v>
      </c>
      <c r="P32" s="2" t="s">
        <v>21</v>
      </c>
    </row>
    <row r="33" spans="1:16" ht="13.5" customHeight="1" x14ac:dyDescent="0.25">
      <c r="A33" s="2">
        <v>43</v>
      </c>
      <c r="B33" s="2" t="s">
        <v>30</v>
      </c>
      <c r="C33" s="2">
        <v>1</v>
      </c>
      <c r="D33" s="2">
        <v>0</v>
      </c>
      <c r="E33" s="2"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7</v>
      </c>
      <c r="N33" s="2" t="s">
        <v>13</v>
      </c>
      <c r="O33" s="2">
        <v>3</v>
      </c>
      <c r="P33" s="2" t="s">
        <v>28</v>
      </c>
    </row>
    <row r="34" spans="1:16" ht="13.5" customHeight="1" x14ac:dyDescent="0.25">
      <c r="A34" s="2">
        <v>36</v>
      </c>
      <c r="B34" s="2" t="s">
        <v>35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9</v>
      </c>
      <c r="N34" s="2" t="s">
        <v>13</v>
      </c>
      <c r="O34" s="2">
        <v>3</v>
      </c>
      <c r="P34" s="2" t="s">
        <v>19</v>
      </c>
    </row>
    <row r="35" spans="1:16" ht="13.5" customHeight="1" x14ac:dyDescent="0.25">
      <c r="A35" s="2">
        <v>41</v>
      </c>
      <c r="B35" s="2" t="s">
        <v>36</v>
      </c>
      <c r="C35" s="2">
        <v>1</v>
      </c>
      <c r="D35" s="2">
        <v>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6</v>
      </c>
      <c r="N35" s="2" t="s">
        <v>13</v>
      </c>
      <c r="O35" s="2">
        <v>3</v>
      </c>
      <c r="P35" s="2" t="s">
        <v>26</v>
      </c>
    </row>
    <row r="36" spans="1:16" ht="13.5" customHeight="1" x14ac:dyDescent="0.25">
      <c r="A36" s="2">
        <v>42</v>
      </c>
      <c r="B36" s="2" t="s">
        <v>37</v>
      </c>
      <c r="C36" s="2">
        <v>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12</v>
      </c>
      <c r="N36" s="2" t="s">
        <v>13</v>
      </c>
      <c r="O36" s="2">
        <v>3</v>
      </c>
      <c r="P36" s="2" t="s">
        <v>21</v>
      </c>
    </row>
    <row r="37" spans="1:16" ht="13.5" customHeight="1" x14ac:dyDescent="0.25">
      <c r="A37" s="2">
        <v>9</v>
      </c>
      <c r="B37" s="2" t="s">
        <v>38</v>
      </c>
      <c r="C37" s="2">
        <v>1</v>
      </c>
      <c r="D37" s="2">
        <v>0</v>
      </c>
      <c r="E37" s="2">
        <v>3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15</v>
      </c>
      <c r="N37" s="2" t="s">
        <v>13</v>
      </c>
      <c r="O37" s="2">
        <v>5</v>
      </c>
      <c r="P37" s="2" t="s">
        <v>28</v>
      </c>
    </row>
    <row r="38" spans="1:16" ht="13.5" customHeight="1" x14ac:dyDescent="0.25">
      <c r="A38" s="2">
        <v>10</v>
      </c>
      <c r="B38" s="2" t="s">
        <v>39</v>
      </c>
      <c r="C38" s="2">
        <v>2</v>
      </c>
      <c r="D38" s="2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12</v>
      </c>
      <c r="N38" s="2" t="s">
        <v>13</v>
      </c>
      <c r="O38" s="2">
        <v>5</v>
      </c>
      <c r="P38" s="2" t="s">
        <v>26</v>
      </c>
    </row>
    <row r="39" spans="1:16" ht="13.5" customHeight="1" x14ac:dyDescent="0.25">
      <c r="A39" s="2">
        <v>11</v>
      </c>
      <c r="B39" s="2" t="s">
        <v>40</v>
      </c>
      <c r="C39" s="2">
        <v>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14</v>
      </c>
      <c r="N39" s="2" t="s">
        <v>13</v>
      </c>
      <c r="O39" s="2">
        <v>5</v>
      </c>
      <c r="P39" s="2" t="s">
        <v>21</v>
      </c>
    </row>
    <row r="40" spans="1:16" ht="13.5" customHeight="1" x14ac:dyDescent="0.25">
      <c r="A40" s="2">
        <v>12</v>
      </c>
      <c r="B40" s="2" t="s">
        <v>41</v>
      </c>
      <c r="C40" s="2">
        <v>2</v>
      </c>
      <c r="D40" s="2">
        <v>0</v>
      </c>
      <c r="E40" s="2">
        <v>0</v>
      </c>
      <c r="F40" s="2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</v>
      </c>
      <c r="N40" s="2" t="s">
        <v>13</v>
      </c>
      <c r="O40" s="2">
        <v>5</v>
      </c>
      <c r="P40" s="2" t="s">
        <v>19</v>
      </c>
    </row>
    <row r="41" spans="1:16" ht="13.5" customHeight="1" x14ac:dyDescent="0.25">
      <c r="A41" s="2">
        <v>44</v>
      </c>
      <c r="B41" s="2" t="s">
        <v>42</v>
      </c>
      <c r="C41" s="2">
        <v>3</v>
      </c>
      <c r="D41" s="2">
        <v>0</v>
      </c>
      <c r="E41" s="2">
        <v>0</v>
      </c>
      <c r="F41" s="2">
        <v>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15</v>
      </c>
      <c r="N41" s="2" t="s">
        <v>13</v>
      </c>
      <c r="O41" s="2">
        <v>5</v>
      </c>
      <c r="P41" s="2" t="s">
        <v>19</v>
      </c>
    </row>
    <row r="42" spans="1:16" ht="13.5" customHeight="1" x14ac:dyDescent="0.25">
      <c r="A42" s="2">
        <v>52</v>
      </c>
      <c r="B42" s="2" t="s">
        <v>44</v>
      </c>
      <c r="C42" s="2">
        <v>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18</v>
      </c>
      <c r="N42" s="2" t="s">
        <v>13</v>
      </c>
      <c r="O42" s="2">
        <v>5</v>
      </c>
      <c r="P42" s="2" t="s">
        <v>21</v>
      </c>
    </row>
    <row r="43" spans="1:16" ht="13.5" customHeight="1" x14ac:dyDescent="0.25">
      <c r="A43" s="2">
        <v>63</v>
      </c>
      <c r="B43" s="2" t="s">
        <v>49</v>
      </c>
      <c r="C43" s="2">
        <v>2</v>
      </c>
      <c r="D43" s="2">
        <v>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15</v>
      </c>
      <c r="N43" s="2" t="s">
        <v>13</v>
      </c>
      <c r="O43" s="2">
        <v>5</v>
      </c>
      <c r="P43" s="2" t="s">
        <v>26</v>
      </c>
    </row>
    <row r="44" spans="1:16" ht="13.5" customHeight="1" x14ac:dyDescent="0.25">
      <c r="A44" s="2">
        <v>92</v>
      </c>
      <c r="B44" s="2" t="s">
        <v>51</v>
      </c>
      <c r="C44" s="2">
        <v>0</v>
      </c>
      <c r="D44" s="2">
        <v>0</v>
      </c>
      <c r="E44" s="2">
        <v>0</v>
      </c>
      <c r="F44" s="2">
        <v>0</v>
      </c>
      <c r="G44" s="2">
        <v>12</v>
      </c>
      <c r="H44" s="2">
        <v>0</v>
      </c>
      <c r="I44" s="2">
        <v>0</v>
      </c>
      <c r="J44" s="2">
        <v>10</v>
      </c>
      <c r="K44" s="2">
        <v>0</v>
      </c>
      <c r="L44" s="2">
        <v>0</v>
      </c>
      <c r="M44" s="2">
        <v>0</v>
      </c>
      <c r="N44" s="2" t="s">
        <v>13</v>
      </c>
      <c r="O44" s="2">
        <v>5</v>
      </c>
      <c r="P44" s="2" t="s">
        <v>52</v>
      </c>
    </row>
    <row r="45" spans="1:16" ht="13.5" customHeight="1" x14ac:dyDescent="0.25">
      <c r="A45" s="2">
        <v>59</v>
      </c>
      <c r="B45" s="2" t="s">
        <v>53</v>
      </c>
      <c r="C45" s="2">
        <v>3</v>
      </c>
      <c r="D45" s="2">
        <v>0</v>
      </c>
      <c r="E45" s="2">
        <v>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25</v>
      </c>
      <c r="N45" s="2" t="s">
        <v>13</v>
      </c>
      <c r="O45" s="2">
        <v>7</v>
      </c>
      <c r="P45" s="2" t="s">
        <v>28</v>
      </c>
    </row>
    <row r="46" spans="1:16" ht="13.5" customHeight="1" x14ac:dyDescent="0.25">
      <c r="A46" s="2">
        <v>14</v>
      </c>
      <c r="B46" s="2" t="s">
        <v>54</v>
      </c>
      <c r="C46" s="2">
        <v>6</v>
      </c>
      <c r="D46" s="2">
        <v>0</v>
      </c>
      <c r="E46" s="2">
        <v>0</v>
      </c>
      <c r="F46" s="2">
        <v>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32</v>
      </c>
      <c r="N46" s="2" t="s">
        <v>13</v>
      </c>
      <c r="O46" s="2">
        <v>10</v>
      </c>
      <c r="P46" s="2" t="s">
        <v>19</v>
      </c>
    </row>
    <row r="47" spans="1:16" ht="13.5" customHeight="1" x14ac:dyDescent="0.25">
      <c r="A47" s="2">
        <v>16</v>
      </c>
      <c r="B47" s="2" t="s">
        <v>55</v>
      </c>
      <c r="C47" s="2">
        <v>5</v>
      </c>
      <c r="D47" s="2">
        <v>0</v>
      </c>
      <c r="E47" s="2">
        <v>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34</v>
      </c>
      <c r="N47" s="2" t="s">
        <v>13</v>
      </c>
      <c r="O47" s="2">
        <v>10</v>
      </c>
      <c r="P47" s="2" t="s">
        <v>28</v>
      </c>
    </row>
    <row r="48" spans="1:16" ht="13.5" customHeight="1" x14ac:dyDescent="0.25">
      <c r="A48" s="2">
        <v>21</v>
      </c>
      <c r="B48" s="2" t="s">
        <v>56</v>
      </c>
      <c r="C48" s="2">
        <v>6</v>
      </c>
      <c r="D48" s="2">
        <v>0</v>
      </c>
      <c r="E48" s="2">
        <v>6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30</v>
      </c>
      <c r="N48" s="2" t="s">
        <v>13</v>
      </c>
      <c r="O48" s="2">
        <v>10</v>
      </c>
      <c r="P48" s="2" t="s">
        <v>28</v>
      </c>
    </row>
    <row r="49" spans="1:16" ht="13.5" customHeight="1" x14ac:dyDescent="0.25">
      <c r="A49" s="2">
        <v>37</v>
      </c>
      <c r="B49" s="2" t="s">
        <v>57</v>
      </c>
      <c r="C49" s="2">
        <v>5</v>
      </c>
      <c r="D49" s="2">
        <v>0</v>
      </c>
      <c r="E49" s="2">
        <v>0</v>
      </c>
      <c r="F49" s="2">
        <v>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28</v>
      </c>
      <c r="N49" s="2" t="s">
        <v>13</v>
      </c>
      <c r="O49" s="2">
        <v>10</v>
      </c>
      <c r="P49" s="2" t="s">
        <v>19</v>
      </c>
    </row>
    <row r="50" spans="1:16" ht="13.5" customHeight="1" x14ac:dyDescent="0.25">
      <c r="A50" s="2">
        <v>53</v>
      </c>
      <c r="B50" s="2" t="s">
        <v>58</v>
      </c>
      <c r="C50" s="2">
        <v>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32</v>
      </c>
      <c r="N50" s="2" t="s">
        <v>13</v>
      </c>
      <c r="O50" s="2">
        <v>10</v>
      </c>
      <c r="P50" s="2" t="s">
        <v>21</v>
      </c>
    </row>
    <row r="51" spans="1:16" ht="13.5" customHeight="1" x14ac:dyDescent="0.25">
      <c r="A51" s="2">
        <v>65</v>
      </c>
      <c r="B51" s="2" t="s">
        <v>59</v>
      </c>
      <c r="C51" s="2">
        <v>5</v>
      </c>
      <c r="D51" s="2">
        <v>6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32</v>
      </c>
      <c r="N51" s="2" t="s">
        <v>13</v>
      </c>
      <c r="O51" s="2">
        <v>10</v>
      </c>
      <c r="P51" s="2" t="s">
        <v>26</v>
      </c>
    </row>
    <row r="52" spans="1:16" ht="13.5" customHeight="1" x14ac:dyDescent="0.25">
      <c r="A52" s="2">
        <v>60</v>
      </c>
      <c r="B52" s="2" t="s">
        <v>60</v>
      </c>
      <c r="C52" s="2">
        <v>8</v>
      </c>
      <c r="D52" s="2">
        <v>0</v>
      </c>
      <c r="E52" s="2">
        <v>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32</v>
      </c>
      <c r="N52" s="2" t="s">
        <v>13</v>
      </c>
      <c r="O52" s="2">
        <v>10</v>
      </c>
      <c r="P52" s="2" t="s">
        <v>28</v>
      </c>
    </row>
    <row r="53" spans="1:16" ht="13.5" customHeight="1" x14ac:dyDescent="0.25">
      <c r="A53" s="2">
        <v>64</v>
      </c>
      <c r="B53" s="2" t="s">
        <v>61</v>
      </c>
      <c r="C53" s="2">
        <v>5</v>
      </c>
      <c r="D53" s="2">
        <v>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30</v>
      </c>
      <c r="N53" s="2" t="s">
        <v>13</v>
      </c>
      <c r="O53" s="2">
        <v>10</v>
      </c>
      <c r="P53" s="2" t="s">
        <v>26</v>
      </c>
    </row>
    <row r="54" spans="1:16" ht="13.5" customHeight="1" x14ac:dyDescent="0.25">
      <c r="A54" s="2">
        <v>90</v>
      </c>
      <c r="B54" s="2" t="s">
        <v>65</v>
      </c>
      <c r="C54" s="2">
        <v>0</v>
      </c>
      <c r="D54" s="2">
        <v>0</v>
      </c>
      <c r="E54" s="2">
        <v>0</v>
      </c>
      <c r="F54" s="2">
        <v>0</v>
      </c>
      <c r="G54" s="2">
        <v>12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30</v>
      </c>
      <c r="N54" s="2" t="s">
        <v>13</v>
      </c>
      <c r="O54" s="2">
        <v>10</v>
      </c>
      <c r="P54" s="2" t="s">
        <v>52</v>
      </c>
    </row>
    <row r="55" spans="1:16" ht="13.5" customHeight="1" x14ac:dyDescent="0.25">
      <c r="A55" s="2">
        <v>13</v>
      </c>
      <c r="B55" s="2" t="s">
        <v>66</v>
      </c>
      <c r="C55" s="2">
        <v>10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34</v>
      </c>
      <c r="N55" s="2" t="s">
        <v>13</v>
      </c>
      <c r="O55" s="2">
        <v>10</v>
      </c>
      <c r="P55" s="2" t="s">
        <v>21</v>
      </c>
    </row>
    <row r="56" spans="1:16" ht="13.5" customHeight="1" x14ac:dyDescent="0.25">
      <c r="A56" s="2">
        <v>66</v>
      </c>
      <c r="B56" s="2" t="s">
        <v>68</v>
      </c>
      <c r="C56" s="2">
        <v>8</v>
      </c>
      <c r="D56" s="2">
        <v>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35</v>
      </c>
      <c r="N56" s="2" t="s">
        <v>13</v>
      </c>
      <c r="O56" s="2">
        <v>15</v>
      </c>
      <c r="P56" s="2" t="s">
        <v>26</v>
      </c>
    </row>
    <row r="57" spans="1:16" ht="13.5" customHeight="1" x14ac:dyDescent="0.25">
      <c r="A57" s="2">
        <v>20</v>
      </c>
      <c r="B57" s="2" t="s">
        <v>69</v>
      </c>
      <c r="C57" s="2">
        <v>9</v>
      </c>
      <c r="D57" s="2">
        <v>0</v>
      </c>
      <c r="E57" s="2">
        <v>8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34</v>
      </c>
      <c r="N57" s="2" t="s">
        <v>13</v>
      </c>
      <c r="O57" s="2">
        <v>15</v>
      </c>
      <c r="P57" s="2" t="s">
        <v>28</v>
      </c>
    </row>
    <row r="58" spans="1:16" ht="13.5" customHeight="1" x14ac:dyDescent="0.25">
      <c r="A58" s="2">
        <v>19</v>
      </c>
      <c r="B58" s="2" t="s">
        <v>70</v>
      </c>
      <c r="C58" s="2">
        <v>7</v>
      </c>
      <c r="D58" s="2">
        <v>8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32</v>
      </c>
      <c r="N58" s="2" t="s">
        <v>13</v>
      </c>
      <c r="O58" s="2">
        <v>15</v>
      </c>
      <c r="P58" s="2" t="s">
        <v>26</v>
      </c>
    </row>
    <row r="59" spans="1:16" ht="13.5" customHeight="1" x14ac:dyDescent="0.25">
      <c r="A59" s="2">
        <v>55</v>
      </c>
      <c r="B59" s="2" t="s">
        <v>71</v>
      </c>
      <c r="C59" s="2">
        <v>14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40</v>
      </c>
      <c r="N59" s="2" t="s">
        <v>13</v>
      </c>
      <c r="O59" s="2">
        <v>15</v>
      </c>
      <c r="P59" s="2" t="s">
        <v>21</v>
      </c>
    </row>
    <row r="60" spans="1:16" ht="13.5" customHeight="1" x14ac:dyDescent="0.25">
      <c r="A60" s="2">
        <v>93</v>
      </c>
      <c r="B60" s="2" t="s">
        <v>73</v>
      </c>
      <c r="C60" s="2">
        <v>0</v>
      </c>
      <c r="D60" s="2">
        <v>0</v>
      </c>
      <c r="E60" s="2">
        <v>0</v>
      </c>
      <c r="F60" s="2">
        <v>0</v>
      </c>
      <c r="G60" s="2">
        <v>18</v>
      </c>
      <c r="H60" s="2">
        <v>0</v>
      </c>
      <c r="I60" s="2">
        <v>0</v>
      </c>
      <c r="J60" s="2">
        <v>14</v>
      </c>
      <c r="K60" s="2">
        <v>0</v>
      </c>
      <c r="L60" s="2">
        <v>0</v>
      </c>
      <c r="M60" s="2">
        <v>0</v>
      </c>
      <c r="N60" s="2" t="s">
        <v>13</v>
      </c>
      <c r="O60" s="2">
        <v>15</v>
      </c>
      <c r="P60" s="2" t="s">
        <v>52</v>
      </c>
    </row>
    <row r="61" spans="1:16" ht="13.5" customHeight="1" x14ac:dyDescent="0.25">
      <c r="A61" s="2">
        <v>67</v>
      </c>
      <c r="B61" s="2" t="s">
        <v>75</v>
      </c>
      <c r="C61" s="2">
        <v>10</v>
      </c>
      <c r="D61" s="2">
        <v>10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40</v>
      </c>
      <c r="N61" s="2" t="s">
        <v>13</v>
      </c>
      <c r="O61" s="2">
        <v>20</v>
      </c>
      <c r="P61" s="2" t="s">
        <v>26</v>
      </c>
    </row>
    <row r="62" spans="1:16" ht="13.5" customHeight="1" x14ac:dyDescent="0.25">
      <c r="A62" s="2">
        <v>17</v>
      </c>
      <c r="B62" s="2" t="s">
        <v>78</v>
      </c>
      <c r="C62" s="2">
        <v>18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48</v>
      </c>
      <c r="N62" s="2" t="s">
        <v>13</v>
      </c>
      <c r="O62" s="2">
        <v>20</v>
      </c>
      <c r="P62" s="2" t="s">
        <v>21</v>
      </c>
    </row>
    <row r="63" spans="1:16" ht="13.5" customHeight="1" x14ac:dyDescent="0.25">
      <c r="A63" s="2">
        <v>15</v>
      </c>
      <c r="B63" s="2" t="s">
        <v>79</v>
      </c>
      <c r="C63" s="2">
        <v>9</v>
      </c>
      <c r="D63" s="2">
        <v>0</v>
      </c>
      <c r="E63" s="2">
        <v>0</v>
      </c>
      <c r="F63" s="2">
        <v>8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42</v>
      </c>
      <c r="N63" s="2" t="s">
        <v>13</v>
      </c>
      <c r="O63" s="2">
        <v>20</v>
      </c>
      <c r="P63" s="2" t="s">
        <v>19</v>
      </c>
    </row>
    <row r="64" spans="1:16" ht="13.5" customHeight="1" x14ac:dyDescent="0.25">
      <c r="A64" s="2">
        <v>56</v>
      </c>
      <c r="B64" s="2" t="s">
        <v>80</v>
      </c>
      <c r="C64" s="2">
        <v>16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45</v>
      </c>
      <c r="N64" s="2" t="s">
        <v>13</v>
      </c>
      <c r="O64" s="2">
        <v>25</v>
      </c>
      <c r="P64" s="2" t="s">
        <v>21</v>
      </c>
    </row>
    <row r="65" spans="1:16" ht="13.5" customHeight="1" x14ac:dyDescent="0.25">
      <c r="A65" s="2">
        <v>38</v>
      </c>
      <c r="B65" s="2" t="s">
        <v>82</v>
      </c>
      <c r="C65" s="2">
        <v>10</v>
      </c>
      <c r="D65" s="2">
        <v>0</v>
      </c>
      <c r="E65" s="2">
        <v>0</v>
      </c>
      <c r="F65" s="2">
        <v>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45</v>
      </c>
      <c r="N65" s="2" t="s">
        <v>13</v>
      </c>
      <c r="O65" s="2">
        <v>25</v>
      </c>
      <c r="P65" s="2" t="s">
        <v>19</v>
      </c>
    </row>
    <row r="66" spans="1:16" ht="13.5" customHeight="1" x14ac:dyDescent="0.25">
      <c r="A66" s="2">
        <v>61</v>
      </c>
      <c r="B66" s="2" t="s">
        <v>83</v>
      </c>
      <c r="C66" s="2">
        <v>10</v>
      </c>
      <c r="D66" s="2">
        <v>0</v>
      </c>
      <c r="E66" s="2">
        <v>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47</v>
      </c>
      <c r="N66" s="2" t="s">
        <v>13</v>
      </c>
      <c r="O66" s="2">
        <v>25</v>
      </c>
      <c r="P66" s="2" t="s">
        <v>28</v>
      </c>
    </row>
    <row r="67" spans="1:16" ht="13.5" customHeight="1" x14ac:dyDescent="0.25">
      <c r="A67" s="2">
        <v>54</v>
      </c>
      <c r="B67" s="2" t="s">
        <v>85</v>
      </c>
      <c r="C67" s="2">
        <v>18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62</v>
      </c>
      <c r="N67" s="2" t="s">
        <v>13</v>
      </c>
      <c r="O67" s="2">
        <v>25</v>
      </c>
      <c r="P67" s="2" t="s">
        <v>21</v>
      </c>
    </row>
    <row r="68" spans="1:16" ht="13.5" customHeight="1" x14ac:dyDescent="0.25">
      <c r="A68" s="2">
        <v>22</v>
      </c>
      <c r="B68" s="2" t="s">
        <v>88</v>
      </c>
      <c r="C68" s="2">
        <v>17</v>
      </c>
      <c r="D68" s="2">
        <v>0</v>
      </c>
      <c r="E68" s="2">
        <v>8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75</v>
      </c>
      <c r="N68" s="2" t="s">
        <v>13</v>
      </c>
      <c r="O68" s="2">
        <v>30</v>
      </c>
      <c r="P68" s="2" t="s">
        <v>28</v>
      </c>
    </row>
    <row r="69" spans="1:16" ht="13.5" customHeight="1" x14ac:dyDescent="0.25">
      <c r="A69" s="2">
        <v>18</v>
      </c>
      <c r="B69" s="2" t="s">
        <v>90</v>
      </c>
      <c r="C69" s="2">
        <v>15</v>
      </c>
      <c r="D69" s="2">
        <v>0</v>
      </c>
      <c r="E69" s="2">
        <v>0</v>
      </c>
      <c r="F69" s="2">
        <v>10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65</v>
      </c>
      <c r="N69" s="2" t="s">
        <v>13</v>
      </c>
      <c r="O69" s="2">
        <v>30</v>
      </c>
      <c r="P69" s="2" t="s">
        <v>19</v>
      </c>
    </row>
    <row r="70" spans="1:16" ht="13.5" customHeight="1" x14ac:dyDescent="0.25">
      <c r="A70" s="2">
        <v>57</v>
      </c>
      <c r="B70" s="2" t="s">
        <v>91</v>
      </c>
      <c r="C70" s="2">
        <v>22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68</v>
      </c>
      <c r="N70" s="2" t="s">
        <v>13</v>
      </c>
      <c r="O70" s="2">
        <v>30</v>
      </c>
      <c r="P70" s="2" t="s">
        <v>21</v>
      </c>
    </row>
    <row r="71" spans="1:16" ht="13.5" customHeight="1" x14ac:dyDescent="0.25">
      <c r="A71" s="2">
        <v>58</v>
      </c>
      <c r="B71" s="2" t="s">
        <v>93</v>
      </c>
      <c r="C71" s="2">
        <v>25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72</v>
      </c>
      <c r="N71" s="2" t="s">
        <v>13</v>
      </c>
      <c r="O71" s="2">
        <v>30</v>
      </c>
      <c r="P71" s="2" t="s">
        <v>21</v>
      </c>
    </row>
    <row r="72" spans="1:16" ht="13.5" customHeight="1" x14ac:dyDescent="0.25">
      <c r="A72" s="2"/>
      <c r="B72" s="2" t="s">
        <v>103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102</v>
      </c>
      <c r="O72" s="2">
        <v>0</v>
      </c>
      <c r="P72" s="2"/>
    </row>
  </sheetData>
  <sortState xmlns:xlrd2="http://schemas.microsoft.com/office/spreadsheetml/2017/richdata2" ref="A1:P72">
    <sortCondition ref="N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2020-03-11T11:16:05Z</dcterms:created>
  <dcterms:modified xsi:type="dcterms:W3CDTF">2020-03-11T12:54:50Z</dcterms:modified>
</cp:coreProperties>
</file>