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ocumentos\Profissional\Emprego\Ipea\Demandas\- Arquivos auxiliares\"/>
    </mc:Choice>
  </mc:AlternateContent>
  <xr:revisionPtr revIDLastSave="0" documentId="13_ncr:1_{2798BF35-F36A-41A3-A479-7F5D4C38D8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P Banco Mundial" sheetId="15" r:id="rId1"/>
    <sheet name="PNAD" sheetId="5" r:id="rId2"/>
    <sheet name="PNADc" sheetId="1" r:id="rId3"/>
    <sheet name="POF" sheetId="6" r:id="rId4"/>
    <sheet name="Censo" sheetId="4" r:id="rId5"/>
    <sheet name="PME" sheetId="2" r:id="rId6"/>
    <sheet name="Salário mínimo" sheetId="16" r:id="rId7"/>
    <sheet name="INPC" sheetId="8" state="hidden" r:id="rId8"/>
    <sheet name="IPCA" sheetId="7" state="hidden" r:id="rId9"/>
    <sheet name="IGPC-MTB" sheetId="17" state="hidden" r:id="rId10"/>
    <sheet name="CPI" sheetId="19" state="hidden" r:id="rId11"/>
    <sheet name="PPP" sheetId="18" state="hidden" r:id="rId12"/>
    <sheet name="PPP (mensal)" sheetId="20" state="hidden" r:id="rId13"/>
    <sheet name="PPP (anual)" sheetId="21" state="hidden" r:id="rId14"/>
  </sheets>
  <externalReferences>
    <externalReference r:id="rId15"/>
  </externalReferences>
  <definedNames>
    <definedName name="_xlnm._FilterDatabase" localSheetId="11" hidden="1">PPP!$A$1:$I$42</definedName>
    <definedName name="_xlnm._FilterDatabase" localSheetId="12" hidden="1">'PPP (mensal)'!$A$1:$I$502</definedName>
    <definedName name="X" localSheetId="4">Censo!#REF!</definedName>
    <definedName name="X" localSheetId="10">#REF!</definedName>
    <definedName name="X" localSheetId="9">#REF!</definedName>
    <definedName name="X" localSheetId="5">#REF!</definedName>
    <definedName name="X" localSheetId="1">PNAD!#REF!</definedName>
    <definedName name="X" localSheetId="3">POF!#REF!</definedName>
    <definedName name="X" localSheetId="11">#REF!</definedName>
    <definedName name="X">#REF!</definedName>
    <definedName name="Y" localSheetId="4">Censo!#REF!</definedName>
    <definedName name="Y" localSheetId="10">#REF!</definedName>
    <definedName name="Y" localSheetId="9">#REF!</definedName>
    <definedName name="Y" localSheetId="8">IPCA!#REF!</definedName>
    <definedName name="Y" localSheetId="5">#REF!</definedName>
    <definedName name="Y" localSheetId="1">PNAD!#REF!</definedName>
    <definedName name="Y" localSheetId="3">POF!#REF!</definedName>
    <definedName name="Y" localSheetId="11">[1]PPP_mensal!#REF!</definedName>
    <definedName name="Y" localSheetId="12">'PPP (mensal)'!#REF!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20" i="16" l="1"/>
  <c r="I919" i="16"/>
  <c r="I918" i="16"/>
  <c r="I917" i="16"/>
  <c r="I916" i="16"/>
  <c r="I915" i="16"/>
  <c r="I914" i="16"/>
  <c r="I913" i="16"/>
  <c r="I912" i="16"/>
  <c r="I911" i="16"/>
  <c r="I910" i="16"/>
  <c r="I909" i="16"/>
  <c r="I908" i="16"/>
  <c r="I907" i="16"/>
  <c r="I906" i="16"/>
  <c r="I905" i="16"/>
  <c r="I904" i="16"/>
  <c r="I903" i="16"/>
  <c r="I902" i="16"/>
  <c r="I901" i="16"/>
  <c r="I900" i="16"/>
  <c r="I899" i="16"/>
  <c r="I898" i="16"/>
  <c r="I897" i="16"/>
  <c r="I896" i="16"/>
  <c r="I895" i="16"/>
  <c r="I894" i="16"/>
  <c r="I893" i="16"/>
  <c r="I892" i="16"/>
  <c r="I891" i="16"/>
  <c r="I890" i="16"/>
  <c r="I889" i="16"/>
  <c r="I888" i="16"/>
  <c r="I887" i="16"/>
  <c r="I886" i="16"/>
  <c r="I885" i="16"/>
  <c r="I884" i="16"/>
  <c r="I883" i="16"/>
  <c r="I882" i="16"/>
  <c r="I881" i="16"/>
  <c r="I880" i="16"/>
  <c r="I879" i="16"/>
  <c r="I878" i="16"/>
  <c r="I877" i="16"/>
  <c r="I876" i="16"/>
  <c r="I875" i="16"/>
  <c r="I874" i="16"/>
  <c r="I873" i="16"/>
  <c r="I872" i="16"/>
  <c r="I871" i="16"/>
  <c r="I870" i="16"/>
  <c r="I869" i="16"/>
  <c r="I868" i="16"/>
  <c r="I867" i="16"/>
  <c r="I866" i="16"/>
  <c r="I865" i="16"/>
  <c r="I864" i="16"/>
  <c r="I863" i="16"/>
  <c r="I862" i="16"/>
  <c r="I861" i="16"/>
  <c r="I860" i="16"/>
  <c r="I859" i="16"/>
  <c r="I858" i="16"/>
  <c r="I857" i="16"/>
  <c r="I856" i="16"/>
  <c r="I855" i="16"/>
  <c r="I854" i="16"/>
  <c r="I853" i="16"/>
  <c r="I852" i="16"/>
  <c r="I851" i="16"/>
  <c r="I850" i="16"/>
  <c r="I849" i="16"/>
  <c r="I848" i="16"/>
  <c r="I847" i="16"/>
  <c r="I846" i="16"/>
  <c r="I845" i="16"/>
  <c r="I844" i="16"/>
  <c r="I843" i="16"/>
  <c r="I842" i="16"/>
  <c r="I841" i="16"/>
  <c r="I840" i="16"/>
  <c r="I839" i="16"/>
  <c r="I838" i="16"/>
  <c r="I837" i="16"/>
  <c r="I836" i="16"/>
  <c r="I835" i="16"/>
  <c r="I834" i="16"/>
  <c r="I833" i="16"/>
  <c r="I832" i="16"/>
  <c r="I831" i="16"/>
  <c r="I830" i="16"/>
  <c r="I829" i="16"/>
  <c r="I828" i="16"/>
  <c r="I827" i="16"/>
  <c r="I826" i="16"/>
  <c r="I825" i="16"/>
  <c r="I824" i="16"/>
  <c r="I823" i="16"/>
  <c r="I822" i="16"/>
  <c r="I821" i="16"/>
  <c r="I820" i="16"/>
  <c r="I819" i="16"/>
  <c r="I818" i="16"/>
  <c r="I817" i="16"/>
  <c r="I816" i="16"/>
  <c r="I815" i="16"/>
  <c r="I814" i="16"/>
  <c r="I813" i="16"/>
  <c r="I812" i="16"/>
  <c r="I811" i="16"/>
  <c r="I810" i="16"/>
  <c r="I809" i="16"/>
  <c r="I808" i="16"/>
  <c r="I807" i="16"/>
  <c r="I806" i="16"/>
  <c r="I805" i="16"/>
  <c r="I804" i="16"/>
  <c r="I803" i="16"/>
  <c r="I802" i="16"/>
  <c r="I801" i="16"/>
  <c r="I800" i="16"/>
  <c r="I799" i="16"/>
  <c r="I798" i="16"/>
  <c r="I797" i="16"/>
  <c r="I796" i="16"/>
  <c r="I795" i="16"/>
  <c r="I794" i="16"/>
  <c r="I793" i="16"/>
  <c r="I792" i="16"/>
  <c r="I791" i="16"/>
  <c r="I790" i="16"/>
  <c r="I789" i="16"/>
  <c r="I788" i="16"/>
  <c r="I787" i="16"/>
  <c r="I786" i="16"/>
  <c r="I785" i="16"/>
  <c r="I784" i="16"/>
  <c r="I783" i="16"/>
  <c r="I782" i="16"/>
  <c r="I781" i="16"/>
  <c r="I780" i="16"/>
  <c r="I779" i="16"/>
  <c r="I778" i="16"/>
  <c r="I777" i="16"/>
  <c r="I776" i="16"/>
  <c r="I775" i="16"/>
  <c r="I774" i="16"/>
  <c r="I773" i="16"/>
  <c r="I772" i="16"/>
  <c r="I771" i="16"/>
  <c r="I770" i="16"/>
  <c r="I769" i="16"/>
  <c r="I768" i="16"/>
  <c r="I767" i="16"/>
  <c r="I766" i="16"/>
  <c r="I765" i="16"/>
  <c r="I764" i="16"/>
  <c r="I763" i="16"/>
  <c r="I762" i="16"/>
  <c r="I761" i="16"/>
  <c r="I760" i="16"/>
  <c r="I759" i="16"/>
  <c r="I758" i="16"/>
  <c r="I757" i="16"/>
  <c r="I756" i="16"/>
  <c r="I755" i="16"/>
  <c r="I754" i="16"/>
  <c r="I753" i="16"/>
  <c r="I752" i="16"/>
  <c r="I751" i="16"/>
  <c r="I750" i="16"/>
  <c r="I749" i="16"/>
  <c r="I748" i="16"/>
  <c r="I747" i="16"/>
  <c r="I746" i="16"/>
  <c r="I745" i="16"/>
  <c r="I744" i="16"/>
  <c r="I743" i="16"/>
  <c r="I742" i="16"/>
  <c r="I741" i="16"/>
  <c r="I740" i="16"/>
  <c r="I739" i="16"/>
  <c r="I738" i="16"/>
  <c r="I737" i="16"/>
  <c r="I736" i="16"/>
  <c r="I735" i="16"/>
  <c r="I734" i="16"/>
  <c r="I733" i="16"/>
  <c r="I732" i="16"/>
  <c r="I731" i="16"/>
  <c r="I730" i="16"/>
  <c r="I729" i="16"/>
  <c r="I728" i="16"/>
  <c r="I727" i="16"/>
  <c r="I726" i="16"/>
  <c r="I725" i="16"/>
  <c r="I724" i="16"/>
  <c r="I723" i="16"/>
  <c r="I722" i="16"/>
  <c r="I721" i="16"/>
  <c r="I720" i="16"/>
  <c r="I719" i="16"/>
  <c r="I718" i="16"/>
  <c r="I717" i="16"/>
  <c r="I716" i="16"/>
  <c r="I715" i="16"/>
  <c r="I714" i="16"/>
  <c r="I713" i="16"/>
  <c r="I712" i="16"/>
  <c r="I711" i="16"/>
  <c r="I710" i="16"/>
  <c r="I709" i="16"/>
  <c r="I708" i="16"/>
  <c r="I707" i="16"/>
  <c r="I706" i="16"/>
  <c r="I705" i="16"/>
  <c r="I704" i="16"/>
  <c r="I703" i="16"/>
  <c r="I702" i="16"/>
  <c r="I701" i="16"/>
  <c r="I700" i="16"/>
  <c r="I699" i="16"/>
  <c r="I698" i="16"/>
  <c r="I697" i="16"/>
  <c r="I696" i="16"/>
  <c r="I695" i="16"/>
  <c r="I694" i="16"/>
  <c r="I693" i="16"/>
  <c r="I692" i="16"/>
  <c r="I691" i="16"/>
  <c r="I690" i="16"/>
  <c r="I689" i="16"/>
  <c r="I688" i="16"/>
  <c r="I687" i="16"/>
  <c r="I686" i="16"/>
  <c r="I685" i="16"/>
  <c r="I684" i="16"/>
  <c r="I683" i="16"/>
  <c r="I682" i="16"/>
  <c r="I681" i="16"/>
  <c r="I680" i="16"/>
  <c r="I679" i="16"/>
  <c r="I678" i="16"/>
  <c r="I677" i="16"/>
  <c r="I676" i="16"/>
  <c r="I675" i="16"/>
  <c r="I674" i="16"/>
  <c r="I673" i="16"/>
  <c r="I672" i="16"/>
  <c r="I671" i="16"/>
  <c r="I670" i="16"/>
  <c r="I669" i="16"/>
  <c r="I668" i="16"/>
  <c r="I667" i="16"/>
  <c r="I666" i="16"/>
  <c r="I665" i="16"/>
  <c r="I664" i="16"/>
  <c r="I663" i="16"/>
  <c r="I662" i="16"/>
  <c r="I661" i="16"/>
  <c r="I660" i="16"/>
  <c r="I659" i="16"/>
  <c r="I658" i="16"/>
  <c r="I657" i="16"/>
  <c r="I656" i="16"/>
  <c r="I655" i="16"/>
  <c r="I654" i="16"/>
  <c r="I653" i="16"/>
  <c r="I652" i="16"/>
  <c r="I651" i="16"/>
  <c r="I650" i="16"/>
  <c r="I649" i="16"/>
  <c r="I648" i="16"/>
  <c r="I647" i="16"/>
  <c r="I646" i="16"/>
  <c r="I645" i="16"/>
  <c r="I644" i="16"/>
  <c r="I643" i="16"/>
  <c r="I642" i="16"/>
  <c r="I641" i="16"/>
  <c r="I640" i="16"/>
  <c r="I639" i="16"/>
  <c r="I638" i="16"/>
  <c r="I637" i="16"/>
  <c r="I636" i="16"/>
  <c r="I635" i="16"/>
  <c r="I634" i="16"/>
  <c r="I633" i="16"/>
  <c r="I632" i="16"/>
  <c r="I631" i="16"/>
  <c r="I630" i="16"/>
  <c r="I629" i="16"/>
  <c r="I628" i="16"/>
  <c r="I627" i="16"/>
  <c r="I626" i="16"/>
  <c r="I625" i="16"/>
  <c r="I624" i="16"/>
  <c r="I623" i="16"/>
  <c r="I622" i="16"/>
  <c r="I621" i="16"/>
  <c r="I620" i="16"/>
  <c r="I619" i="16"/>
  <c r="I618" i="16"/>
  <c r="I617" i="16"/>
  <c r="I616" i="16"/>
  <c r="I615" i="16"/>
  <c r="I614" i="16"/>
  <c r="I613" i="16"/>
  <c r="I612" i="16"/>
  <c r="I611" i="16"/>
  <c r="I610" i="16"/>
  <c r="I609" i="16"/>
  <c r="I608" i="16"/>
  <c r="I607" i="16"/>
  <c r="I606" i="16"/>
  <c r="I605" i="16"/>
  <c r="I604" i="16"/>
  <c r="I603" i="16"/>
  <c r="I602" i="16"/>
  <c r="I601" i="16"/>
  <c r="I600" i="16"/>
  <c r="I599" i="16"/>
  <c r="I598" i="16"/>
  <c r="I597" i="16"/>
  <c r="I596" i="16"/>
  <c r="I595" i="16"/>
  <c r="I594" i="16"/>
  <c r="I593" i="16"/>
  <c r="I592" i="16"/>
  <c r="I591" i="16"/>
  <c r="I590" i="16"/>
  <c r="I589" i="16"/>
  <c r="I588" i="16"/>
  <c r="I587" i="16"/>
  <c r="I586" i="16"/>
  <c r="I585" i="16"/>
  <c r="I584" i="16"/>
  <c r="I583" i="16"/>
  <c r="I582" i="16"/>
  <c r="I581" i="16"/>
  <c r="I580" i="16"/>
  <c r="I579" i="16"/>
  <c r="I578" i="16"/>
  <c r="I577" i="16"/>
  <c r="I576" i="16"/>
  <c r="I575" i="16"/>
  <c r="I574" i="16"/>
  <c r="I573" i="16"/>
  <c r="I572" i="16"/>
  <c r="I571" i="16"/>
  <c r="I570" i="16"/>
  <c r="I569" i="16"/>
  <c r="I568" i="16"/>
  <c r="I567" i="16"/>
  <c r="I566" i="16"/>
  <c r="I565" i="16"/>
  <c r="I564" i="16"/>
  <c r="I563" i="16"/>
  <c r="I562" i="16"/>
  <c r="I561" i="16"/>
  <c r="I560" i="16"/>
  <c r="I559" i="16"/>
  <c r="I558" i="16"/>
  <c r="I557" i="16"/>
  <c r="I556" i="16"/>
  <c r="I555" i="16"/>
  <c r="I554" i="16"/>
  <c r="I553" i="16"/>
  <c r="I552" i="16"/>
  <c r="I551" i="16"/>
  <c r="I550" i="16"/>
  <c r="I549" i="16"/>
  <c r="I548" i="16"/>
  <c r="I547" i="16"/>
  <c r="I546" i="16"/>
  <c r="I545" i="16"/>
  <c r="I544" i="16"/>
  <c r="I543" i="16"/>
  <c r="I542" i="16"/>
  <c r="I541" i="16"/>
  <c r="I540" i="16"/>
  <c r="I539" i="16"/>
  <c r="I538" i="16"/>
  <c r="I537" i="16"/>
  <c r="I536" i="16"/>
  <c r="I535" i="16"/>
  <c r="I534" i="16"/>
  <c r="I533" i="16"/>
  <c r="I532" i="16"/>
  <c r="I531" i="16"/>
  <c r="I530" i="16"/>
  <c r="I529" i="16"/>
  <c r="I528" i="16"/>
  <c r="I527" i="16"/>
  <c r="I526" i="16"/>
  <c r="I525" i="16"/>
  <c r="I524" i="16"/>
  <c r="I523" i="16"/>
  <c r="I522" i="16"/>
  <c r="I521" i="16"/>
  <c r="I520" i="16"/>
  <c r="I519" i="16"/>
  <c r="I518" i="16"/>
  <c r="I517" i="16"/>
  <c r="I516" i="16"/>
  <c r="I515" i="16"/>
  <c r="I514" i="16"/>
  <c r="I513" i="16"/>
  <c r="I512" i="16"/>
  <c r="I511" i="16"/>
  <c r="I510" i="16"/>
  <c r="I509" i="16"/>
  <c r="I508" i="16"/>
  <c r="I507" i="16"/>
  <c r="I506" i="16"/>
  <c r="I505" i="16"/>
  <c r="I504" i="16"/>
  <c r="I503" i="16"/>
  <c r="I502" i="16"/>
  <c r="I501" i="16"/>
  <c r="I500" i="16"/>
  <c r="I499" i="16"/>
  <c r="I498" i="16"/>
  <c r="I497" i="16"/>
  <c r="I496" i="16"/>
  <c r="I495" i="16"/>
  <c r="I494" i="16"/>
  <c r="I493" i="16"/>
  <c r="I492" i="16"/>
  <c r="I491" i="16"/>
  <c r="I490" i="16"/>
  <c r="I489" i="16"/>
  <c r="I488" i="16"/>
  <c r="I487" i="16"/>
  <c r="I486" i="16"/>
  <c r="I485" i="16"/>
  <c r="I484" i="16"/>
  <c r="I483" i="16"/>
  <c r="I482" i="16"/>
  <c r="I481" i="16"/>
  <c r="I480" i="16"/>
  <c r="I479" i="16"/>
  <c r="I478" i="16"/>
  <c r="I477" i="16"/>
  <c r="I476" i="16"/>
  <c r="I475" i="16"/>
  <c r="I474" i="16"/>
  <c r="I473" i="16"/>
  <c r="I472" i="16"/>
  <c r="I471" i="16"/>
  <c r="I470" i="16"/>
  <c r="I469" i="16"/>
  <c r="I468" i="16"/>
  <c r="I467" i="16"/>
  <c r="I466" i="16"/>
  <c r="I465" i="16"/>
  <c r="I464" i="16"/>
  <c r="I463" i="16"/>
  <c r="I462" i="16"/>
  <c r="I461" i="16"/>
  <c r="I460" i="16"/>
  <c r="I459" i="16"/>
  <c r="I458" i="16"/>
  <c r="I457" i="16"/>
  <c r="I456" i="16"/>
  <c r="I455" i="16"/>
  <c r="I454" i="16"/>
  <c r="I453" i="16"/>
  <c r="I452" i="16"/>
  <c r="I451" i="16"/>
  <c r="I450" i="16"/>
  <c r="I449" i="16"/>
  <c r="I448" i="16"/>
  <c r="I447" i="16"/>
  <c r="I446" i="16"/>
  <c r="I445" i="16"/>
  <c r="I444" i="16"/>
  <c r="I443" i="16"/>
  <c r="I442" i="16"/>
  <c r="I441" i="16"/>
  <c r="I440" i="16"/>
  <c r="I439" i="16"/>
  <c r="I438" i="16"/>
  <c r="I437" i="16"/>
  <c r="I436" i="16"/>
  <c r="I435" i="16"/>
  <c r="I434" i="16"/>
  <c r="I433" i="16"/>
  <c r="I432" i="16"/>
  <c r="I431" i="16"/>
  <c r="I430" i="16"/>
  <c r="I429" i="16"/>
  <c r="I428" i="16"/>
  <c r="I427" i="16"/>
  <c r="I426" i="16"/>
  <c r="I425" i="16"/>
  <c r="I424" i="16"/>
  <c r="I423" i="16"/>
  <c r="I422" i="16"/>
  <c r="I421" i="16"/>
  <c r="I420" i="16"/>
  <c r="I419" i="16"/>
  <c r="I418" i="16"/>
  <c r="I417" i="16"/>
  <c r="I416" i="16"/>
  <c r="I415" i="16"/>
  <c r="I414" i="16"/>
  <c r="I413" i="16"/>
  <c r="I412" i="16"/>
  <c r="I411" i="16"/>
  <c r="I410" i="16"/>
  <c r="I409" i="16"/>
  <c r="I408" i="16"/>
  <c r="I407" i="16"/>
  <c r="I406" i="16"/>
  <c r="I405" i="16"/>
  <c r="I404" i="16"/>
  <c r="I403" i="16"/>
  <c r="I402" i="16"/>
  <c r="I401" i="16"/>
  <c r="I400" i="16"/>
  <c r="I399" i="16"/>
  <c r="I398" i="16"/>
  <c r="I397" i="16"/>
  <c r="I396" i="16"/>
  <c r="I395" i="16"/>
  <c r="I394" i="16"/>
  <c r="I393" i="16"/>
  <c r="I392" i="16"/>
  <c r="I391" i="16"/>
  <c r="I390" i="16"/>
  <c r="I389" i="16"/>
  <c r="I388" i="16"/>
  <c r="I387" i="16"/>
  <c r="I386" i="16"/>
  <c r="I385" i="16"/>
  <c r="I384" i="16"/>
  <c r="I383" i="16"/>
  <c r="I382" i="16"/>
  <c r="I381" i="16"/>
  <c r="I380" i="16"/>
  <c r="I379" i="16"/>
  <c r="I378" i="16"/>
  <c r="I377" i="16"/>
  <c r="I376" i="16"/>
  <c r="I375" i="16"/>
  <c r="I374" i="16"/>
  <c r="I373" i="16"/>
  <c r="I372" i="16"/>
  <c r="I371" i="16"/>
  <c r="I370" i="16"/>
  <c r="I369" i="16"/>
  <c r="I368" i="16"/>
  <c r="I367" i="16"/>
  <c r="I366" i="16"/>
  <c r="I365" i="16"/>
  <c r="I364" i="16"/>
  <c r="I363" i="16"/>
  <c r="I362" i="16"/>
  <c r="I361" i="16"/>
  <c r="I360" i="16"/>
  <c r="I359" i="16"/>
  <c r="I358" i="16"/>
  <c r="I357" i="16"/>
  <c r="I356" i="16"/>
  <c r="I355" i="16"/>
  <c r="I354" i="16"/>
  <c r="I353" i="16"/>
  <c r="I352" i="16"/>
  <c r="I351" i="16"/>
  <c r="I350" i="16"/>
  <c r="I349" i="16"/>
  <c r="I348" i="16"/>
  <c r="I347" i="16"/>
  <c r="I346" i="16"/>
  <c r="I345" i="16"/>
  <c r="I344" i="16"/>
  <c r="I343" i="16"/>
  <c r="I342" i="16"/>
  <c r="I341" i="16"/>
  <c r="I340" i="16"/>
  <c r="I339" i="16"/>
  <c r="I338" i="16"/>
  <c r="I337" i="16"/>
  <c r="I336" i="16"/>
  <c r="I335" i="16"/>
  <c r="I334" i="16"/>
  <c r="I333" i="16"/>
  <c r="I332" i="16"/>
  <c r="I331" i="16"/>
  <c r="I330" i="16"/>
  <c r="I329" i="16"/>
  <c r="I328" i="16"/>
  <c r="I327" i="16"/>
  <c r="I326" i="16"/>
  <c r="I325" i="16"/>
  <c r="I324" i="16"/>
  <c r="I323" i="16"/>
  <c r="I322" i="16"/>
  <c r="I321" i="16"/>
  <c r="I320" i="16"/>
  <c r="I319" i="16"/>
  <c r="I318" i="16"/>
  <c r="I317" i="16"/>
  <c r="I316" i="16"/>
  <c r="I315" i="16"/>
  <c r="I314" i="16"/>
  <c r="I313" i="16"/>
  <c r="I312" i="16"/>
  <c r="I311" i="16"/>
  <c r="I310" i="16"/>
  <c r="I309" i="16"/>
  <c r="I308" i="16"/>
  <c r="I307" i="16"/>
  <c r="I306" i="16"/>
  <c r="I305" i="16"/>
  <c r="I304" i="16"/>
  <c r="I303" i="16"/>
  <c r="I302" i="16"/>
  <c r="I301" i="16"/>
  <c r="I300" i="16"/>
  <c r="I299" i="16"/>
  <c r="I298" i="16"/>
  <c r="I297" i="16"/>
  <c r="I296" i="16"/>
  <c r="I295" i="16"/>
  <c r="I294" i="16"/>
  <c r="I293" i="16"/>
  <c r="I292" i="16"/>
  <c r="I291" i="16"/>
  <c r="I290" i="16"/>
  <c r="I289" i="16"/>
  <c r="I288" i="16"/>
  <c r="I287" i="16"/>
  <c r="I286" i="16"/>
  <c r="I285" i="16"/>
  <c r="I284" i="16"/>
  <c r="I283" i="16"/>
  <c r="I282" i="16"/>
  <c r="I281" i="16"/>
  <c r="I280" i="16"/>
  <c r="I279" i="16"/>
  <c r="I278" i="16"/>
  <c r="I277" i="16"/>
  <c r="I276" i="16"/>
  <c r="I275" i="16"/>
  <c r="I274" i="16"/>
  <c r="I273" i="16"/>
  <c r="I272" i="16"/>
  <c r="I271" i="16"/>
  <c r="I270" i="16"/>
  <c r="I269" i="16"/>
  <c r="I268" i="16"/>
  <c r="I267" i="16"/>
  <c r="I266" i="16"/>
  <c r="I265" i="16"/>
  <c r="I264" i="16"/>
  <c r="I263" i="16"/>
  <c r="I262" i="16"/>
  <c r="I261" i="16"/>
  <c r="I260" i="16"/>
  <c r="I259" i="16"/>
  <c r="I258" i="16"/>
  <c r="I257" i="16"/>
  <c r="I256" i="16"/>
  <c r="I255" i="16"/>
  <c r="I254" i="16"/>
  <c r="I253" i="16"/>
  <c r="I252" i="16"/>
  <c r="I251" i="16"/>
  <c r="I250" i="16"/>
  <c r="I249" i="16"/>
  <c r="I248" i="16"/>
  <c r="I247" i="16"/>
  <c r="I246" i="16"/>
  <c r="I245" i="16"/>
  <c r="I244" i="16"/>
  <c r="I243" i="16"/>
  <c r="I242" i="16"/>
  <c r="I241" i="16"/>
  <c r="I240" i="16"/>
  <c r="I239" i="16"/>
  <c r="I238" i="16"/>
  <c r="I237" i="16"/>
  <c r="I236" i="16"/>
  <c r="I235" i="16"/>
  <c r="I234" i="16"/>
  <c r="I233" i="16"/>
  <c r="I232" i="16"/>
  <c r="I231" i="16"/>
  <c r="I230" i="16"/>
  <c r="I229" i="16"/>
  <c r="I228" i="16"/>
  <c r="I227" i="16"/>
  <c r="I226" i="16"/>
  <c r="I225" i="16"/>
  <c r="I224" i="16"/>
  <c r="I223" i="16"/>
  <c r="I222" i="16"/>
  <c r="I221" i="16"/>
  <c r="I220" i="16"/>
  <c r="I219" i="16"/>
  <c r="I218" i="16"/>
  <c r="I217" i="16"/>
  <c r="I216" i="16"/>
  <c r="I215" i="16"/>
  <c r="I214" i="16"/>
  <c r="I213" i="16"/>
  <c r="I212" i="16"/>
  <c r="I211" i="16"/>
  <c r="I210" i="16"/>
  <c r="I209" i="16"/>
  <c r="I208" i="16"/>
  <c r="I207" i="16"/>
  <c r="I206" i="16"/>
  <c r="I205" i="16"/>
  <c r="I204" i="16"/>
  <c r="I203" i="16"/>
  <c r="I202" i="16"/>
  <c r="I201" i="16"/>
  <c r="I200" i="16"/>
  <c r="I199" i="16"/>
  <c r="I198" i="16"/>
  <c r="I197" i="16"/>
  <c r="I196" i="16"/>
  <c r="I195" i="16"/>
  <c r="I194" i="16"/>
  <c r="I193" i="16"/>
  <c r="I192" i="16"/>
  <c r="I191" i="16"/>
  <c r="I190" i="16"/>
  <c r="I189" i="16"/>
  <c r="I188" i="16"/>
  <c r="I187" i="16"/>
  <c r="I186" i="16"/>
  <c r="I185" i="16"/>
  <c r="I184" i="16"/>
  <c r="I183" i="16"/>
  <c r="I182" i="16"/>
  <c r="I181" i="16"/>
  <c r="I180" i="16"/>
  <c r="I179" i="16"/>
  <c r="I178" i="16"/>
  <c r="I177" i="16"/>
  <c r="I176" i="16"/>
  <c r="I175" i="16"/>
  <c r="I174" i="16"/>
  <c r="I173" i="16"/>
  <c r="I172" i="16"/>
  <c r="I171" i="16"/>
  <c r="I170" i="16"/>
  <c r="I169" i="16"/>
  <c r="I168" i="16"/>
  <c r="I167" i="16"/>
  <c r="I166" i="16"/>
  <c r="I165" i="16"/>
  <c r="I164" i="16"/>
  <c r="I163" i="16"/>
  <c r="I162" i="16"/>
  <c r="I161" i="16"/>
  <c r="I160" i="16"/>
  <c r="I159" i="16"/>
  <c r="I158" i="16"/>
  <c r="I157" i="16"/>
  <c r="I156" i="16"/>
  <c r="I155" i="16"/>
  <c r="I154" i="16"/>
  <c r="I153" i="16"/>
  <c r="I152" i="16"/>
  <c r="I151" i="16"/>
  <c r="I150" i="16"/>
  <c r="I149" i="16"/>
  <c r="I148" i="16"/>
  <c r="I147" i="16"/>
  <c r="I146" i="16"/>
  <c r="I145" i="16"/>
  <c r="I144" i="16"/>
  <c r="I143" i="16"/>
  <c r="I142" i="16"/>
  <c r="I141" i="16"/>
  <c r="I140" i="16"/>
  <c r="I139" i="16"/>
  <c r="I138" i="16"/>
  <c r="I137" i="16"/>
  <c r="I136" i="16"/>
  <c r="I135" i="16"/>
  <c r="I134" i="16"/>
  <c r="I133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389" i="16"/>
  <c r="H390" i="16"/>
  <c r="H391" i="16"/>
  <c r="H392" i="16"/>
  <c r="H393" i="16"/>
  <c r="H394" i="16"/>
  <c r="H395" i="16"/>
  <c r="H396" i="16"/>
  <c r="H397" i="16"/>
  <c r="H398" i="16"/>
  <c r="H399" i="16"/>
  <c r="H400" i="16"/>
  <c r="H401" i="16"/>
  <c r="H402" i="16"/>
  <c r="H403" i="16"/>
  <c r="H404" i="16"/>
  <c r="H405" i="16"/>
  <c r="H406" i="16"/>
  <c r="H407" i="16"/>
  <c r="H408" i="16"/>
  <c r="H409" i="16"/>
  <c r="H410" i="16"/>
  <c r="H411" i="16"/>
  <c r="H412" i="16"/>
  <c r="H413" i="16"/>
  <c r="H414" i="16"/>
  <c r="H415" i="16"/>
  <c r="H416" i="16"/>
  <c r="H417" i="16"/>
  <c r="H418" i="16"/>
  <c r="H419" i="16"/>
  <c r="H420" i="16"/>
  <c r="H421" i="16"/>
  <c r="H422" i="16"/>
  <c r="H423" i="16"/>
  <c r="H424" i="16"/>
  <c r="H425" i="16"/>
  <c r="H426" i="16"/>
  <c r="H427" i="16"/>
  <c r="H428" i="16"/>
  <c r="H429" i="16"/>
  <c r="H430" i="16"/>
  <c r="H431" i="16"/>
  <c r="H432" i="16"/>
  <c r="H433" i="16"/>
  <c r="H434" i="16"/>
  <c r="H435" i="16"/>
  <c r="H436" i="16"/>
  <c r="H437" i="16"/>
  <c r="H438" i="16"/>
  <c r="H439" i="16"/>
  <c r="H440" i="16"/>
  <c r="H441" i="16"/>
  <c r="H442" i="16"/>
  <c r="H443" i="16"/>
  <c r="H444" i="16"/>
  <c r="H445" i="16"/>
  <c r="H446" i="16"/>
  <c r="H447" i="16"/>
  <c r="H448" i="16"/>
  <c r="H449" i="16"/>
  <c r="H450" i="16"/>
  <c r="H451" i="16"/>
  <c r="H452" i="16"/>
  <c r="H453" i="16"/>
  <c r="H454" i="16"/>
  <c r="H455" i="16"/>
  <c r="H456" i="16"/>
  <c r="H457" i="16"/>
  <c r="H458" i="16"/>
  <c r="H459" i="16"/>
  <c r="H460" i="16"/>
  <c r="H461" i="16"/>
  <c r="H462" i="16"/>
  <c r="H463" i="16"/>
  <c r="H464" i="16"/>
  <c r="H465" i="16"/>
  <c r="H466" i="16"/>
  <c r="H467" i="16"/>
  <c r="H468" i="16"/>
  <c r="H469" i="16"/>
  <c r="H470" i="16"/>
  <c r="H471" i="16"/>
  <c r="H472" i="16"/>
  <c r="H473" i="16"/>
  <c r="H474" i="16"/>
  <c r="H475" i="16"/>
  <c r="H476" i="16"/>
  <c r="H477" i="16"/>
  <c r="H478" i="16"/>
  <c r="H479" i="16"/>
  <c r="H480" i="16"/>
  <c r="H481" i="16"/>
  <c r="H482" i="16"/>
  <c r="H483" i="16"/>
  <c r="H484" i="16"/>
  <c r="H485" i="16"/>
  <c r="H486" i="16"/>
  <c r="H487" i="16"/>
  <c r="H488" i="16"/>
  <c r="H489" i="16"/>
  <c r="H490" i="16"/>
  <c r="H491" i="16"/>
  <c r="H492" i="16"/>
  <c r="H493" i="16"/>
  <c r="H494" i="16"/>
  <c r="H495" i="16"/>
  <c r="H496" i="16"/>
  <c r="H497" i="16"/>
  <c r="H498" i="16"/>
  <c r="H499" i="16"/>
  <c r="H500" i="16"/>
  <c r="H501" i="16"/>
  <c r="H502" i="16"/>
  <c r="H503" i="16"/>
  <c r="H504" i="16"/>
  <c r="H505" i="16"/>
  <c r="H506" i="16"/>
  <c r="H507" i="16"/>
  <c r="H508" i="16"/>
  <c r="H509" i="16"/>
  <c r="H510" i="16"/>
  <c r="H511" i="16"/>
  <c r="H512" i="16"/>
  <c r="H513" i="16"/>
  <c r="H514" i="16"/>
  <c r="H515" i="16"/>
  <c r="H516" i="16"/>
  <c r="H517" i="16"/>
  <c r="H518" i="16"/>
  <c r="H519" i="16"/>
  <c r="H520" i="16"/>
  <c r="H521" i="16"/>
  <c r="H522" i="16"/>
  <c r="H523" i="16"/>
  <c r="H524" i="16"/>
  <c r="H525" i="16"/>
  <c r="H526" i="16"/>
  <c r="H527" i="16"/>
  <c r="H528" i="16"/>
  <c r="H529" i="16"/>
  <c r="H530" i="16"/>
  <c r="H531" i="16"/>
  <c r="H532" i="16"/>
  <c r="H533" i="16"/>
  <c r="H534" i="16"/>
  <c r="H535" i="16"/>
  <c r="H536" i="16"/>
  <c r="H537" i="16"/>
  <c r="H538" i="16"/>
  <c r="H539" i="16"/>
  <c r="H540" i="16"/>
  <c r="H541" i="16"/>
  <c r="H542" i="16"/>
  <c r="H543" i="16"/>
  <c r="H544" i="16"/>
  <c r="H545" i="16"/>
  <c r="H546" i="16"/>
  <c r="H547" i="16"/>
  <c r="H548" i="16"/>
  <c r="H549" i="16"/>
  <c r="H550" i="16"/>
  <c r="H551" i="16"/>
  <c r="H552" i="16"/>
  <c r="H553" i="16"/>
  <c r="H554" i="16"/>
  <c r="H555" i="16"/>
  <c r="H556" i="16"/>
  <c r="H557" i="16"/>
  <c r="H558" i="16"/>
  <c r="H559" i="16"/>
  <c r="H560" i="16"/>
  <c r="H561" i="16"/>
  <c r="H562" i="16"/>
  <c r="H563" i="16"/>
  <c r="H564" i="16"/>
  <c r="H565" i="16"/>
  <c r="H566" i="16"/>
  <c r="H567" i="16"/>
  <c r="H568" i="16"/>
  <c r="H569" i="16"/>
  <c r="H570" i="16"/>
  <c r="H571" i="16"/>
  <c r="H572" i="16"/>
  <c r="H573" i="16"/>
  <c r="H574" i="16"/>
  <c r="H575" i="16"/>
  <c r="H576" i="16"/>
  <c r="H577" i="16"/>
  <c r="H578" i="16"/>
  <c r="H579" i="16"/>
  <c r="H580" i="16"/>
  <c r="H581" i="16"/>
  <c r="H582" i="16"/>
  <c r="H583" i="16"/>
  <c r="H584" i="16"/>
  <c r="H585" i="16"/>
  <c r="H586" i="16"/>
  <c r="H587" i="16"/>
  <c r="H588" i="16"/>
  <c r="H589" i="16"/>
  <c r="H590" i="16"/>
  <c r="H591" i="16"/>
  <c r="H592" i="16"/>
  <c r="H593" i="16"/>
  <c r="H594" i="16"/>
  <c r="H595" i="16"/>
  <c r="H596" i="16"/>
  <c r="H597" i="16"/>
  <c r="H598" i="16"/>
  <c r="H599" i="16"/>
  <c r="H600" i="16"/>
  <c r="H601" i="16"/>
  <c r="H602" i="16"/>
  <c r="H603" i="16"/>
  <c r="H604" i="16"/>
  <c r="H605" i="16"/>
  <c r="H606" i="16"/>
  <c r="H607" i="16"/>
  <c r="H608" i="16"/>
  <c r="H609" i="16"/>
  <c r="H610" i="16"/>
  <c r="H611" i="16"/>
  <c r="H612" i="16"/>
  <c r="H613" i="16"/>
  <c r="H614" i="16"/>
  <c r="H615" i="16"/>
  <c r="H616" i="16"/>
  <c r="H617" i="16"/>
  <c r="H618" i="16"/>
  <c r="H619" i="16"/>
  <c r="H620" i="16"/>
  <c r="H621" i="16"/>
  <c r="H622" i="16"/>
  <c r="H623" i="16"/>
  <c r="H624" i="16"/>
  <c r="H625" i="16"/>
  <c r="H626" i="16"/>
  <c r="H627" i="16"/>
  <c r="H628" i="16"/>
  <c r="H629" i="16"/>
  <c r="H630" i="16"/>
  <c r="H631" i="16"/>
  <c r="H632" i="16"/>
  <c r="H633" i="16"/>
  <c r="H634" i="16"/>
  <c r="H635" i="16"/>
  <c r="H636" i="16"/>
  <c r="H637" i="16"/>
  <c r="H638" i="16"/>
  <c r="H639" i="16"/>
  <c r="H640" i="16"/>
  <c r="H641" i="16"/>
  <c r="H642" i="16"/>
  <c r="H643" i="16"/>
  <c r="H644" i="16"/>
  <c r="H645" i="16"/>
  <c r="H646" i="16"/>
  <c r="H647" i="16"/>
  <c r="H648" i="16"/>
  <c r="H649" i="16"/>
  <c r="H650" i="16"/>
  <c r="H651" i="16"/>
  <c r="H652" i="16"/>
  <c r="H653" i="16"/>
  <c r="H654" i="16"/>
  <c r="H655" i="16"/>
  <c r="H656" i="16"/>
  <c r="H657" i="16"/>
  <c r="H658" i="16"/>
  <c r="H659" i="16"/>
  <c r="H660" i="16"/>
  <c r="H661" i="16"/>
  <c r="H662" i="16"/>
  <c r="H663" i="16"/>
  <c r="H664" i="16"/>
  <c r="H665" i="16"/>
  <c r="H666" i="16"/>
  <c r="H667" i="16"/>
  <c r="H668" i="16"/>
  <c r="H669" i="16"/>
  <c r="H670" i="16"/>
  <c r="H671" i="16"/>
  <c r="H672" i="16"/>
  <c r="H673" i="16"/>
  <c r="H674" i="16"/>
  <c r="H675" i="16"/>
  <c r="H676" i="16"/>
  <c r="H677" i="16"/>
  <c r="H678" i="16"/>
  <c r="H679" i="16"/>
  <c r="H680" i="16"/>
  <c r="H681" i="16"/>
  <c r="H682" i="16"/>
  <c r="H683" i="16"/>
  <c r="H684" i="16"/>
  <c r="H685" i="16"/>
  <c r="H686" i="16"/>
  <c r="H687" i="16"/>
  <c r="H688" i="16"/>
  <c r="H689" i="16"/>
  <c r="H690" i="16"/>
  <c r="H691" i="16"/>
  <c r="H692" i="16"/>
  <c r="H693" i="16"/>
  <c r="H694" i="16"/>
  <c r="H695" i="16"/>
  <c r="H696" i="16"/>
  <c r="H697" i="16"/>
  <c r="H698" i="16"/>
  <c r="H699" i="16"/>
  <c r="H700" i="16"/>
  <c r="H701" i="16"/>
  <c r="H702" i="16"/>
  <c r="H703" i="16"/>
  <c r="H704" i="16"/>
  <c r="H705" i="16"/>
  <c r="H706" i="16"/>
  <c r="H707" i="16"/>
  <c r="H708" i="16"/>
  <c r="H709" i="16"/>
  <c r="H710" i="16"/>
  <c r="H711" i="16"/>
  <c r="H712" i="16"/>
  <c r="H713" i="16"/>
  <c r="H714" i="16"/>
  <c r="H715" i="16"/>
  <c r="H716" i="16"/>
  <c r="H717" i="16"/>
  <c r="H718" i="16"/>
  <c r="H719" i="16"/>
  <c r="H720" i="16"/>
  <c r="H721" i="16"/>
  <c r="H722" i="16"/>
  <c r="H723" i="16"/>
  <c r="H724" i="16"/>
  <c r="H725" i="16"/>
  <c r="H726" i="16"/>
  <c r="H727" i="16"/>
  <c r="H728" i="16"/>
  <c r="H729" i="16"/>
  <c r="H730" i="16"/>
  <c r="H731" i="16"/>
  <c r="H732" i="16"/>
  <c r="H733" i="16"/>
  <c r="H734" i="16"/>
  <c r="H735" i="16"/>
  <c r="H736" i="16"/>
  <c r="H737" i="16"/>
  <c r="H738" i="16"/>
  <c r="H739" i="16"/>
  <c r="H740" i="16"/>
  <c r="H741" i="16"/>
  <c r="H742" i="16"/>
  <c r="H743" i="16"/>
  <c r="H744" i="16"/>
  <c r="H745" i="16"/>
  <c r="H746" i="16"/>
  <c r="H747" i="16"/>
  <c r="H748" i="16"/>
  <c r="H749" i="16"/>
  <c r="H750" i="16"/>
  <c r="H751" i="16"/>
  <c r="H752" i="16"/>
  <c r="H753" i="16"/>
  <c r="H754" i="16"/>
  <c r="H755" i="16"/>
  <c r="H756" i="16"/>
  <c r="H757" i="16"/>
  <c r="H758" i="16"/>
  <c r="H759" i="16"/>
  <c r="H760" i="16"/>
  <c r="H761" i="16"/>
  <c r="H762" i="16"/>
  <c r="H763" i="16"/>
  <c r="H764" i="16"/>
  <c r="H765" i="16"/>
  <c r="H766" i="16"/>
  <c r="H767" i="16"/>
  <c r="H768" i="16"/>
  <c r="H769" i="16"/>
  <c r="H770" i="16"/>
  <c r="H771" i="16"/>
  <c r="H772" i="16"/>
  <c r="H773" i="16"/>
  <c r="H774" i="16"/>
  <c r="H775" i="16"/>
  <c r="H776" i="16"/>
  <c r="H777" i="16"/>
  <c r="H778" i="16"/>
  <c r="H779" i="16"/>
  <c r="H780" i="16"/>
  <c r="H781" i="16"/>
  <c r="H782" i="16"/>
  <c r="H783" i="16"/>
  <c r="H784" i="16"/>
  <c r="H785" i="16"/>
  <c r="H786" i="16"/>
  <c r="H787" i="16"/>
  <c r="H788" i="16"/>
  <c r="H789" i="16"/>
  <c r="H790" i="16"/>
  <c r="H791" i="16"/>
  <c r="H792" i="16"/>
  <c r="H793" i="16"/>
  <c r="H794" i="16"/>
  <c r="H795" i="16"/>
  <c r="H796" i="16"/>
  <c r="H797" i="16"/>
  <c r="H798" i="16"/>
  <c r="H799" i="16"/>
  <c r="H800" i="16"/>
  <c r="H801" i="16"/>
  <c r="H802" i="16"/>
  <c r="H803" i="16"/>
  <c r="H804" i="16"/>
  <c r="H805" i="16"/>
  <c r="H806" i="16"/>
  <c r="H807" i="16"/>
  <c r="H808" i="16"/>
  <c r="H809" i="16"/>
  <c r="H810" i="16"/>
  <c r="H811" i="16"/>
  <c r="H812" i="16"/>
  <c r="H813" i="16"/>
  <c r="H814" i="16"/>
  <c r="H815" i="16"/>
  <c r="H816" i="16"/>
  <c r="H817" i="16"/>
  <c r="H818" i="16"/>
  <c r="H819" i="16"/>
  <c r="H820" i="16"/>
  <c r="H821" i="16"/>
  <c r="H822" i="16"/>
  <c r="H823" i="16"/>
  <c r="H824" i="16"/>
  <c r="H825" i="16"/>
  <c r="H826" i="16"/>
  <c r="H827" i="16"/>
  <c r="H828" i="16"/>
  <c r="H829" i="16"/>
  <c r="H830" i="16"/>
  <c r="H831" i="16"/>
  <c r="H832" i="16"/>
  <c r="H833" i="16"/>
  <c r="H834" i="16"/>
  <c r="H835" i="16"/>
  <c r="H836" i="16"/>
  <c r="H837" i="16"/>
  <c r="H838" i="16"/>
  <c r="H839" i="16"/>
  <c r="H840" i="16"/>
  <c r="H841" i="16"/>
  <c r="H842" i="16"/>
  <c r="H843" i="16"/>
  <c r="H844" i="16"/>
  <c r="H845" i="16"/>
  <c r="H846" i="16"/>
  <c r="H847" i="16"/>
  <c r="H848" i="16"/>
  <c r="H849" i="16"/>
  <c r="H850" i="16"/>
  <c r="H851" i="16"/>
  <c r="H852" i="16"/>
  <c r="H853" i="16"/>
  <c r="H854" i="16"/>
  <c r="H855" i="16"/>
  <c r="H856" i="16"/>
  <c r="H857" i="16"/>
  <c r="H858" i="16"/>
  <c r="H859" i="16"/>
  <c r="H860" i="16"/>
  <c r="H861" i="16"/>
  <c r="H862" i="16"/>
  <c r="H863" i="16"/>
  <c r="H864" i="16"/>
  <c r="H865" i="16"/>
  <c r="H866" i="16"/>
  <c r="H867" i="16"/>
  <c r="H868" i="16"/>
  <c r="H869" i="16"/>
  <c r="H870" i="16"/>
  <c r="H871" i="16"/>
  <c r="H872" i="16"/>
  <c r="H873" i="16"/>
  <c r="H874" i="16"/>
  <c r="H875" i="16"/>
  <c r="H876" i="16"/>
  <c r="H877" i="16"/>
  <c r="H878" i="16"/>
  <c r="H879" i="16"/>
  <c r="H880" i="16"/>
  <c r="H881" i="16"/>
  <c r="H882" i="16"/>
  <c r="H883" i="16"/>
  <c r="H884" i="16"/>
  <c r="H885" i="16"/>
  <c r="H886" i="16"/>
  <c r="H887" i="16"/>
  <c r="H888" i="16"/>
  <c r="H889" i="16"/>
  <c r="H890" i="16"/>
  <c r="H891" i="16"/>
  <c r="H892" i="16"/>
  <c r="H893" i="16"/>
  <c r="H894" i="16"/>
  <c r="H895" i="16"/>
  <c r="H896" i="16"/>
  <c r="H897" i="16"/>
  <c r="H898" i="16"/>
  <c r="H899" i="16"/>
  <c r="H900" i="16"/>
  <c r="H901" i="16"/>
  <c r="H902" i="16"/>
  <c r="H903" i="16"/>
  <c r="H904" i="16"/>
  <c r="H905" i="16"/>
  <c r="H906" i="16"/>
  <c r="H907" i="16"/>
  <c r="H908" i="16"/>
  <c r="H909" i="16"/>
  <c r="H910" i="16"/>
  <c r="H911" i="16"/>
  <c r="H912" i="16"/>
  <c r="H913" i="16"/>
  <c r="H914" i="16"/>
  <c r="H915" i="16"/>
  <c r="H916" i="16"/>
  <c r="H917" i="16"/>
  <c r="H918" i="16"/>
  <c r="H919" i="16"/>
  <c r="H920" i="16"/>
  <c r="H2" i="16"/>
  <c r="G555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G398" i="16"/>
  <c r="G399" i="16"/>
  <c r="G400" i="16"/>
  <c r="G401" i="16"/>
  <c r="G402" i="16"/>
  <c r="G403" i="16"/>
  <c r="G404" i="16"/>
  <c r="G405" i="16"/>
  <c r="G406" i="16"/>
  <c r="G407" i="16"/>
  <c r="G408" i="16"/>
  <c r="G409" i="16"/>
  <c r="G410" i="16"/>
  <c r="G411" i="16"/>
  <c r="G412" i="16"/>
  <c r="G413" i="16"/>
  <c r="G414" i="16"/>
  <c r="G415" i="16"/>
  <c r="G416" i="16"/>
  <c r="G417" i="16"/>
  <c r="G418" i="16"/>
  <c r="G419" i="16"/>
  <c r="G420" i="16"/>
  <c r="G421" i="16"/>
  <c r="G422" i="16"/>
  <c r="G423" i="16"/>
  <c r="G424" i="16"/>
  <c r="G425" i="16"/>
  <c r="G426" i="16"/>
  <c r="G427" i="16"/>
  <c r="G428" i="16"/>
  <c r="G429" i="16"/>
  <c r="G430" i="16"/>
  <c r="G431" i="16"/>
  <c r="G432" i="16"/>
  <c r="G433" i="16"/>
  <c r="G434" i="16"/>
  <c r="G435" i="16"/>
  <c r="G436" i="16"/>
  <c r="G437" i="16"/>
  <c r="G438" i="16"/>
  <c r="G439" i="16"/>
  <c r="G440" i="16"/>
  <c r="G441" i="16"/>
  <c r="G442" i="16"/>
  <c r="G443" i="16"/>
  <c r="G444" i="16"/>
  <c r="G445" i="16"/>
  <c r="G446" i="16"/>
  <c r="G447" i="16"/>
  <c r="G448" i="16"/>
  <c r="G449" i="16"/>
  <c r="G450" i="16"/>
  <c r="G451" i="16"/>
  <c r="G452" i="16"/>
  <c r="G453" i="16"/>
  <c r="G454" i="16"/>
  <c r="G455" i="16"/>
  <c r="G456" i="16"/>
  <c r="G457" i="16"/>
  <c r="G458" i="16"/>
  <c r="G459" i="16"/>
  <c r="G460" i="16"/>
  <c r="G461" i="16"/>
  <c r="G462" i="16"/>
  <c r="G463" i="16"/>
  <c r="G464" i="16"/>
  <c r="G465" i="16"/>
  <c r="G466" i="16"/>
  <c r="G467" i="16"/>
  <c r="G468" i="16"/>
  <c r="G469" i="16"/>
  <c r="G470" i="16"/>
  <c r="G471" i="16"/>
  <c r="G472" i="16"/>
  <c r="G473" i="16"/>
  <c r="G474" i="16"/>
  <c r="G475" i="16"/>
  <c r="G476" i="16"/>
  <c r="G477" i="16"/>
  <c r="G478" i="16"/>
  <c r="G479" i="16"/>
  <c r="G480" i="16"/>
  <c r="G481" i="16"/>
  <c r="G482" i="16"/>
  <c r="G483" i="16"/>
  <c r="G484" i="16"/>
  <c r="G485" i="16"/>
  <c r="G486" i="16"/>
  <c r="G487" i="16"/>
  <c r="G488" i="16"/>
  <c r="G489" i="16"/>
  <c r="G490" i="16"/>
  <c r="G491" i="16"/>
  <c r="G492" i="16"/>
  <c r="G493" i="16"/>
  <c r="G494" i="16"/>
  <c r="G495" i="16"/>
  <c r="G496" i="16"/>
  <c r="G497" i="16"/>
  <c r="G498" i="16"/>
  <c r="G499" i="16"/>
  <c r="G500" i="16"/>
  <c r="G501" i="16"/>
  <c r="G502" i="16"/>
  <c r="G503" i="16"/>
  <c r="G504" i="16"/>
  <c r="G505" i="16"/>
  <c r="G506" i="16"/>
  <c r="G507" i="16"/>
  <c r="G508" i="16"/>
  <c r="G509" i="16"/>
  <c r="G510" i="16"/>
  <c r="G511" i="16"/>
  <c r="G512" i="16"/>
  <c r="G513" i="16"/>
  <c r="G514" i="16"/>
  <c r="G515" i="16"/>
  <c r="G516" i="16"/>
  <c r="G517" i="16"/>
  <c r="G518" i="16"/>
  <c r="G519" i="16"/>
  <c r="G520" i="16"/>
  <c r="G521" i="16"/>
  <c r="G522" i="16"/>
  <c r="G523" i="16"/>
  <c r="G524" i="16"/>
  <c r="G525" i="16"/>
  <c r="G526" i="16"/>
  <c r="G527" i="16"/>
  <c r="G528" i="16"/>
  <c r="G529" i="16"/>
  <c r="G530" i="16"/>
  <c r="G531" i="16"/>
  <c r="G532" i="16"/>
  <c r="G533" i="16"/>
  <c r="G534" i="16"/>
  <c r="G535" i="16"/>
  <c r="G536" i="16"/>
  <c r="G537" i="16"/>
  <c r="G538" i="16"/>
  <c r="G539" i="16"/>
  <c r="G540" i="16"/>
  <c r="G541" i="16"/>
  <c r="G542" i="16"/>
  <c r="G543" i="16"/>
  <c r="G544" i="16"/>
  <c r="G545" i="16"/>
  <c r="G546" i="16"/>
  <c r="G547" i="16"/>
  <c r="G548" i="16"/>
  <c r="G549" i="16"/>
  <c r="G550" i="16"/>
  <c r="G551" i="16"/>
  <c r="G552" i="16"/>
  <c r="G553" i="16"/>
  <c r="G554" i="16"/>
  <c r="G556" i="16"/>
  <c r="G557" i="16"/>
  <c r="G558" i="16"/>
  <c r="G559" i="16"/>
  <c r="G560" i="16"/>
  <c r="G561" i="16"/>
  <c r="G562" i="16"/>
  <c r="G563" i="16"/>
  <c r="G564" i="16"/>
  <c r="G565" i="16"/>
  <c r="G566" i="16"/>
  <c r="G567" i="16"/>
  <c r="G568" i="16"/>
  <c r="G569" i="16"/>
  <c r="G570" i="16"/>
  <c r="G571" i="16"/>
  <c r="G572" i="16"/>
  <c r="G573" i="16"/>
  <c r="G574" i="16"/>
  <c r="G575" i="16"/>
  <c r="G576" i="16"/>
  <c r="G577" i="16"/>
  <c r="G578" i="16"/>
  <c r="G579" i="16"/>
  <c r="G580" i="16"/>
  <c r="G581" i="16"/>
  <c r="G582" i="16"/>
  <c r="G583" i="16"/>
  <c r="G584" i="16"/>
  <c r="G585" i="16"/>
  <c r="G586" i="16"/>
  <c r="G587" i="16"/>
  <c r="G588" i="16"/>
  <c r="G589" i="16"/>
  <c r="G590" i="16"/>
  <c r="G591" i="16"/>
  <c r="G592" i="16"/>
  <c r="G593" i="16"/>
  <c r="G594" i="16"/>
  <c r="G595" i="16"/>
  <c r="G596" i="16"/>
  <c r="G597" i="16"/>
  <c r="G598" i="16"/>
  <c r="G599" i="16"/>
  <c r="G600" i="16"/>
  <c r="G601" i="16"/>
  <c r="G602" i="16"/>
  <c r="G603" i="16"/>
  <c r="G604" i="16"/>
  <c r="G605" i="16"/>
  <c r="G606" i="16"/>
  <c r="G607" i="16"/>
  <c r="G608" i="16"/>
  <c r="G609" i="16"/>
  <c r="G610" i="16"/>
  <c r="G611" i="16"/>
  <c r="G612" i="16"/>
  <c r="G613" i="16"/>
  <c r="G614" i="16"/>
  <c r="G615" i="16"/>
  <c r="G616" i="16"/>
  <c r="G617" i="16"/>
  <c r="G618" i="16"/>
  <c r="G619" i="16"/>
  <c r="G620" i="16"/>
  <c r="G621" i="16"/>
  <c r="G622" i="16"/>
  <c r="G623" i="16"/>
  <c r="G624" i="16"/>
  <c r="G625" i="16"/>
  <c r="G626" i="16"/>
  <c r="G627" i="16"/>
  <c r="G628" i="16"/>
  <c r="G629" i="16"/>
  <c r="G630" i="16"/>
  <c r="G631" i="16"/>
  <c r="G632" i="16"/>
  <c r="G633" i="16"/>
  <c r="G634" i="16"/>
  <c r="G635" i="16"/>
  <c r="G636" i="16"/>
  <c r="G637" i="16"/>
  <c r="G638" i="16"/>
  <c r="G639" i="16"/>
  <c r="G640" i="16"/>
  <c r="G641" i="16"/>
  <c r="G642" i="16"/>
  <c r="G643" i="16"/>
  <c r="G644" i="16"/>
  <c r="G645" i="16"/>
  <c r="G646" i="16"/>
  <c r="G647" i="16"/>
  <c r="G648" i="16"/>
  <c r="G649" i="16"/>
  <c r="G650" i="16"/>
  <c r="G651" i="16"/>
  <c r="G652" i="16"/>
  <c r="G653" i="16"/>
  <c r="G654" i="16"/>
  <c r="G655" i="16"/>
  <c r="G656" i="16"/>
  <c r="G657" i="16"/>
  <c r="G658" i="16"/>
  <c r="G659" i="16"/>
  <c r="G660" i="16"/>
  <c r="G661" i="16"/>
  <c r="G662" i="16"/>
  <c r="G663" i="16"/>
  <c r="G664" i="16"/>
  <c r="G665" i="16"/>
  <c r="G666" i="16"/>
  <c r="G667" i="16"/>
  <c r="G668" i="16"/>
  <c r="G669" i="16"/>
  <c r="G670" i="16"/>
  <c r="G671" i="16"/>
  <c r="G672" i="16"/>
  <c r="G673" i="16"/>
  <c r="G674" i="16"/>
  <c r="G675" i="16"/>
  <c r="G676" i="16"/>
  <c r="G677" i="16"/>
  <c r="G678" i="16"/>
  <c r="G679" i="16"/>
  <c r="G680" i="16"/>
  <c r="G681" i="16"/>
  <c r="G682" i="16"/>
  <c r="G683" i="16"/>
  <c r="G684" i="16"/>
  <c r="G685" i="16"/>
  <c r="G686" i="16"/>
  <c r="G687" i="16"/>
  <c r="G688" i="16"/>
  <c r="G689" i="16"/>
  <c r="G690" i="16"/>
  <c r="G691" i="16"/>
  <c r="G692" i="16"/>
  <c r="G693" i="16"/>
  <c r="G694" i="16"/>
  <c r="G695" i="16"/>
  <c r="G696" i="16"/>
  <c r="G697" i="16"/>
  <c r="G698" i="16"/>
  <c r="G699" i="16"/>
  <c r="G700" i="16"/>
  <c r="G701" i="16"/>
  <c r="G702" i="16"/>
  <c r="G703" i="16"/>
  <c r="G704" i="16"/>
  <c r="G705" i="16"/>
  <c r="G706" i="16"/>
  <c r="G707" i="16"/>
  <c r="G708" i="16"/>
  <c r="G709" i="16"/>
  <c r="G710" i="16"/>
  <c r="G711" i="16"/>
  <c r="G712" i="16"/>
  <c r="G713" i="16"/>
  <c r="G714" i="16"/>
  <c r="G715" i="16"/>
  <c r="G716" i="16"/>
  <c r="G717" i="16"/>
  <c r="G718" i="16"/>
  <c r="G719" i="16"/>
  <c r="G720" i="16"/>
  <c r="G721" i="16"/>
  <c r="G722" i="16"/>
  <c r="G723" i="16"/>
  <c r="G724" i="16"/>
  <c r="G725" i="16"/>
  <c r="G726" i="16"/>
  <c r="G727" i="16"/>
  <c r="G728" i="16"/>
  <c r="G729" i="16"/>
  <c r="G730" i="16"/>
  <c r="G731" i="16"/>
  <c r="G732" i="16"/>
  <c r="G733" i="16"/>
  <c r="G734" i="16"/>
  <c r="G735" i="16"/>
  <c r="G736" i="16"/>
  <c r="G737" i="16"/>
  <c r="G738" i="16"/>
  <c r="G739" i="16"/>
  <c r="G740" i="16"/>
  <c r="G741" i="16"/>
  <c r="G742" i="16"/>
  <c r="G743" i="16"/>
  <c r="G744" i="16"/>
  <c r="G745" i="16"/>
  <c r="G746" i="16"/>
  <c r="G747" i="16"/>
  <c r="G748" i="16"/>
  <c r="G749" i="16"/>
  <c r="G750" i="16"/>
  <c r="G751" i="16"/>
  <c r="G752" i="16"/>
  <c r="G753" i="16"/>
  <c r="G754" i="16"/>
  <c r="G755" i="16"/>
  <c r="G756" i="16"/>
  <c r="G757" i="16"/>
  <c r="G758" i="16"/>
  <c r="G759" i="16"/>
  <c r="G760" i="16"/>
  <c r="G761" i="16"/>
  <c r="G762" i="16"/>
  <c r="G763" i="16"/>
  <c r="G764" i="16"/>
  <c r="G765" i="16"/>
  <c r="G766" i="16"/>
  <c r="G767" i="16"/>
  <c r="G768" i="16"/>
  <c r="G769" i="16"/>
  <c r="G770" i="16"/>
  <c r="G771" i="16"/>
  <c r="G772" i="16"/>
  <c r="G773" i="16"/>
  <c r="G774" i="16"/>
  <c r="G775" i="16"/>
  <c r="G776" i="16"/>
  <c r="G777" i="16"/>
  <c r="G778" i="16"/>
  <c r="G779" i="16"/>
  <c r="G780" i="16"/>
  <c r="G781" i="16"/>
  <c r="G782" i="16"/>
  <c r="G783" i="16"/>
  <c r="G784" i="16"/>
  <c r="G785" i="16"/>
  <c r="G786" i="16"/>
  <c r="G787" i="16"/>
  <c r="G788" i="16"/>
  <c r="G789" i="16"/>
  <c r="G790" i="16"/>
  <c r="G791" i="16"/>
  <c r="G792" i="16"/>
  <c r="G793" i="16"/>
  <c r="G794" i="16"/>
  <c r="G795" i="16"/>
  <c r="G796" i="16"/>
  <c r="G797" i="16"/>
  <c r="G798" i="16"/>
  <c r="G799" i="16"/>
  <c r="G800" i="16"/>
  <c r="G801" i="16"/>
  <c r="G802" i="16"/>
  <c r="G803" i="16"/>
  <c r="G804" i="16"/>
  <c r="G805" i="16"/>
  <c r="G806" i="16"/>
  <c r="G807" i="16"/>
  <c r="G808" i="16"/>
  <c r="G809" i="16"/>
  <c r="G810" i="16"/>
  <c r="G811" i="16"/>
  <c r="G812" i="16"/>
  <c r="G813" i="16"/>
  <c r="G814" i="16"/>
  <c r="G815" i="16"/>
  <c r="G816" i="16"/>
  <c r="G817" i="16"/>
  <c r="G818" i="16"/>
  <c r="G819" i="16"/>
  <c r="G820" i="16"/>
  <c r="G821" i="16"/>
  <c r="G822" i="16"/>
  <c r="G823" i="16"/>
  <c r="G824" i="16"/>
  <c r="G825" i="16"/>
  <c r="G826" i="16"/>
  <c r="G827" i="16"/>
  <c r="G828" i="16"/>
  <c r="G829" i="16"/>
  <c r="G830" i="16"/>
  <c r="G831" i="16"/>
  <c r="G832" i="16"/>
  <c r="G833" i="16"/>
  <c r="G834" i="16"/>
  <c r="G835" i="16"/>
  <c r="G836" i="16"/>
  <c r="G837" i="16"/>
  <c r="G838" i="16"/>
  <c r="G839" i="16"/>
  <c r="G840" i="16"/>
  <c r="G841" i="16"/>
  <c r="G842" i="16"/>
  <c r="G843" i="16"/>
  <c r="G844" i="16"/>
  <c r="G845" i="16"/>
  <c r="G846" i="16"/>
  <c r="G847" i="16"/>
  <c r="G848" i="16"/>
  <c r="G849" i="16"/>
  <c r="G850" i="16"/>
  <c r="G851" i="16"/>
  <c r="G852" i="16"/>
  <c r="G853" i="16"/>
  <c r="G854" i="16"/>
  <c r="G855" i="16"/>
  <c r="G856" i="16"/>
  <c r="G857" i="16"/>
  <c r="G858" i="16"/>
  <c r="G859" i="16"/>
  <c r="G860" i="16"/>
  <c r="G861" i="16"/>
  <c r="G862" i="16"/>
  <c r="G863" i="16"/>
  <c r="G864" i="16"/>
  <c r="G865" i="16"/>
  <c r="G866" i="16"/>
  <c r="G867" i="16"/>
  <c r="G868" i="16"/>
  <c r="G869" i="16"/>
  <c r="G870" i="16"/>
  <c r="G871" i="16"/>
  <c r="G872" i="16"/>
  <c r="G873" i="16"/>
  <c r="G874" i="16"/>
  <c r="G875" i="16"/>
  <c r="G876" i="16"/>
  <c r="G877" i="16"/>
  <c r="G878" i="16"/>
  <c r="G879" i="16"/>
  <c r="G880" i="16"/>
  <c r="G881" i="16"/>
  <c r="G882" i="16"/>
  <c r="G883" i="16"/>
  <c r="G884" i="16"/>
  <c r="G885" i="16"/>
  <c r="G886" i="16"/>
  <c r="G887" i="16"/>
  <c r="G888" i="16"/>
  <c r="G889" i="16"/>
  <c r="G890" i="16"/>
  <c r="G891" i="16"/>
  <c r="G892" i="16"/>
  <c r="G893" i="16"/>
  <c r="G894" i="16"/>
  <c r="G895" i="16"/>
  <c r="G896" i="16"/>
  <c r="G897" i="16"/>
  <c r="G898" i="16"/>
  <c r="G899" i="16"/>
  <c r="G900" i="16"/>
  <c r="G901" i="16"/>
  <c r="G902" i="16"/>
  <c r="G903" i="16"/>
  <c r="G904" i="16"/>
  <c r="G905" i="16"/>
  <c r="G906" i="16"/>
  <c r="G907" i="16"/>
  <c r="G908" i="16"/>
  <c r="G909" i="16"/>
  <c r="G910" i="16"/>
  <c r="G911" i="16"/>
  <c r="G912" i="16"/>
  <c r="G913" i="16"/>
  <c r="G914" i="16"/>
  <c r="G915" i="16"/>
  <c r="G916" i="16"/>
  <c r="G917" i="16"/>
  <c r="G918" i="16"/>
  <c r="G919" i="16"/>
  <c r="G920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720" i="16"/>
  <c r="F721" i="16"/>
  <c r="F722" i="16"/>
  <c r="F723" i="16"/>
  <c r="F724" i="16"/>
  <c r="F725" i="16"/>
  <c r="F726" i="16"/>
  <c r="F727" i="16"/>
  <c r="F728" i="16"/>
  <c r="F729" i="16"/>
  <c r="F730" i="16"/>
  <c r="F731" i="16"/>
  <c r="F732" i="16"/>
  <c r="F733" i="16"/>
  <c r="F734" i="16"/>
  <c r="F735" i="16"/>
  <c r="F736" i="16"/>
  <c r="F737" i="16"/>
  <c r="F738" i="16"/>
  <c r="F739" i="16"/>
  <c r="F740" i="16"/>
  <c r="F741" i="16"/>
  <c r="F742" i="16"/>
  <c r="F743" i="16"/>
  <c r="F744" i="16"/>
  <c r="F745" i="16"/>
  <c r="F746" i="16"/>
  <c r="F747" i="16"/>
  <c r="F748" i="16"/>
  <c r="F749" i="16"/>
  <c r="F750" i="16"/>
  <c r="F751" i="16"/>
  <c r="F752" i="16"/>
  <c r="F753" i="16"/>
  <c r="F754" i="16"/>
  <c r="F755" i="16"/>
  <c r="F756" i="16"/>
  <c r="F757" i="16"/>
  <c r="F758" i="16"/>
  <c r="F759" i="16"/>
  <c r="F760" i="16"/>
  <c r="F761" i="16"/>
  <c r="F762" i="16"/>
  <c r="F763" i="16"/>
  <c r="F764" i="16"/>
  <c r="F765" i="16"/>
  <c r="F766" i="16"/>
  <c r="F767" i="16"/>
  <c r="F768" i="16"/>
  <c r="F769" i="16"/>
  <c r="F770" i="16"/>
  <c r="F771" i="16"/>
  <c r="F772" i="16"/>
  <c r="F773" i="16"/>
  <c r="F774" i="16"/>
  <c r="F775" i="16"/>
  <c r="F776" i="16"/>
  <c r="F777" i="16"/>
  <c r="F778" i="16"/>
  <c r="F779" i="16"/>
  <c r="F780" i="16"/>
  <c r="F781" i="16"/>
  <c r="F782" i="16"/>
  <c r="F783" i="16"/>
  <c r="F784" i="16"/>
  <c r="F785" i="16"/>
  <c r="F786" i="16"/>
  <c r="F787" i="16"/>
  <c r="F788" i="16"/>
  <c r="F789" i="16"/>
  <c r="F790" i="16"/>
  <c r="F791" i="16"/>
  <c r="F792" i="16"/>
  <c r="F793" i="16"/>
  <c r="F794" i="16"/>
  <c r="F795" i="16"/>
  <c r="F796" i="16"/>
  <c r="F797" i="16"/>
  <c r="F798" i="16"/>
  <c r="F799" i="16"/>
  <c r="F800" i="16"/>
  <c r="F801" i="16"/>
  <c r="F802" i="16"/>
  <c r="F803" i="16"/>
  <c r="F804" i="16"/>
  <c r="F805" i="16"/>
  <c r="F806" i="16"/>
  <c r="F807" i="16"/>
  <c r="F808" i="16"/>
  <c r="F809" i="16"/>
  <c r="F810" i="16"/>
  <c r="F811" i="16"/>
  <c r="F812" i="16"/>
  <c r="F813" i="16"/>
  <c r="F814" i="16"/>
  <c r="F815" i="16"/>
  <c r="F816" i="16"/>
  <c r="F817" i="16"/>
  <c r="F818" i="16"/>
  <c r="F819" i="16"/>
  <c r="F820" i="16"/>
  <c r="F821" i="16"/>
  <c r="F822" i="16"/>
  <c r="F823" i="16"/>
  <c r="F824" i="16"/>
  <c r="F825" i="16"/>
  <c r="F826" i="16"/>
  <c r="F827" i="16"/>
  <c r="F828" i="16"/>
  <c r="F829" i="16"/>
  <c r="F830" i="16"/>
  <c r="F831" i="16"/>
  <c r="F832" i="16"/>
  <c r="F833" i="16"/>
  <c r="F834" i="16"/>
  <c r="F835" i="16"/>
  <c r="F836" i="16"/>
  <c r="F837" i="16"/>
  <c r="F838" i="16"/>
  <c r="F839" i="16"/>
  <c r="F840" i="16"/>
  <c r="F841" i="16"/>
  <c r="F842" i="16"/>
  <c r="F843" i="16"/>
  <c r="F844" i="16"/>
  <c r="F845" i="16"/>
  <c r="F846" i="16"/>
  <c r="F847" i="16"/>
  <c r="F848" i="16"/>
  <c r="F849" i="16"/>
  <c r="F850" i="16"/>
  <c r="F851" i="16"/>
  <c r="F852" i="16"/>
  <c r="F853" i="16"/>
  <c r="F854" i="16"/>
  <c r="F855" i="16"/>
  <c r="F856" i="16"/>
  <c r="F857" i="16"/>
  <c r="F858" i="16"/>
  <c r="F859" i="16"/>
  <c r="F860" i="16"/>
  <c r="F861" i="16"/>
  <c r="F862" i="16"/>
  <c r="F863" i="16"/>
  <c r="F864" i="16"/>
  <c r="F865" i="16"/>
  <c r="F866" i="16"/>
  <c r="F867" i="16"/>
  <c r="F868" i="16"/>
  <c r="F869" i="16"/>
  <c r="F870" i="16"/>
  <c r="F871" i="16"/>
  <c r="F872" i="16"/>
  <c r="F873" i="16"/>
  <c r="F874" i="16"/>
  <c r="F875" i="16"/>
  <c r="F876" i="16"/>
  <c r="F877" i="16"/>
  <c r="F878" i="16"/>
  <c r="F879" i="16"/>
  <c r="F880" i="16"/>
  <c r="F881" i="16"/>
  <c r="F882" i="16"/>
  <c r="F883" i="16"/>
  <c r="F884" i="16"/>
  <c r="F885" i="16"/>
  <c r="F886" i="16"/>
  <c r="F887" i="16"/>
  <c r="F888" i="16"/>
  <c r="F889" i="16"/>
  <c r="F890" i="16"/>
  <c r="F891" i="16"/>
  <c r="F892" i="16"/>
  <c r="F893" i="16"/>
  <c r="F894" i="16"/>
  <c r="F895" i="16"/>
  <c r="F896" i="16"/>
  <c r="F897" i="16"/>
  <c r="F898" i="16"/>
  <c r="F899" i="16"/>
  <c r="F900" i="16"/>
  <c r="F901" i="16"/>
  <c r="F902" i="16"/>
  <c r="F903" i="16"/>
  <c r="F904" i="16"/>
  <c r="F905" i="16"/>
  <c r="F906" i="16"/>
  <c r="F907" i="16"/>
  <c r="F908" i="16"/>
  <c r="F909" i="16"/>
  <c r="F910" i="16"/>
  <c r="F911" i="16"/>
  <c r="F912" i="16"/>
  <c r="F913" i="16"/>
  <c r="F914" i="16"/>
  <c r="F915" i="16"/>
  <c r="F916" i="16"/>
  <c r="F917" i="16"/>
  <c r="F918" i="16"/>
  <c r="F919" i="16"/>
  <c r="F920" i="16"/>
  <c r="F2" i="16"/>
  <c r="D2" i="15"/>
  <c r="E46" i="21"/>
  <c r="D40" i="21"/>
  <c r="G32" i="5" s="1"/>
  <c r="C34" i="21"/>
  <c r="D569" i="20"/>
  <c r="D568" i="20"/>
  <c r="D567" i="20"/>
  <c r="D566" i="20"/>
  <c r="D565" i="20"/>
  <c r="D564" i="20"/>
  <c r="D563" i="20"/>
  <c r="D562" i="20"/>
  <c r="D561" i="20"/>
  <c r="D560" i="20"/>
  <c r="D559" i="20"/>
  <c r="D558" i="20"/>
  <c r="D557" i="20"/>
  <c r="D556" i="20"/>
  <c r="D555" i="20"/>
  <c r="D554" i="20"/>
  <c r="D553" i="20"/>
  <c r="D552" i="20"/>
  <c r="D551" i="20"/>
  <c r="D550" i="20"/>
  <c r="D549" i="20"/>
  <c r="D548" i="20"/>
  <c r="D547" i="20"/>
  <c r="D546" i="20"/>
  <c r="D545" i="20"/>
  <c r="D544" i="20"/>
  <c r="D543" i="20"/>
  <c r="D542" i="20"/>
  <c r="D541" i="20"/>
  <c r="D540" i="20"/>
  <c r="D539" i="20"/>
  <c r="D538" i="20"/>
  <c r="D537" i="20"/>
  <c r="D536" i="20"/>
  <c r="D535" i="20"/>
  <c r="D534" i="20"/>
  <c r="D533" i="20"/>
  <c r="D532" i="20"/>
  <c r="D531" i="20"/>
  <c r="D530" i="20"/>
  <c r="D529" i="20"/>
  <c r="D528" i="20"/>
  <c r="D527" i="20"/>
  <c r="D526" i="20"/>
  <c r="D525" i="20"/>
  <c r="D524" i="20"/>
  <c r="D523" i="20"/>
  <c r="D522" i="20"/>
  <c r="D521" i="20"/>
  <c r="D520" i="20"/>
  <c r="D519" i="20"/>
  <c r="D518" i="20"/>
  <c r="D517" i="20"/>
  <c r="D516" i="20"/>
  <c r="D515" i="20"/>
  <c r="D514" i="20"/>
  <c r="D513" i="20"/>
  <c r="D512" i="20"/>
  <c r="D511" i="20"/>
  <c r="D510" i="20"/>
  <c r="D509" i="20"/>
  <c r="D508" i="20"/>
  <c r="D507" i="20"/>
  <c r="D506" i="20"/>
  <c r="D505" i="20"/>
  <c r="D504" i="20"/>
  <c r="D503" i="20"/>
  <c r="D502" i="20"/>
  <c r="D501" i="20"/>
  <c r="D500" i="20"/>
  <c r="D499" i="20"/>
  <c r="D498" i="20"/>
  <c r="D497" i="20"/>
  <c r="D496" i="20"/>
  <c r="D495" i="20"/>
  <c r="D494" i="20"/>
  <c r="D493" i="20"/>
  <c r="D492" i="20"/>
  <c r="D491" i="20"/>
  <c r="D490" i="20"/>
  <c r="D489" i="20"/>
  <c r="D488" i="20"/>
  <c r="D487" i="20"/>
  <c r="D486" i="20"/>
  <c r="D485" i="20"/>
  <c r="D484" i="20"/>
  <c r="D483" i="20"/>
  <c r="D482" i="20"/>
  <c r="D481" i="20"/>
  <c r="D480" i="20"/>
  <c r="D479" i="20"/>
  <c r="D478" i="20"/>
  <c r="D477" i="20"/>
  <c r="D476" i="20"/>
  <c r="D475" i="20"/>
  <c r="D474" i="20"/>
  <c r="D473" i="20"/>
  <c r="D472" i="20"/>
  <c r="D471" i="20"/>
  <c r="D470" i="20"/>
  <c r="D469" i="20"/>
  <c r="D468" i="20"/>
  <c r="D467" i="20"/>
  <c r="D466" i="20"/>
  <c r="D465" i="20"/>
  <c r="D464" i="20"/>
  <c r="D463" i="20"/>
  <c r="D462" i="20"/>
  <c r="D461" i="20"/>
  <c r="D460" i="20"/>
  <c r="D459" i="20"/>
  <c r="D458" i="20"/>
  <c r="D457" i="20"/>
  <c r="D456" i="20"/>
  <c r="D455" i="20"/>
  <c r="D454" i="20"/>
  <c r="D453" i="20"/>
  <c r="D452" i="20"/>
  <c r="D451" i="20"/>
  <c r="D450" i="20"/>
  <c r="D449" i="20"/>
  <c r="D448" i="20"/>
  <c r="D447" i="20"/>
  <c r="D446" i="20"/>
  <c r="D445" i="20"/>
  <c r="D444" i="20"/>
  <c r="D443" i="20"/>
  <c r="D442" i="20"/>
  <c r="D441" i="20"/>
  <c r="D440" i="20"/>
  <c r="D439" i="20"/>
  <c r="D438" i="20"/>
  <c r="D437" i="20"/>
  <c r="D436" i="20"/>
  <c r="D435" i="20"/>
  <c r="D434" i="20"/>
  <c r="D433" i="20"/>
  <c r="D432" i="20"/>
  <c r="D431" i="20"/>
  <c r="D430" i="20"/>
  <c r="D429" i="20"/>
  <c r="D428" i="20"/>
  <c r="D427" i="20"/>
  <c r="D426" i="20"/>
  <c r="D425" i="20"/>
  <c r="D424" i="20"/>
  <c r="D423" i="20"/>
  <c r="D422" i="20"/>
  <c r="D421" i="20"/>
  <c r="D420" i="20"/>
  <c r="D419" i="20"/>
  <c r="D418" i="20"/>
  <c r="D417" i="20"/>
  <c r="D416" i="20"/>
  <c r="D415" i="20"/>
  <c r="D414" i="20"/>
  <c r="D413" i="20"/>
  <c r="D412" i="20"/>
  <c r="D411" i="20"/>
  <c r="D410" i="20"/>
  <c r="D409" i="20"/>
  <c r="D408" i="20"/>
  <c r="D407" i="20"/>
  <c r="D406" i="20"/>
  <c r="D405" i="20"/>
  <c r="D404" i="20"/>
  <c r="D403" i="20"/>
  <c r="D402" i="20"/>
  <c r="D401" i="20"/>
  <c r="D400" i="20"/>
  <c r="D399" i="20"/>
  <c r="D398" i="20"/>
  <c r="D397" i="20"/>
  <c r="D396" i="20"/>
  <c r="D395" i="20"/>
  <c r="D394" i="20"/>
  <c r="D393" i="20"/>
  <c r="D392" i="20"/>
  <c r="D391" i="20"/>
  <c r="D390" i="20"/>
  <c r="D389" i="20"/>
  <c r="D388" i="20"/>
  <c r="D387" i="20"/>
  <c r="D386" i="20"/>
  <c r="D385" i="20"/>
  <c r="D384" i="20"/>
  <c r="D383" i="20"/>
  <c r="D382" i="20"/>
  <c r="D381" i="20"/>
  <c r="D380" i="20"/>
  <c r="D379" i="20"/>
  <c r="D378" i="20"/>
  <c r="D377" i="20"/>
  <c r="D376" i="20"/>
  <c r="D375" i="20"/>
  <c r="D374" i="20"/>
  <c r="D373" i="20"/>
  <c r="D372" i="20"/>
  <c r="D371" i="20"/>
  <c r="D370" i="20"/>
  <c r="D369" i="20"/>
  <c r="D368" i="20"/>
  <c r="D367" i="20"/>
  <c r="D366" i="20"/>
  <c r="D365" i="20"/>
  <c r="D364" i="20"/>
  <c r="D363" i="20"/>
  <c r="D362" i="20"/>
  <c r="D361" i="20"/>
  <c r="D360" i="20"/>
  <c r="D359" i="20"/>
  <c r="D358" i="20"/>
  <c r="D357" i="20"/>
  <c r="D356" i="20"/>
  <c r="F368" i="20" s="1"/>
  <c r="F380" i="20" s="1"/>
  <c r="F392" i="20" s="1"/>
  <c r="F404" i="20" s="1"/>
  <c r="F416" i="20" s="1"/>
  <c r="F428" i="20" s="1"/>
  <c r="F440" i="20" s="1"/>
  <c r="F452" i="20" s="1"/>
  <c r="F464" i="20" s="1"/>
  <c r="F476" i="20" s="1"/>
  <c r="F488" i="20" s="1"/>
  <c r="F500" i="20" s="1"/>
  <c r="F512" i="20" s="1"/>
  <c r="F524" i="20" s="1"/>
  <c r="F536" i="20" s="1"/>
  <c r="F548" i="20" s="1"/>
  <c r="F560" i="20" s="1"/>
  <c r="D355" i="20"/>
  <c r="D354" i="20"/>
  <c r="D353" i="20"/>
  <c r="D352" i="20"/>
  <c r="D351" i="20"/>
  <c r="D350" i="20"/>
  <c r="D349" i="20"/>
  <c r="D348" i="20"/>
  <c r="D347" i="20"/>
  <c r="D346" i="20"/>
  <c r="D345" i="20"/>
  <c r="D344" i="20"/>
  <c r="D343" i="20"/>
  <c r="D342" i="20"/>
  <c r="D341" i="20"/>
  <c r="D340" i="20"/>
  <c r="D339" i="20"/>
  <c r="D338" i="20"/>
  <c r="D337" i="20"/>
  <c r="D336" i="20"/>
  <c r="D335" i="20"/>
  <c r="D334" i="20"/>
  <c r="D333" i="20"/>
  <c r="D332" i="20"/>
  <c r="D331" i="20"/>
  <c r="D330" i="20"/>
  <c r="D329" i="20"/>
  <c r="D328" i="20"/>
  <c r="D327" i="20"/>
  <c r="D326" i="20"/>
  <c r="D325" i="20"/>
  <c r="D324" i="20"/>
  <c r="D323" i="20"/>
  <c r="D322" i="20"/>
  <c r="D321" i="20"/>
  <c r="D320" i="20"/>
  <c r="D319" i="20"/>
  <c r="D318" i="20"/>
  <c r="D317" i="20"/>
  <c r="D316" i="20"/>
  <c r="D315" i="20"/>
  <c r="D314" i="20"/>
  <c r="D313" i="20"/>
  <c r="D312" i="20"/>
  <c r="D311" i="20"/>
  <c r="D310" i="20"/>
  <c r="D309" i="20"/>
  <c r="D308" i="20"/>
  <c r="D307" i="20"/>
  <c r="D306" i="20"/>
  <c r="D305" i="20"/>
  <c r="D304" i="20"/>
  <c r="D303" i="20"/>
  <c r="D302" i="20"/>
  <c r="D301" i="20"/>
  <c r="D300" i="20"/>
  <c r="D299" i="20"/>
  <c r="D298" i="20"/>
  <c r="D297" i="20"/>
  <c r="D296" i="20"/>
  <c r="D295" i="20"/>
  <c r="D294" i="20"/>
  <c r="D293" i="20"/>
  <c r="D292" i="20"/>
  <c r="D291" i="20"/>
  <c r="D290" i="20"/>
  <c r="D289" i="20"/>
  <c r="D288" i="20"/>
  <c r="D287" i="20"/>
  <c r="D286" i="20"/>
  <c r="D285" i="20"/>
  <c r="D284" i="20"/>
  <c r="D283" i="20"/>
  <c r="D282" i="20"/>
  <c r="D281" i="20"/>
  <c r="D280" i="20"/>
  <c r="D279" i="20"/>
  <c r="D278" i="20"/>
  <c r="D277" i="20"/>
  <c r="D276" i="20"/>
  <c r="D275" i="20"/>
  <c r="D274" i="20"/>
  <c r="D273" i="20"/>
  <c r="D272" i="20"/>
  <c r="D271" i="20"/>
  <c r="D270" i="20"/>
  <c r="D269" i="20"/>
  <c r="D268" i="20"/>
  <c r="D267" i="20"/>
  <c r="D266" i="20"/>
  <c r="D265" i="20"/>
  <c r="D264" i="20"/>
  <c r="D263" i="20"/>
  <c r="D262" i="20"/>
  <c r="D261" i="20"/>
  <c r="D260" i="20"/>
  <c r="D259" i="20"/>
  <c r="D258" i="20"/>
  <c r="D257" i="20"/>
  <c r="D256" i="20"/>
  <c r="D255" i="20"/>
  <c r="D254" i="20"/>
  <c r="D253" i="20"/>
  <c r="D252" i="20"/>
  <c r="D251" i="20"/>
  <c r="D250" i="20"/>
  <c r="D249" i="20"/>
  <c r="D248" i="20"/>
  <c r="D247" i="20"/>
  <c r="D246" i="20"/>
  <c r="D245" i="20"/>
  <c r="D244" i="20"/>
  <c r="D243" i="20"/>
  <c r="D242" i="20"/>
  <c r="D241" i="20"/>
  <c r="D240" i="20"/>
  <c r="D239" i="20"/>
  <c r="D238" i="20"/>
  <c r="D237" i="20"/>
  <c r="D236" i="20"/>
  <c r="D235" i="20"/>
  <c r="D234" i="20"/>
  <c r="D233" i="20"/>
  <c r="D232" i="20"/>
  <c r="D231" i="20"/>
  <c r="D230" i="20"/>
  <c r="D229" i="20"/>
  <c r="D228" i="20"/>
  <c r="D227" i="20"/>
  <c r="D226" i="20"/>
  <c r="D225" i="20"/>
  <c r="D224" i="20"/>
  <c r="D223" i="20"/>
  <c r="D222" i="20"/>
  <c r="D221" i="20"/>
  <c r="D220" i="20"/>
  <c r="D219" i="20"/>
  <c r="D218" i="20"/>
  <c r="D217" i="20"/>
  <c r="D216" i="20"/>
  <c r="D215" i="20"/>
  <c r="D214" i="20"/>
  <c r="D213" i="20"/>
  <c r="D212" i="20"/>
  <c r="D211" i="20"/>
  <c r="D210" i="20"/>
  <c r="D209" i="20"/>
  <c r="D208" i="20"/>
  <c r="D207" i="20"/>
  <c r="D206" i="20"/>
  <c r="D205" i="20"/>
  <c r="D204" i="20"/>
  <c r="D203" i="20"/>
  <c r="D202" i="20"/>
  <c r="D201" i="20"/>
  <c r="D200" i="20"/>
  <c r="D199" i="20"/>
  <c r="D198" i="20"/>
  <c r="D197" i="20"/>
  <c r="D196" i="20"/>
  <c r="D195" i="20"/>
  <c r="D194" i="20"/>
  <c r="D193" i="20"/>
  <c r="D192" i="20"/>
  <c r="D191" i="20"/>
  <c r="D190" i="20"/>
  <c r="D189" i="20"/>
  <c r="D188" i="20"/>
  <c r="D187" i="20"/>
  <c r="D186" i="20"/>
  <c r="D185" i="20"/>
  <c r="D184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C569" i="20"/>
  <c r="C568" i="20"/>
  <c r="C567" i="20"/>
  <c r="C566" i="20"/>
  <c r="C565" i="20"/>
  <c r="C564" i="20"/>
  <c r="C563" i="20"/>
  <c r="C562" i="20"/>
  <c r="C561" i="20"/>
  <c r="C560" i="20"/>
  <c r="C559" i="20"/>
  <c r="C558" i="20"/>
  <c r="C557" i="20"/>
  <c r="C556" i="20"/>
  <c r="C555" i="20"/>
  <c r="C554" i="20"/>
  <c r="C553" i="20"/>
  <c r="C552" i="20"/>
  <c r="C551" i="20"/>
  <c r="C550" i="20"/>
  <c r="C549" i="20"/>
  <c r="C548" i="20"/>
  <c r="C547" i="20"/>
  <c r="C546" i="20"/>
  <c r="C545" i="20"/>
  <c r="C544" i="20"/>
  <c r="C543" i="20"/>
  <c r="C542" i="20"/>
  <c r="C541" i="20"/>
  <c r="C540" i="20"/>
  <c r="C539" i="20"/>
  <c r="C538" i="20"/>
  <c r="C537" i="20"/>
  <c r="C536" i="20"/>
  <c r="C535" i="20"/>
  <c r="C534" i="20"/>
  <c r="C533" i="20"/>
  <c r="C532" i="20"/>
  <c r="C531" i="20"/>
  <c r="C530" i="20"/>
  <c r="C529" i="20"/>
  <c r="C528" i="20"/>
  <c r="C527" i="20"/>
  <c r="C526" i="20"/>
  <c r="C525" i="20"/>
  <c r="C524" i="20"/>
  <c r="C523" i="20"/>
  <c r="C522" i="20"/>
  <c r="C521" i="20"/>
  <c r="C520" i="20"/>
  <c r="C519" i="20"/>
  <c r="C518" i="20"/>
  <c r="C517" i="20"/>
  <c r="C516" i="20"/>
  <c r="C515" i="20"/>
  <c r="C514" i="20"/>
  <c r="C513" i="20"/>
  <c r="C512" i="20"/>
  <c r="C511" i="20"/>
  <c r="C510" i="20"/>
  <c r="C509" i="20"/>
  <c r="C508" i="20"/>
  <c r="C507" i="20"/>
  <c r="C506" i="20"/>
  <c r="C505" i="20"/>
  <c r="C504" i="20"/>
  <c r="C503" i="20"/>
  <c r="C502" i="20"/>
  <c r="C501" i="20"/>
  <c r="C500" i="20"/>
  <c r="C499" i="20"/>
  <c r="C498" i="20"/>
  <c r="C497" i="20"/>
  <c r="C496" i="20"/>
  <c r="C495" i="20"/>
  <c r="C494" i="20"/>
  <c r="C493" i="20"/>
  <c r="C492" i="20"/>
  <c r="C491" i="20"/>
  <c r="C490" i="20"/>
  <c r="C489" i="20"/>
  <c r="C488" i="20"/>
  <c r="C487" i="20"/>
  <c r="C486" i="20"/>
  <c r="C485" i="20"/>
  <c r="C484" i="20"/>
  <c r="C483" i="20"/>
  <c r="C482" i="20"/>
  <c r="C481" i="20"/>
  <c r="C480" i="20"/>
  <c r="C479" i="20"/>
  <c r="C478" i="20"/>
  <c r="C477" i="20"/>
  <c r="C476" i="20"/>
  <c r="C475" i="20"/>
  <c r="C474" i="20"/>
  <c r="C473" i="20"/>
  <c r="C472" i="20"/>
  <c r="C471" i="20"/>
  <c r="C470" i="20"/>
  <c r="C469" i="20"/>
  <c r="C468" i="20"/>
  <c r="C467" i="20"/>
  <c r="C466" i="20"/>
  <c r="C465" i="20"/>
  <c r="C464" i="20"/>
  <c r="C463" i="20"/>
  <c r="C462" i="20"/>
  <c r="C461" i="20"/>
  <c r="C460" i="20"/>
  <c r="C459" i="20"/>
  <c r="C458" i="20"/>
  <c r="C457" i="20"/>
  <c r="C456" i="20"/>
  <c r="C455" i="20"/>
  <c r="C454" i="20"/>
  <c r="C453" i="20"/>
  <c r="C452" i="20"/>
  <c r="C451" i="20"/>
  <c r="C450" i="20"/>
  <c r="C449" i="20"/>
  <c r="C448" i="20"/>
  <c r="C447" i="20"/>
  <c r="C446" i="20"/>
  <c r="C445" i="20"/>
  <c r="C444" i="20"/>
  <c r="C443" i="20"/>
  <c r="C442" i="20"/>
  <c r="C441" i="20"/>
  <c r="C440" i="20"/>
  <c r="C439" i="20"/>
  <c r="C438" i="20"/>
  <c r="C437" i="20"/>
  <c r="C436" i="20"/>
  <c r="C435" i="20"/>
  <c r="C434" i="20"/>
  <c r="C433" i="20"/>
  <c r="C432" i="20"/>
  <c r="C431" i="20"/>
  <c r="C430" i="20"/>
  <c r="C429" i="20"/>
  <c r="C428" i="20"/>
  <c r="C427" i="20"/>
  <c r="C426" i="20"/>
  <c r="C425" i="20"/>
  <c r="C424" i="20"/>
  <c r="C423" i="20"/>
  <c r="C422" i="20"/>
  <c r="C421" i="20"/>
  <c r="C420" i="20"/>
  <c r="C419" i="20"/>
  <c r="C418" i="20"/>
  <c r="C417" i="20"/>
  <c r="C416" i="20"/>
  <c r="C415" i="20"/>
  <c r="C414" i="20"/>
  <c r="C413" i="20"/>
  <c r="C412" i="20"/>
  <c r="C411" i="20"/>
  <c r="C410" i="20"/>
  <c r="C409" i="20"/>
  <c r="C408" i="20"/>
  <c r="C407" i="20"/>
  <c r="C406" i="20"/>
  <c r="C405" i="20"/>
  <c r="C404" i="20"/>
  <c r="C403" i="20"/>
  <c r="C402" i="20"/>
  <c r="C401" i="20"/>
  <c r="C400" i="20"/>
  <c r="C399" i="20"/>
  <c r="C398" i="20"/>
  <c r="C397" i="20"/>
  <c r="C396" i="20"/>
  <c r="C395" i="20"/>
  <c r="C394" i="20"/>
  <c r="C393" i="20"/>
  <c r="C392" i="20"/>
  <c r="C391" i="20"/>
  <c r="C390" i="20"/>
  <c r="C389" i="20"/>
  <c r="C388" i="20"/>
  <c r="C387" i="20"/>
  <c r="C386" i="20"/>
  <c r="C385" i="20"/>
  <c r="C384" i="20"/>
  <c r="C383" i="20"/>
  <c r="C382" i="20"/>
  <c r="C381" i="20"/>
  <c r="C380" i="20"/>
  <c r="C379" i="20"/>
  <c r="C378" i="20"/>
  <c r="C377" i="20"/>
  <c r="C376" i="20"/>
  <c r="C375" i="20"/>
  <c r="C374" i="20"/>
  <c r="C373" i="20"/>
  <c r="C372" i="20"/>
  <c r="C371" i="20"/>
  <c r="C370" i="20"/>
  <c r="C369" i="20"/>
  <c r="C368" i="20"/>
  <c r="C367" i="20"/>
  <c r="C366" i="20"/>
  <c r="C365" i="20"/>
  <c r="C364" i="20"/>
  <c r="E364" i="20" s="1"/>
  <c r="C363" i="20"/>
  <c r="C362" i="20"/>
  <c r="E350" i="20" s="1"/>
  <c r="E338" i="20" s="1"/>
  <c r="C361" i="20"/>
  <c r="C360" i="20"/>
  <c r="C359" i="20"/>
  <c r="C358" i="20"/>
  <c r="C357" i="20"/>
  <c r="C356" i="20"/>
  <c r="C355" i="20"/>
  <c r="C354" i="20"/>
  <c r="C353" i="20"/>
  <c r="C352" i="20"/>
  <c r="C351" i="20"/>
  <c r="C350" i="20"/>
  <c r="C349" i="20"/>
  <c r="C348" i="20"/>
  <c r="C347" i="20"/>
  <c r="C346" i="20"/>
  <c r="C345" i="20"/>
  <c r="C344" i="20"/>
  <c r="C343" i="20"/>
  <c r="C342" i="20"/>
  <c r="C341" i="20"/>
  <c r="C340" i="20"/>
  <c r="C339" i="20"/>
  <c r="C338" i="20"/>
  <c r="C337" i="20"/>
  <c r="C336" i="20"/>
  <c r="C335" i="20"/>
  <c r="C334" i="20"/>
  <c r="C333" i="20"/>
  <c r="C332" i="20"/>
  <c r="C331" i="20"/>
  <c r="C330" i="20"/>
  <c r="C329" i="20"/>
  <c r="C328" i="20"/>
  <c r="C327" i="20"/>
  <c r="C326" i="20"/>
  <c r="C325" i="20"/>
  <c r="C324" i="20"/>
  <c r="C323" i="20"/>
  <c r="C322" i="20"/>
  <c r="C321" i="20"/>
  <c r="C320" i="20"/>
  <c r="C319" i="20"/>
  <c r="C318" i="20"/>
  <c r="C317" i="20"/>
  <c r="C316" i="20"/>
  <c r="C315" i="20"/>
  <c r="C314" i="20"/>
  <c r="C313" i="20"/>
  <c r="C312" i="20"/>
  <c r="C311" i="20"/>
  <c r="C310" i="20"/>
  <c r="C309" i="20"/>
  <c r="C308" i="20"/>
  <c r="C307" i="20"/>
  <c r="C306" i="20"/>
  <c r="C305" i="20"/>
  <c r="C304" i="20"/>
  <c r="C303" i="20"/>
  <c r="C302" i="20"/>
  <c r="C301" i="20"/>
  <c r="C300" i="20"/>
  <c r="C299" i="20"/>
  <c r="C298" i="20"/>
  <c r="C297" i="20"/>
  <c r="C296" i="20"/>
  <c r="C295" i="20"/>
  <c r="C294" i="20"/>
  <c r="C293" i="20"/>
  <c r="C292" i="20"/>
  <c r="C291" i="20"/>
  <c r="C290" i="20"/>
  <c r="C289" i="20"/>
  <c r="C288" i="20"/>
  <c r="C287" i="20"/>
  <c r="C286" i="20"/>
  <c r="C285" i="20"/>
  <c r="C284" i="20"/>
  <c r="C283" i="20"/>
  <c r="C282" i="20"/>
  <c r="C281" i="20"/>
  <c r="C280" i="20"/>
  <c r="C279" i="20"/>
  <c r="C278" i="20"/>
  <c r="C277" i="20"/>
  <c r="C276" i="20"/>
  <c r="C275" i="20"/>
  <c r="C274" i="20"/>
  <c r="C273" i="20"/>
  <c r="C272" i="20"/>
  <c r="C271" i="20"/>
  <c r="C270" i="20"/>
  <c r="C269" i="20"/>
  <c r="C268" i="20"/>
  <c r="C267" i="20"/>
  <c r="C266" i="20"/>
  <c r="C265" i="20"/>
  <c r="C264" i="20"/>
  <c r="C263" i="20"/>
  <c r="C262" i="20"/>
  <c r="C261" i="20"/>
  <c r="C260" i="20"/>
  <c r="C259" i="20"/>
  <c r="C258" i="20"/>
  <c r="C257" i="20"/>
  <c r="C256" i="20"/>
  <c r="C255" i="20"/>
  <c r="C254" i="20"/>
  <c r="C253" i="20"/>
  <c r="C252" i="20"/>
  <c r="C251" i="20"/>
  <c r="C250" i="20"/>
  <c r="C249" i="20"/>
  <c r="C248" i="20"/>
  <c r="C247" i="20"/>
  <c r="C246" i="20"/>
  <c r="C245" i="20"/>
  <c r="C244" i="20"/>
  <c r="C243" i="20"/>
  <c r="C242" i="20"/>
  <c r="C241" i="20"/>
  <c r="C240" i="20"/>
  <c r="C239" i="20"/>
  <c r="C238" i="20"/>
  <c r="C237" i="20"/>
  <c r="C236" i="20"/>
  <c r="C235" i="20"/>
  <c r="C234" i="20"/>
  <c r="C233" i="20"/>
  <c r="C232" i="20"/>
  <c r="C231" i="20"/>
  <c r="C230" i="20"/>
  <c r="C229" i="20"/>
  <c r="C228" i="20"/>
  <c r="C227" i="20"/>
  <c r="C226" i="20"/>
  <c r="C225" i="20"/>
  <c r="C224" i="20"/>
  <c r="C223" i="20"/>
  <c r="C222" i="20"/>
  <c r="C221" i="20"/>
  <c r="C220" i="20"/>
  <c r="C219" i="20"/>
  <c r="C218" i="20"/>
  <c r="C217" i="20"/>
  <c r="C216" i="20"/>
  <c r="C215" i="20"/>
  <c r="C214" i="20"/>
  <c r="C213" i="20"/>
  <c r="C212" i="20"/>
  <c r="C211" i="20"/>
  <c r="C210" i="20"/>
  <c r="C209" i="20"/>
  <c r="C208" i="20"/>
  <c r="C207" i="20"/>
  <c r="C206" i="20"/>
  <c r="C205" i="20"/>
  <c r="C204" i="20"/>
  <c r="C203" i="20"/>
  <c r="C202" i="20"/>
  <c r="C201" i="20"/>
  <c r="C200" i="20"/>
  <c r="C199" i="20"/>
  <c r="C198" i="20"/>
  <c r="C197" i="20"/>
  <c r="C196" i="20"/>
  <c r="C195" i="20"/>
  <c r="C194" i="20"/>
  <c r="C193" i="20"/>
  <c r="C192" i="20"/>
  <c r="C191" i="20"/>
  <c r="C190" i="20"/>
  <c r="C189" i="20"/>
  <c r="C188" i="20"/>
  <c r="C187" i="20"/>
  <c r="C186" i="20"/>
  <c r="C185" i="20"/>
  <c r="C184" i="20"/>
  <c r="C183" i="20"/>
  <c r="C182" i="20"/>
  <c r="C181" i="20"/>
  <c r="C180" i="20"/>
  <c r="C179" i="20"/>
  <c r="C178" i="20"/>
  <c r="C177" i="20"/>
  <c r="C176" i="20"/>
  <c r="C175" i="20"/>
  <c r="C174" i="20"/>
  <c r="C173" i="20"/>
  <c r="C172" i="20"/>
  <c r="C171" i="20"/>
  <c r="C170" i="20"/>
  <c r="C169" i="20"/>
  <c r="C168" i="20"/>
  <c r="C167" i="20"/>
  <c r="C166" i="20"/>
  <c r="C165" i="20"/>
  <c r="C164" i="20"/>
  <c r="C163" i="20"/>
  <c r="C162" i="20"/>
  <c r="C161" i="20"/>
  <c r="C160" i="20"/>
  <c r="C159" i="20"/>
  <c r="C158" i="20"/>
  <c r="C157" i="20"/>
  <c r="C156" i="20"/>
  <c r="C155" i="20"/>
  <c r="C154" i="20"/>
  <c r="C153" i="20"/>
  <c r="C152" i="20"/>
  <c r="C151" i="20"/>
  <c r="C150" i="20"/>
  <c r="C149" i="20"/>
  <c r="C148" i="20"/>
  <c r="C147" i="20"/>
  <c r="C146" i="20"/>
  <c r="C145" i="20"/>
  <c r="C144" i="20"/>
  <c r="C143" i="20"/>
  <c r="C142" i="20"/>
  <c r="C141" i="20"/>
  <c r="C140" i="20"/>
  <c r="C139" i="20"/>
  <c r="C138" i="20"/>
  <c r="C137" i="20"/>
  <c r="C136" i="20"/>
  <c r="C135" i="20"/>
  <c r="C134" i="20"/>
  <c r="C133" i="20"/>
  <c r="C132" i="20"/>
  <c r="C131" i="20"/>
  <c r="C130" i="20"/>
  <c r="C129" i="20"/>
  <c r="C128" i="20"/>
  <c r="C127" i="20"/>
  <c r="C126" i="20"/>
  <c r="C125" i="20"/>
  <c r="C124" i="20"/>
  <c r="C123" i="20"/>
  <c r="C122" i="20"/>
  <c r="C121" i="20"/>
  <c r="C120" i="20"/>
  <c r="C119" i="20"/>
  <c r="C118" i="20"/>
  <c r="C117" i="20"/>
  <c r="C116" i="20"/>
  <c r="C115" i="20"/>
  <c r="C114" i="20"/>
  <c r="C113" i="20"/>
  <c r="C112" i="20"/>
  <c r="C111" i="20"/>
  <c r="C110" i="20"/>
  <c r="C109" i="20"/>
  <c r="C108" i="20"/>
  <c r="C107" i="20"/>
  <c r="C106" i="20"/>
  <c r="C105" i="20"/>
  <c r="C104" i="20"/>
  <c r="C103" i="20"/>
  <c r="C102" i="20"/>
  <c r="C101" i="20"/>
  <c r="C100" i="20"/>
  <c r="C99" i="20"/>
  <c r="C98" i="20"/>
  <c r="C97" i="20"/>
  <c r="C96" i="20"/>
  <c r="C95" i="20"/>
  <c r="C94" i="20"/>
  <c r="C93" i="20"/>
  <c r="C92" i="20"/>
  <c r="C91" i="20"/>
  <c r="C90" i="20"/>
  <c r="C89" i="20"/>
  <c r="C88" i="20"/>
  <c r="C87" i="20"/>
  <c r="C86" i="20"/>
  <c r="C85" i="20"/>
  <c r="C84" i="20"/>
  <c r="C83" i="20"/>
  <c r="C82" i="20"/>
  <c r="C81" i="20"/>
  <c r="C80" i="20"/>
  <c r="C79" i="20"/>
  <c r="C78" i="20"/>
  <c r="C77" i="20"/>
  <c r="C76" i="20"/>
  <c r="C75" i="20"/>
  <c r="C74" i="20"/>
  <c r="C73" i="20"/>
  <c r="C72" i="20"/>
  <c r="C71" i="20"/>
  <c r="C70" i="20"/>
  <c r="C69" i="20"/>
  <c r="C68" i="20"/>
  <c r="C67" i="20"/>
  <c r="C66" i="20"/>
  <c r="C65" i="20"/>
  <c r="C64" i="20"/>
  <c r="C63" i="20"/>
  <c r="C62" i="20"/>
  <c r="C61" i="20"/>
  <c r="C60" i="20"/>
  <c r="B569" i="20"/>
  <c r="B568" i="20"/>
  <c r="B567" i="20"/>
  <c r="B566" i="20"/>
  <c r="B565" i="20"/>
  <c r="B564" i="20"/>
  <c r="B563" i="20"/>
  <c r="B562" i="20"/>
  <c r="B561" i="20"/>
  <c r="B560" i="20"/>
  <c r="B559" i="20"/>
  <c r="B558" i="20"/>
  <c r="B557" i="20"/>
  <c r="B556" i="20"/>
  <c r="B555" i="20"/>
  <c r="B554" i="20"/>
  <c r="B553" i="20"/>
  <c r="B552" i="20"/>
  <c r="B551" i="20"/>
  <c r="B550" i="20"/>
  <c r="B549" i="20"/>
  <c r="B548" i="20"/>
  <c r="B547" i="20"/>
  <c r="B546" i="20"/>
  <c r="B545" i="20"/>
  <c r="B544" i="20"/>
  <c r="B543" i="20"/>
  <c r="B542" i="20"/>
  <c r="B541" i="20"/>
  <c r="B540" i="20"/>
  <c r="B539" i="20"/>
  <c r="B538" i="20"/>
  <c r="B537" i="20"/>
  <c r="B536" i="20"/>
  <c r="B535" i="20"/>
  <c r="B534" i="20"/>
  <c r="B533" i="20"/>
  <c r="B532" i="20"/>
  <c r="B531" i="20"/>
  <c r="B530" i="20"/>
  <c r="B529" i="20"/>
  <c r="B528" i="20"/>
  <c r="B527" i="20"/>
  <c r="B526" i="20"/>
  <c r="B525" i="20"/>
  <c r="B524" i="20"/>
  <c r="B523" i="20"/>
  <c r="B522" i="20"/>
  <c r="B521" i="20"/>
  <c r="B520" i="20"/>
  <c r="B519" i="20"/>
  <c r="B518" i="20"/>
  <c r="B517" i="20"/>
  <c r="B516" i="20"/>
  <c r="B515" i="20"/>
  <c r="B514" i="20"/>
  <c r="B513" i="20"/>
  <c r="B512" i="20"/>
  <c r="B511" i="20"/>
  <c r="B510" i="20"/>
  <c r="B509" i="20"/>
  <c r="B508" i="20"/>
  <c r="B507" i="20"/>
  <c r="AA51" i="21"/>
  <c r="Z51" i="21"/>
  <c r="AB51" i="21" s="1"/>
  <c r="R51" i="21"/>
  <c r="K51" i="21"/>
  <c r="AA50" i="21"/>
  <c r="Z50" i="21"/>
  <c r="AB50" i="21" s="1"/>
  <c r="AD50" i="21" s="1"/>
  <c r="R50" i="21"/>
  <c r="S50" i="21" s="1"/>
  <c r="K50" i="21"/>
  <c r="AA49" i="21"/>
  <c r="AB49" i="21" s="1"/>
  <c r="Z49" i="21"/>
  <c r="R49" i="21"/>
  <c r="K49" i="21"/>
  <c r="AA48" i="21"/>
  <c r="Z48" i="21"/>
  <c r="AB48" i="21" s="1"/>
  <c r="R48" i="21"/>
  <c r="K48" i="21"/>
  <c r="AA47" i="21"/>
  <c r="Z47" i="21"/>
  <c r="AB47" i="21" s="1"/>
  <c r="R47" i="21"/>
  <c r="AA46" i="21"/>
  <c r="AB46" i="21" s="1"/>
  <c r="Z46" i="21"/>
  <c r="R46" i="21"/>
  <c r="AA45" i="21"/>
  <c r="Z45" i="21"/>
  <c r="AB45" i="21" s="1"/>
  <c r="R45" i="21"/>
  <c r="AA44" i="21"/>
  <c r="Z44" i="21"/>
  <c r="R44" i="21"/>
  <c r="AA43" i="21"/>
  <c r="Z43" i="21"/>
  <c r="AB43" i="21" s="1"/>
  <c r="R43" i="21"/>
  <c r="AA42" i="21"/>
  <c r="Z42" i="21"/>
  <c r="AB42" i="21" s="1"/>
  <c r="R42" i="21"/>
  <c r="AA41" i="21"/>
  <c r="Z41" i="21"/>
  <c r="R41" i="21"/>
  <c r="AB40" i="21"/>
  <c r="AA40" i="21"/>
  <c r="Z40" i="21"/>
  <c r="R40" i="21"/>
  <c r="AA39" i="21"/>
  <c r="Z39" i="21"/>
  <c r="AB39" i="21" s="1"/>
  <c r="R39" i="21"/>
  <c r="AA38" i="21"/>
  <c r="Z38" i="21"/>
  <c r="AB38" i="21" s="1"/>
  <c r="R38" i="21"/>
  <c r="AA37" i="21"/>
  <c r="Z37" i="21"/>
  <c r="AB37" i="21" s="1"/>
  <c r="R37" i="21"/>
  <c r="AA36" i="21"/>
  <c r="AB36" i="21" s="1"/>
  <c r="Z36" i="21"/>
  <c r="R36" i="21"/>
  <c r="AA35" i="21"/>
  <c r="Z35" i="21"/>
  <c r="AB35" i="21" s="1"/>
  <c r="R35" i="21"/>
  <c r="AA34" i="21"/>
  <c r="AB34" i="21" s="1"/>
  <c r="Z34" i="21"/>
  <c r="R34" i="21"/>
  <c r="S49" i="21" s="1"/>
  <c r="AA33" i="21"/>
  <c r="Z33" i="21"/>
  <c r="R33" i="21"/>
  <c r="AB32" i="21"/>
  <c r="AA32" i="21"/>
  <c r="Z32" i="21"/>
  <c r="R32" i="21"/>
  <c r="AA31" i="21"/>
  <c r="Z31" i="21"/>
  <c r="R31" i="21"/>
  <c r="AA30" i="21"/>
  <c r="AB30" i="21" s="1"/>
  <c r="Z30" i="21"/>
  <c r="R30" i="21"/>
  <c r="AA29" i="21"/>
  <c r="Z29" i="21"/>
  <c r="AB29" i="21" s="1"/>
  <c r="R29" i="21"/>
  <c r="AB28" i="21"/>
  <c r="AA28" i="21"/>
  <c r="Z28" i="21"/>
  <c r="R28" i="21"/>
  <c r="AA27" i="21"/>
  <c r="Z27" i="21"/>
  <c r="R27" i="21"/>
  <c r="AA26" i="21"/>
  <c r="Z26" i="21"/>
  <c r="R26" i="21"/>
  <c r="AA25" i="21"/>
  <c r="Z25" i="21"/>
  <c r="AB25" i="21" s="1"/>
  <c r="R25" i="21"/>
  <c r="AA24" i="21"/>
  <c r="Z24" i="21"/>
  <c r="R24" i="21"/>
  <c r="AA23" i="21"/>
  <c r="Z23" i="21"/>
  <c r="AB23" i="21" s="1"/>
  <c r="R23" i="21"/>
  <c r="AA22" i="21"/>
  <c r="Z22" i="21"/>
  <c r="AB22" i="21" s="1"/>
  <c r="R22" i="21"/>
  <c r="AA21" i="21"/>
  <c r="Z21" i="21"/>
  <c r="R21" i="21"/>
  <c r="AA20" i="21"/>
  <c r="Z20" i="21"/>
  <c r="R20" i="21"/>
  <c r="AA19" i="21"/>
  <c r="Z19" i="21"/>
  <c r="R19" i="21"/>
  <c r="AA18" i="21"/>
  <c r="Z18" i="21"/>
  <c r="R18" i="21"/>
  <c r="AA17" i="21"/>
  <c r="Z17" i="21"/>
  <c r="AB17" i="21" s="1"/>
  <c r="R17" i="21"/>
  <c r="AA16" i="21"/>
  <c r="Z16" i="21"/>
  <c r="R16" i="21"/>
  <c r="AA15" i="21"/>
  <c r="Z15" i="21"/>
  <c r="R15" i="21"/>
  <c r="AA14" i="21"/>
  <c r="Z14" i="21"/>
  <c r="AB14" i="21" s="1"/>
  <c r="R14" i="21"/>
  <c r="AA13" i="21"/>
  <c r="Z13" i="21"/>
  <c r="AB13" i="21" s="1"/>
  <c r="R13" i="21"/>
  <c r="AA12" i="21"/>
  <c r="Z12" i="21"/>
  <c r="AB12" i="21" s="1"/>
  <c r="R12" i="21"/>
  <c r="AA11" i="21"/>
  <c r="Z11" i="21"/>
  <c r="R11" i="21"/>
  <c r="AA10" i="21"/>
  <c r="Z10" i="21"/>
  <c r="R10" i="21"/>
  <c r="AA9" i="21"/>
  <c r="Z9" i="21"/>
  <c r="AB9" i="21" s="1"/>
  <c r="R9" i="21"/>
  <c r="F373" i="20"/>
  <c r="F385" i="20" s="1"/>
  <c r="F397" i="20" s="1"/>
  <c r="F409" i="20" s="1"/>
  <c r="F421" i="20" s="1"/>
  <c r="F433" i="20" s="1"/>
  <c r="F445" i="20" s="1"/>
  <c r="F457" i="20" s="1"/>
  <c r="F469" i="20" s="1"/>
  <c r="F481" i="20" s="1"/>
  <c r="F493" i="20" s="1"/>
  <c r="F505" i="20" s="1"/>
  <c r="F517" i="20" s="1"/>
  <c r="F529" i="20" s="1"/>
  <c r="F541" i="20" s="1"/>
  <c r="F553" i="20" s="1"/>
  <c r="F565" i="20" s="1"/>
  <c r="E360" i="20"/>
  <c r="F371" i="20"/>
  <c r="F383" i="20" s="1"/>
  <c r="F395" i="20" s="1"/>
  <c r="F407" i="20" s="1"/>
  <c r="F419" i="20" s="1"/>
  <c r="F431" i="20" s="1"/>
  <c r="F443" i="20" s="1"/>
  <c r="F455" i="20" s="1"/>
  <c r="F467" i="20" s="1"/>
  <c r="F479" i="20" s="1"/>
  <c r="F491" i="20" s="1"/>
  <c r="F503" i="20" s="1"/>
  <c r="F515" i="20" s="1"/>
  <c r="F527" i="20" s="1"/>
  <c r="F539" i="20" s="1"/>
  <c r="F551" i="20" s="1"/>
  <c r="F563" i="20" s="1"/>
  <c r="F370" i="20"/>
  <c r="F382" i="20" s="1"/>
  <c r="F394" i="20" s="1"/>
  <c r="F406" i="20" s="1"/>
  <c r="F418" i="20" s="1"/>
  <c r="F430" i="20" s="1"/>
  <c r="F442" i="20" s="1"/>
  <c r="F454" i="20" s="1"/>
  <c r="F466" i="20" s="1"/>
  <c r="F478" i="20" s="1"/>
  <c r="F490" i="20" s="1"/>
  <c r="F502" i="20" s="1"/>
  <c r="F514" i="20" s="1"/>
  <c r="F526" i="20" s="1"/>
  <c r="F538" i="20" s="1"/>
  <c r="F550" i="20" s="1"/>
  <c r="F562" i="20" s="1"/>
  <c r="F369" i="20"/>
  <c r="F381" i="20" s="1"/>
  <c r="F393" i="20" s="1"/>
  <c r="F405" i="20" s="1"/>
  <c r="F417" i="20" s="1"/>
  <c r="F429" i="20" s="1"/>
  <c r="F441" i="20" s="1"/>
  <c r="F453" i="20" s="1"/>
  <c r="F465" i="20" s="1"/>
  <c r="F477" i="20" s="1"/>
  <c r="F489" i="20" s="1"/>
  <c r="F501" i="20" s="1"/>
  <c r="F513" i="20" s="1"/>
  <c r="F525" i="20" s="1"/>
  <c r="F537" i="20" s="1"/>
  <c r="F549" i="20" s="1"/>
  <c r="F561" i="20" s="1"/>
  <c r="E368" i="20"/>
  <c r="E356" i="20"/>
  <c r="E344" i="20" s="1"/>
  <c r="F367" i="20"/>
  <c r="F379" i="20" s="1"/>
  <c r="F391" i="20" s="1"/>
  <c r="F403" i="20" s="1"/>
  <c r="F415" i="20" s="1"/>
  <c r="F427" i="20" s="1"/>
  <c r="F439" i="20" s="1"/>
  <c r="F451" i="20" s="1"/>
  <c r="F463" i="20" s="1"/>
  <c r="F475" i="20" s="1"/>
  <c r="F487" i="20" s="1"/>
  <c r="F499" i="20" s="1"/>
  <c r="F511" i="20" s="1"/>
  <c r="F523" i="20" s="1"/>
  <c r="F535" i="20" s="1"/>
  <c r="F547" i="20" s="1"/>
  <c r="F559" i="20" s="1"/>
  <c r="E367" i="20"/>
  <c r="E366" i="20"/>
  <c r="E378" i="20" s="1"/>
  <c r="E390" i="20" s="1"/>
  <c r="E402" i="20" s="1"/>
  <c r="F365" i="20"/>
  <c r="F377" i="20" s="1"/>
  <c r="F389" i="20" s="1"/>
  <c r="F401" i="20" s="1"/>
  <c r="F413" i="20" s="1"/>
  <c r="F425" i="20" s="1"/>
  <c r="F437" i="20" s="1"/>
  <c r="F449" i="20" s="1"/>
  <c r="F461" i="20" s="1"/>
  <c r="F473" i="20" s="1"/>
  <c r="F485" i="20" s="1"/>
  <c r="F497" i="20" s="1"/>
  <c r="F509" i="20" s="1"/>
  <c r="F521" i="20" s="1"/>
  <c r="F533" i="20" s="1"/>
  <c r="F545" i="20" s="1"/>
  <c r="F557" i="20" s="1"/>
  <c r="F569" i="20" s="1"/>
  <c r="F363" i="20"/>
  <c r="F375" i="20" s="1"/>
  <c r="F387" i="20" s="1"/>
  <c r="F399" i="20" s="1"/>
  <c r="F411" i="20" s="1"/>
  <c r="F423" i="20" s="1"/>
  <c r="F435" i="20" s="1"/>
  <c r="F447" i="20" s="1"/>
  <c r="F459" i="20" s="1"/>
  <c r="F471" i="20" s="1"/>
  <c r="F483" i="20" s="1"/>
  <c r="F495" i="20" s="1"/>
  <c r="F507" i="20" s="1"/>
  <c r="F519" i="20" s="1"/>
  <c r="F531" i="20" s="1"/>
  <c r="F543" i="20" s="1"/>
  <c r="F555" i="20" s="1"/>
  <c r="F567" i="20" s="1"/>
  <c r="E362" i="20"/>
  <c r="E374" i="20" s="1"/>
  <c r="E386" i="20" s="1"/>
  <c r="E398" i="20" s="1"/>
  <c r="E410" i="20" s="1"/>
  <c r="G361" i="20"/>
  <c r="E373" i="20"/>
  <c r="E372" i="20"/>
  <c r="E359" i="20"/>
  <c r="F358" i="20"/>
  <c r="F346" i="20" s="1"/>
  <c r="F334" i="20" s="1"/>
  <c r="F322" i="20" s="1"/>
  <c r="E355" i="20"/>
  <c r="E353" i="20"/>
  <c r="E365" i="20"/>
  <c r="F349" i="20"/>
  <c r="F337" i="20" s="1"/>
  <c r="F325" i="20" s="1"/>
  <c r="F313" i="20" s="1"/>
  <c r="F301" i="20" s="1"/>
  <c r="E349" i="20"/>
  <c r="E337" i="20" s="1"/>
  <c r="E325" i="20" s="1"/>
  <c r="E347" i="20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F30" i="18" s="1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E32" i="18" s="1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B48" i="18"/>
  <c r="B47" i="18"/>
  <c r="B46" i="18"/>
  <c r="B45" i="18"/>
  <c r="B44" i="18"/>
  <c r="B47" i="21" s="1"/>
  <c r="AD47" i="21" s="1"/>
  <c r="F32" i="18"/>
  <c r="G31" i="18"/>
  <c r="E354" i="20" l="1"/>
  <c r="E352" i="20"/>
  <c r="E340" i="20" s="1"/>
  <c r="E328" i="20" s="1"/>
  <c r="AB18" i="21"/>
  <c r="AB27" i="21"/>
  <c r="AB31" i="21"/>
  <c r="E358" i="20"/>
  <c r="E346" i="20" s="1"/>
  <c r="G349" i="20"/>
  <c r="AB44" i="21"/>
  <c r="E332" i="20"/>
  <c r="E320" i="20" s="1"/>
  <c r="E308" i="20" s="1"/>
  <c r="AB11" i="21"/>
  <c r="AB21" i="21"/>
  <c r="E348" i="20"/>
  <c r="E336" i="20" s="1"/>
  <c r="E324" i="20" s="1"/>
  <c r="F29" i="18"/>
  <c r="F28" i="18" s="1"/>
  <c r="F27" i="18" s="1"/>
  <c r="K47" i="21"/>
  <c r="AC47" i="21"/>
  <c r="AE47" i="21" s="1"/>
  <c r="G325" i="20"/>
  <c r="E313" i="20"/>
  <c r="G313" i="20" s="1"/>
  <c r="E370" i="20"/>
  <c r="E382" i="20" s="1"/>
  <c r="E394" i="20" s="1"/>
  <c r="E406" i="20" s="1"/>
  <c r="G406" i="20" s="1"/>
  <c r="E384" i="20"/>
  <c r="G373" i="20"/>
  <c r="E385" i="20"/>
  <c r="E335" i="20"/>
  <c r="F289" i="20"/>
  <c r="F277" i="20" s="1"/>
  <c r="F265" i="20" s="1"/>
  <c r="F253" i="20" s="1"/>
  <c r="F241" i="20" s="1"/>
  <c r="F229" i="20" s="1"/>
  <c r="F217" i="20" s="1"/>
  <c r="F205" i="20" s="1"/>
  <c r="F193" i="20" s="1"/>
  <c r="F181" i="20" s="1"/>
  <c r="F169" i="20" s="1"/>
  <c r="F157" i="20" s="1"/>
  <c r="F145" i="20" s="1"/>
  <c r="F133" i="20" s="1"/>
  <c r="F121" i="20" s="1"/>
  <c r="F109" i="20" s="1"/>
  <c r="F97" i="20" s="1"/>
  <c r="F85" i="20" s="1"/>
  <c r="F73" i="20" s="1"/>
  <c r="F61" i="20" s="1"/>
  <c r="F49" i="20" s="1"/>
  <c r="F37" i="20" s="1"/>
  <c r="F25" i="20" s="1"/>
  <c r="F13" i="20" s="1"/>
  <c r="E343" i="20"/>
  <c r="G337" i="20"/>
  <c r="G365" i="20"/>
  <c r="E377" i="20"/>
  <c r="F310" i="20"/>
  <c r="F298" i="20" s="1"/>
  <c r="F286" i="20" s="1"/>
  <c r="F274" i="20" s="1"/>
  <c r="F262" i="20" s="1"/>
  <c r="F250" i="20" s="1"/>
  <c r="F238" i="20" s="1"/>
  <c r="F226" i="20" s="1"/>
  <c r="F214" i="20" s="1"/>
  <c r="F202" i="20" s="1"/>
  <c r="F190" i="20" s="1"/>
  <c r="F178" i="20" s="1"/>
  <c r="F166" i="20" s="1"/>
  <c r="F154" i="20" s="1"/>
  <c r="F142" i="20" s="1"/>
  <c r="F130" i="20" s="1"/>
  <c r="F118" i="20" s="1"/>
  <c r="F106" i="20" s="1"/>
  <c r="F94" i="20" s="1"/>
  <c r="F82" i="20" s="1"/>
  <c r="F70" i="20" s="1"/>
  <c r="F58" i="20" s="1"/>
  <c r="F46" i="20" s="1"/>
  <c r="F34" i="20" s="1"/>
  <c r="F22" i="20" s="1"/>
  <c r="F10" i="20" s="1"/>
  <c r="E316" i="20"/>
  <c r="F364" i="20"/>
  <c r="F376" i="20" s="1"/>
  <c r="F388" i="20" s="1"/>
  <c r="F400" i="20" s="1"/>
  <c r="F412" i="20" s="1"/>
  <c r="F424" i="20" s="1"/>
  <c r="F436" i="20" s="1"/>
  <c r="F448" i="20" s="1"/>
  <c r="F460" i="20" s="1"/>
  <c r="F472" i="20" s="1"/>
  <c r="F484" i="20" s="1"/>
  <c r="F496" i="20" s="1"/>
  <c r="F508" i="20" s="1"/>
  <c r="F520" i="20" s="1"/>
  <c r="F532" i="20" s="1"/>
  <c r="F544" i="20" s="1"/>
  <c r="F556" i="20" s="1"/>
  <c r="F568" i="20" s="1"/>
  <c r="F352" i="20"/>
  <c r="F372" i="20"/>
  <c r="F384" i="20" s="1"/>
  <c r="F396" i="20" s="1"/>
  <c r="F408" i="20" s="1"/>
  <c r="F420" i="20" s="1"/>
  <c r="F432" i="20" s="1"/>
  <c r="F444" i="20" s="1"/>
  <c r="F456" i="20" s="1"/>
  <c r="F468" i="20" s="1"/>
  <c r="F480" i="20" s="1"/>
  <c r="F492" i="20" s="1"/>
  <c r="F504" i="20" s="1"/>
  <c r="F516" i="20" s="1"/>
  <c r="F528" i="20" s="1"/>
  <c r="F540" i="20" s="1"/>
  <c r="F552" i="20" s="1"/>
  <c r="F564" i="20" s="1"/>
  <c r="F360" i="20"/>
  <c r="F362" i="20"/>
  <c r="F374" i="20" s="1"/>
  <c r="F386" i="20" s="1"/>
  <c r="F398" i="20" s="1"/>
  <c r="F410" i="20" s="1"/>
  <c r="F422" i="20" s="1"/>
  <c r="F434" i="20" s="1"/>
  <c r="F446" i="20" s="1"/>
  <c r="F458" i="20" s="1"/>
  <c r="F470" i="20" s="1"/>
  <c r="F482" i="20" s="1"/>
  <c r="F494" i="20" s="1"/>
  <c r="F506" i="20" s="1"/>
  <c r="F518" i="20" s="1"/>
  <c r="F530" i="20" s="1"/>
  <c r="F542" i="20" s="1"/>
  <c r="F554" i="20" s="1"/>
  <c r="F566" i="20" s="1"/>
  <c r="F350" i="20"/>
  <c r="F338" i="20" s="1"/>
  <c r="F326" i="20" s="1"/>
  <c r="F314" i="20" s="1"/>
  <c r="F302" i="20" s="1"/>
  <c r="F290" i="20" s="1"/>
  <c r="F278" i="20" s="1"/>
  <c r="F266" i="20" s="1"/>
  <c r="F254" i="20" s="1"/>
  <c r="F242" i="20" s="1"/>
  <c r="F230" i="20" s="1"/>
  <c r="F218" i="20" s="1"/>
  <c r="F206" i="20" s="1"/>
  <c r="F194" i="20" s="1"/>
  <c r="F182" i="20" s="1"/>
  <c r="F170" i="20" s="1"/>
  <c r="F158" i="20" s="1"/>
  <c r="F146" i="20" s="1"/>
  <c r="F134" i="20" s="1"/>
  <c r="F122" i="20" s="1"/>
  <c r="F110" i="20" s="1"/>
  <c r="F98" i="20" s="1"/>
  <c r="F86" i="20" s="1"/>
  <c r="F74" i="20" s="1"/>
  <c r="F62" i="20" s="1"/>
  <c r="F50" i="20" s="1"/>
  <c r="F38" i="20" s="1"/>
  <c r="F26" i="20" s="1"/>
  <c r="F14" i="20" s="1"/>
  <c r="F2" i="20" s="1"/>
  <c r="F366" i="20"/>
  <c r="F378" i="20" s="1"/>
  <c r="F390" i="20" s="1"/>
  <c r="F402" i="20" s="1"/>
  <c r="F414" i="20" s="1"/>
  <c r="F426" i="20" s="1"/>
  <c r="F438" i="20" s="1"/>
  <c r="F450" i="20" s="1"/>
  <c r="F462" i="20" s="1"/>
  <c r="F474" i="20" s="1"/>
  <c r="F486" i="20" s="1"/>
  <c r="F498" i="20" s="1"/>
  <c r="F510" i="20" s="1"/>
  <c r="F522" i="20" s="1"/>
  <c r="F534" i="20" s="1"/>
  <c r="F546" i="20" s="1"/>
  <c r="F558" i="20" s="1"/>
  <c r="F354" i="20"/>
  <c r="F342" i="20" s="1"/>
  <c r="F330" i="20" s="1"/>
  <c r="F318" i="20" s="1"/>
  <c r="F306" i="20" s="1"/>
  <c r="F294" i="20" s="1"/>
  <c r="F282" i="20" s="1"/>
  <c r="F270" i="20" s="1"/>
  <c r="F258" i="20" s="1"/>
  <c r="F246" i="20" s="1"/>
  <c r="F234" i="20" s="1"/>
  <c r="F222" i="20" s="1"/>
  <c r="F210" i="20" s="1"/>
  <c r="F198" i="20" s="1"/>
  <c r="F186" i="20" s="1"/>
  <c r="F174" i="20" s="1"/>
  <c r="F162" i="20" s="1"/>
  <c r="F150" i="20" s="1"/>
  <c r="F138" i="20" s="1"/>
  <c r="F126" i="20" s="1"/>
  <c r="F114" i="20" s="1"/>
  <c r="F102" i="20" s="1"/>
  <c r="F90" i="20" s="1"/>
  <c r="F78" i="20" s="1"/>
  <c r="F66" i="20" s="1"/>
  <c r="F54" i="20" s="1"/>
  <c r="F42" i="20" s="1"/>
  <c r="F30" i="20" s="1"/>
  <c r="F18" i="20" s="1"/>
  <c r="F6" i="20" s="1"/>
  <c r="E341" i="20"/>
  <c r="E369" i="20"/>
  <c r="E357" i="20"/>
  <c r="E376" i="20"/>
  <c r="G368" i="20"/>
  <c r="E380" i="20"/>
  <c r="E326" i="20"/>
  <c r="E342" i="20"/>
  <c r="E363" i="20"/>
  <c r="E351" i="20"/>
  <c r="E379" i="20"/>
  <c r="G367" i="20"/>
  <c r="E312" i="20"/>
  <c r="F356" i="20"/>
  <c r="F357" i="20"/>
  <c r="F345" i="20" s="1"/>
  <c r="F333" i="20" s="1"/>
  <c r="F321" i="20" s="1"/>
  <c r="F309" i="20" s="1"/>
  <c r="F297" i="20" s="1"/>
  <c r="F285" i="20" s="1"/>
  <c r="F273" i="20" s="1"/>
  <c r="F261" i="20" s="1"/>
  <c r="F249" i="20" s="1"/>
  <c r="F237" i="20" s="1"/>
  <c r="F225" i="20" s="1"/>
  <c r="F213" i="20" s="1"/>
  <c r="F201" i="20" s="1"/>
  <c r="F189" i="20" s="1"/>
  <c r="F177" i="20" s="1"/>
  <c r="F165" i="20" s="1"/>
  <c r="F153" i="20" s="1"/>
  <c r="F141" i="20" s="1"/>
  <c r="F129" i="20" s="1"/>
  <c r="F117" i="20" s="1"/>
  <c r="F105" i="20" s="1"/>
  <c r="F93" i="20" s="1"/>
  <c r="F81" i="20" s="1"/>
  <c r="F69" i="20" s="1"/>
  <c r="F57" i="20" s="1"/>
  <c r="F45" i="20" s="1"/>
  <c r="F33" i="20" s="1"/>
  <c r="F21" i="20" s="1"/>
  <c r="F9" i="20" s="1"/>
  <c r="E422" i="20"/>
  <c r="G402" i="20"/>
  <c r="E414" i="20"/>
  <c r="E371" i="20"/>
  <c r="F353" i="20"/>
  <c r="F341" i="20" s="1"/>
  <c r="F329" i="20" s="1"/>
  <c r="F317" i="20" s="1"/>
  <c r="F305" i="20" s="1"/>
  <c r="F293" i="20" s="1"/>
  <c r="F281" i="20" s="1"/>
  <c r="F269" i="20" s="1"/>
  <c r="F257" i="20" s="1"/>
  <c r="F245" i="20" s="1"/>
  <c r="F233" i="20" s="1"/>
  <c r="F221" i="20" s="1"/>
  <c r="F209" i="20" s="1"/>
  <c r="F197" i="20" s="1"/>
  <c r="F185" i="20" s="1"/>
  <c r="F173" i="20" s="1"/>
  <c r="F161" i="20" s="1"/>
  <c r="F149" i="20" s="1"/>
  <c r="F137" i="20" s="1"/>
  <c r="F125" i="20" s="1"/>
  <c r="F113" i="20" s="1"/>
  <c r="F101" i="20" s="1"/>
  <c r="F89" i="20" s="1"/>
  <c r="F77" i="20" s="1"/>
  <c r="F65" i="20" s="1"/>
  <c r="F53" i="20" s="1"/>
  <c r="F41" i="20" s="1"/>
  <c r="F29" i="20" s="1"/>
  <c r="F17" i="20" s="1"/>
  <c r="F5" i="20" s="1"/>
  <c r="F351" i="20"/>
  <c r="F339" i="20" s="1"/>
  <c r="F327" i="20" s="1"/>
  <c r="F315" i="20" s="1"/>
  <c r="F303" i="20" s="1"/>
  <c r="F291" i="20" s="1"/>
  <c r="F279" i="20" s="1"/>
  <c r="F267" i="20" s="1"/>
  <c r="F255" i="20" s="1"/>
  <c r="F243" i="20" s="1"/>
  <c r="F231" i="20" s="1"/>
  <c r="F219" i="20" s="1"/>
  <c r="F207" i="20" s="1"/>
  <c r="F195" i="20" s="1"/>
  <c r="F183" i="20" s="1"/>
  <c r="F171" i="20" s="1"/>
  <c r="F159" i="20" s="1"/>
  <c r="F147" i="20" s="1"/>
  <c r="F135" i="20" s="1"/>
  <c r="F123" i="20" s="1"/>
  <c r="F111" i="20" s="1"/>
  <c r="F99" i="20" s="1"/>
  <c r="F87" i="20" s="1"/>
  <c r="F75" i="20" s="1"/>
  <c r="F63" i="20" s="1"/>
  <c r="F51" i="20" s="1"/>
  <c r="F39" i="20" s="1"/>
  <c r="F27" i="20" s="1"/>
  <c r="F15" i="20" s="1"/>
  <c r="F3" i="20" s="1"/>
  <c r="G366" i="20"/>
  <c r="F355" i="20"/>
  <c r="F343" i="20" s="1"/>
  <c r="F331" i="20" s="1"/>
  <c r="F319" i="20" s="1"/>
  <c r="F307" i="20" s="1"/>
  <c r="F295" i="20" s="1"/>
  <c r="F283" i="20" s="1"/>
  <c r="F271" i="20" s="1"/>
  <c r="F259" i="20" s="1"/>
  <c r="F247" i="20" s="1"/>
  <c r="F235" i="20" s="1"/>
  <c r="F223" i="20" s="1"/>
  <c r="F211" i="20" s="1"/>
  <c r="F199" i="20" s="1"/>
  <c r="F187" i="20" s="1"/>
  <c r="F175" i="20" s="1"/>
  <c r="F163" i="20" s="1"/>
  <c r="F151" i="20" s="1"/>
  <c r="F139" i="20" s="1"/>
  <c r="F127" i="20" s="1"/>
  <c r="F115" i="20" s="1"/>
  <c r="F103" i="20" s="1"/>
  <c r="F91" i="20" s="1"/>
  <c r="F79" i="20" s="1"/>
  <c r="F67" i="20" s="1"/>
  <c r="F55" i="20" s="1"/>
  <c r="F43" i="20" s="1"/>
  <c r="F31" i="20" s="1"/>
  <c r="F19" i="20" s="1"/>
  <c r="F7" i="20" s="1"/>
  <c r="F359" i="20"/>
  <c r="F347" i="20" s="1"/>
  <c r="F335" i="20" s="1"/>
  <c r="F323" i="20" s="1"/>
  <c r="F311" i="20" s="1"/>
  <c r="F299" i="20" s="1"/>
  <c r="F287" i="20" s="1"/>
  <c r="F275" i="20" s="1"/>
  <c r="F263" i="20" s="1"/>
  <c r="F251" i="20" s="1"/>
  <c r="F239" i="20" s="1"/>
  <c r="F227" i="20" s="1"/>
  <c r="F215" i="20" s="1"/>
  <c r="F203" i="20" s="1"/>
  <c r="F191" i="20" s="1"/>
  <c r="F179" i="20" s="1"/>
  <c r="F167" i="20" s="1"/>
  <c r="F155" i="20" s="1"/>
  <c r="F143" i="20" s="1"/>
  <c r="F131" i="20" s="1"/>
  <c r="F119" i="20" s="1"/>
  <c r="F107" i="20" s="1"/>
  <c r="F95" i="20" s="1"/>
  <c r="F83" i="20" s="1"/>
  <c r="F71" i="20" s="1"/>
  <c r="F59" i="20" s="1"/>
  <c r="F47" i="20" s="1"/>
  <c r="F35" i="20" s="1"/>
  <c r="F23" i="20" s="1"/>
  <c r="F11" i="20" s="1"/>
  <c r="G378" i="20"/>
  <c r="G390" i="20"/>
  <c r="AB10" i="21"/>
  <c r="T47" i="21"/>
  <c r="AF47" i="21" s="1"/>
  <c r="S47" i="21"/>
  <c r="AC48" i="21"/>
  <c r="AD48" i="21"/>
  <c r="T51" i="21"/>
  <c r="AB15" i="21"/>
  <c r="AB19" i="21"/>
  <c r="AB24" i="21"/>
  <c r="AD51" i="21"/>
  <c r="AC51" i="21"/>
  <c r="AB16" i="21"/>
  <c r="AB20" i="21"/>
  <c r="AB26" i="21"/>
  <c r="T49" i="21"/>
  <c r="AD49" i="21"/>
  <c r="AF49" i="21" s="1"/>
  <c r="AC49" i="21"/>
  <c r="AE49" i="21" s="1"/>
  <c r="T50" i="21"/>
  <c r="AF50" i="21" s="1"/>
  <c r="AC50" i="21"/>
  <c r="AE50" i="21" s="1"/>
  <c r="S51" i="21"/>
  <c r="J47" i="21"/>
  <c r="AB33" i="21"/>
  <c r="AB41" i="21"/>
  <c r="T48" i="21"/>
  <c r="S48" i="21"/>
  <c r="F33" i="18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26" i="18"/>
  <c r="F25" i="18" s="1"/>
  <c r="F24" i="18" s="1"/>
  <c r="F23" i="18" s="1"/>
  <c r="F22" i="18" s="1"/>
  <c r="F21" i="18" s="1"/>
  <c r="F20" i="18" s="1"/>
  <c r="F19" i="18" s="1"/>
  <c r="F18" i="18" s="1"/>
  <c r="F17" i="18" s="1"/>
  <c r="F16" i="18" s="1"/>
  <c r="F15" i="18" s="1"/>
  <c r="F14" i="18" s="1"/>
  <c r="F13" i="18" s="1"/>
  <c r="F12" i="18" s="1"/>
  <c r="F11" i="18" s="1"/>
  <c r="F10" i="18" s="1"/>
  <c r="F9" i="18" s="1"/>
  <c r="F8" i="18" s="1"/>
  <c r="F7" i="18" s="1"/>
  <c r="F6" i="18" s="1"/>
  <c r="F5" i="18" s="1"/>
  <c r="F4" i="18" s="1"/>
  <c r="F3" i="18" s="1"/>
  <c r="F2" i="18" s="1"/>
  <c r="G32" i="18"/>
  <c r="E33" i="18"/>
  <c r="E30" i="18"/>
  <c r="E334" i="20" l="1"/>
  <c r="G346" i="20"/>
  <c r="G358" i="20"/>
  <c r="AF48" i="21"/>
  <c r="E418" i="20"/>
  <c r="G418" i="20" s="1"/>
  <c r="AF51" i="21"/>
  <c r="G382" i="20"/>
  <c r="G350" i="20"/>
  <c r="G347" i="20"/>
  <c r="G338" i="20"/>
  <c r="G394" i="20"/>
  <c r="E301" i="20"/>
  <c r="E289" i="20" s="1"/>
  <c r="G370" i="20"/>
  <c r="G374" i="20"/>
  <c r="E383" i="20"/>
  <c r="G371" i="20"/>
  <c r="F344" i="20"/>
  <c r="G356" i="20"/>
  <c r="E375" i="20"/>
  <c r="G363" i="20"/>
  <c r="E314" i="20"/>
  <c r="G326" i="20"/>
  <c r="G376" i="20"/>
  <c r="E388" i="20"/>
  <c r="E345" i="20"/>
  <c r="G357" i="20"/>
  <c r="F348" i="20"/>
  <c r="G360" i="20"/>
  <c r="G377" i="20"/>
  <c r="E389" i="20"/>
  <c r="G355" i="20"/>
  <c r="E300" i="20"/>
  <c r="G351" i="20"/>
  <c r="E339" i="20"/>
  <c r="G353" i="20"/>
  <c r="G343" i="20"/>
  <c r="E331" i="20"/>
  <c r="V47" i="21"/>
  <c r="G386" i="20"/>
  <c r="E430" i="20"/>
  <c r="E434" i="20"/>
  <c r="G422" i="20"/>
  <c r="G342" i="20"/>
  <c r="E330" i="20"/>
  <c r="G364" i="20"/>
  <c r="G369" i="20"/>
  <c r="E381" i="20"/>
  <c r="E304" i="20"/>
  <c r="G359" i="20"/>
  <c r="G385" i="20"/>
  <c r="E397" i="20"/>
  <c r="G384" i="20"/>
  <c r="E396" i="20"/>
  <c r="G414" i="20"/>
  <c r="E426" i="20"/>
  <c r="E296" i="20"/>
  <c r="AE51" i="21"/>
  <c r="AE48" i="21"/>
  <c r="G398" i="20"/>
  <c r="G362" i="20"/>
  <c r="G410" i="20"/>
  <c r="E391" i="20"/>
  <c r="G379" i="20"/>
  <c r="G354" i="20"/>
  <c r="G380" i="20"/>
  <c r="E392" i="20"/>
  <c r="G341" i="20"/>
  <c r="E329" i="20"/>
  <c r="F340" i="20"/>
  <c r="G352" i="20"/>
  <c r="G335" i="20"/>
  <c r="E323" i="20"/>
  <c r="G372" i="20"/>
  <c r="G33" i="18"/>
  <c r="E34" i="18"/>
  <c r="G30" i="18"/>
  <c r="E29" i="18"/>
  <c r="E322" i="20" l="1"/>
  <c r="G334" i="20"/>
  <c r="G301" i="20"/>
  <c r="G323" i="20"/>
  <c r="E311" i="20"/>
  <c r="E284" i="20"/>
  <c r="E438" i="20"/>
  <c r="G426" i="20"/>
  <c r="E288" i="20"/>
  <c r="G329" i="20"/>
  <c r="E317" i="20"/>
  <c r="E292" i="20"/>
  <c r="E318" i="20"/>
  <c r="G330" i="20"/>
  <c r="F336" i="20"/>
  <c r="G348" i="20"/>
  <c r="E387" i="20"/>
  <c r="G375" i="20"/>
  <c r="E404" i="20"/>
  <c r="G392" i="20"/>
  <c r="E403" i="20"/>
  <c r="G391" i="20"/>
  <c r="E409" i="20"/>
  <c r="G397" i="20"/>
  <c r="G381" i="20"/>
  <c r="E393" i="20"/>
  <c r="E446" i="20"/>
  <c r="G434" i="20"/>
  <c r="G331" i="20"/>
  <c r="E319" i="20"/>
  <c r="E401" i="20"/>
  <c r="G389" i="20"/>
  <c r="G345" i="20"/>
  <c r="E333" i="20"/>
  <c r="E302" i="20"/>
  <c r="G314" i="20"/>
  <c r="F332" i="20"/>
  <c r="G344" i="20"/>
  <c r="E408" i="20"/>
  <c r="G396" i="20"/>
  <c r="G289" i="20"/>
  <c r="E277" i="20"/>
  <c r="G340" i="20"/>
  <c r="F328" i="20"/>
  <c r="E442" i="20"/>
  <c r="G430" i="20"/>
  <c r="G339" i="20"/>
  <c r="E327" i="20"/>
  <c r="G388" i="20"/>
  <c r="E400" i="20"/>
  <c r="E395" i="20"/>
  <c r="G383" i="20"/>
  <c r="E28" i="18"/>
  <c r="G29" i="18"/>
  <c r="E35" i="18"/>
  <c r="G34" i="18"/>
  <c r="G322" i="20" l="1"/>
  <c r="E310" i="20"/>
  <c r="G327" i="20"/>
  <c r="E315" i="20"/>
  <c r="G332" i="20"/>
  <c r="F320" i="20"/>
  <c r="F324" i="20"/>
  <c r="G336" i="20"/>
  <c r="E280" i="20"/>
  <c r="E276" i="20"/>
  <c r="E272" i="20"/>
  <c r="E412" i="20"/>
  <c r="G400" i="20"/>
  <c r="G403" i="20"/>
  <c r="E415" i="20"/>
  <c r="E454" i="20"/>
  <c r="G442" i="20"/>
  <c r="E420" i="20"/>
  <c r="G408" i="20"/>
  <c r="E290" i="20"/>
  <c r="G302" i="20"/>
  <c r="E413" i="20"/>
  <c r="G401" i="20"/>
  <c r="E458" i="20"/>
  <c r="G446" i="20"/>
  <c r="E421" i="20"/>
  <c r="G409" i="20"/>
  <c r="G317" i="20"/>
  <c r="E305" i="20"/>
  <c r="G395" i="20"/>
  <c r="E407" i="20"/>
  <c r="E265" i="20"/>
  <c r="G277" i="20"/>
  <c r="F316" i="20"/>
  <c r="G328" i="20"/>
  <c r="G333" i="20"/>
  <c r="E321" i="20"/>
  <c r="G319" i="20"/>
  <c r="E307" i="20"/>
  <c r="E405" i="20"/>
  <c r="G393" i="20"/>
  <c r="E416" i="20"/>
  <c r="G404" i="20"/>
  <c r="E399" i="20"/>
  <c r="G387" i="20"/>
  <c r="E306" i="20"/>
  <c r="G318" i="20"/>
  <c r="E450" i="20"/>
  <c r="G438" i="20"/>
  <c r="G311" i="20"/>
  <c r="E299" i="20"/>
  <c r="E27" i="18"/>
  <c r="G28" i="18"/>
  <c r="G35" i="18"/>
  <c r="E36" i="18"/>
  <c r="E298" i="20" l="1"/>
  <c r="G310" i="20"/>
  <c r="E268" i="20"/>
  <c r="E462" i="20"/>
  <c r="G450" i="20"/>
  <c r="E428" i="20"/>
  <c r="G416" i="20"/>
  <c r="E470" i="20"/>
  <c r="G458" i="20"/>
  <c r="E278" i="20"/>
  <c r="G290" i="20"/>
  <c r="E295" i="20"/>
  <c r="G307" i="20"/>
  <c r="G415" i="20"/>
  <c r="E427" i="20"/>
  <c r="E260" i="20"/>
  <c r="E287" i="20"/>
  <c r="G299" i="20"/>
  <c r="E294" i="20"/>
  <c r="G306" i="20"/>
  <c r="G321" i="20"/>
  <c r="E309" i="20"/>
  <c r="G265" i="20"/>
  <c r="E253" i="20"/>
  <c r="G407" i="20"/>
  <c r="E419" i="20"/>
  <c r="E264" i="20"/>
  <c r="E466" i="20"/>
  <c r="G454" i="20"/>
  <c r="E424" i="20"/>
  <c r="G412" i="20"/>
  <c r="F308" i="20"/>
  <c r="G320" i="20"/>
  <c r="E411" i="20"/>
  <c r="G399" i="20"/>
  <c r="E417" i="20"/>
  <c r="G405" i="20"/>
  <c r="F304" i="20"/>
  <c r="G316" i="20"/>
  <c r="E293" i="20"/>
  <c r="G305" i="20"/>
  <c r="E433" i="20"/>
  <c r="G421" i="20"/>
  <c r="E425" i="20"/>
  <c r="G413" i="20"/>
  <c r="E432" i="20"/>
  <c r="G420" i="20"/>
  <c r="F312" i="20"/>
  <c r="G324" i="20"/>
  <c r="G315" i="20"/>
  <c r="E303" i="20"/>
  <c r="G36" i="18"/>
  <c r="E37" i="18"/>
  <c r="E26" i="18"/>
  <c r="G27" i="18"/>
  <c r="E286" i="20" l="1"/>
  <c r="G298" i="20"/>
  <c r="G424" i="20"/>
  <c r="E436" i="20"/>
  <c r="E241" i="20"/>
  <c r="G253" i="20"/>
  <c r="E437" i="20"/>
  <c r="G425" i="20"/>
  <c r="G411" i="20"/>
  <c r="E423" i="20"/>
  <c r="G309" i="20"/>
  <c r="E297" i="20"/>
  <c r="E248" i="20"/>
  <c r="G295" i="20"/>
  <c r="E283" i="20"/>
  <c r="E291" i="20"/>
  <c r="G303" i="20"/>
  <c r="F292" i="20"/>
  <c r="G304" i="20"/>
  <c r="F296" i="20"/>
  <c r="G308" i="20"/>
  <c r="E478" i="20"/>
  <c r="G466" i="20"/>
  <c r="G419" i="20"/>
  <c r="E431" i="20"/>
  <c r="E282" i="20"/>
  <c r="G294" i="20"/>
  <c r="E482" i="20"/>
  <c r="G470" i="20"/>
  <c r="G428" i="20"/>
  <c r="E440" i="20"/>
  <c r="G287" i="20"/>
  <c r="E275" i="20"/>
  <c r="E266" i="20"/>
  <c r="G278" i="20"/>
  <c r="E281" i="20"/>
  <c r="G293" i="20"/>
  <c r="F300" i="20"/>
  <c r="G312" i="20"/>
  <c r="G432" i="20"/>
  <c r="E444" i="20"/>
  <c r="E445" i="20"/>
  <c r="G433" i="20"/>
  <c r="E429" i="20"/>
  <c r="G417" i="20"/>
  <c r="E252" i="20"/>
  <c r="G427" i="20"/>
  <c r="E439" i="20"/>
  <c r="E474" i="20"/>
  <c r="G462" i="20"/>
  <c r="E256" i="20"/>
  <c r="G26" i="18"/>
  <c r="E25" i="18"/>
  <c r="G37" i="18"/>
  <c r="E38" i="18"/>
  <c r="G286" i="20" l="1"/>
  <c r="E274" i="20"/>
  <c r="G281" i="20"/>
  <c r="E269" i="20"/>
  <c r="G283" i="20"/>
  <c r="E271" i="20"/>
  <c r="G439" i="20"/>
  <c r="E451" i="20"/>
  <c r="E240" i="20"/>
  <c r="E457" i="20"/>
  <c r="G445" i="20"/>
  <c r="E229" i="20"/>
  <c r="G241" i="20"/>
  <c r="E244" i="20"/>
  <c r="G444" i="20"/>
  <c r="E456" i="20"/>
  <c r="G266" i="20"/>
  <c r="E254" i="20"/>
  <c r="G275" i="20"/>
  <c r="E263" i="20"/>
  <c r="E270" i="20"/>
  <c r="G282" i="20"/>
  <c r="G431" i="20"/>
  <c r="E443" i="20"/>
  <c r="E449" i="20"/>
  <c r="G437" i="20"/>
  <c r="G436" i="20"/>
  <c r="E448" i="20"/>
  <c r="E494" i="20"/>
  <c r="G482" i="20"/>
  <c r="F280" i="20"/>
  <c r="G292" i="20"/>
  <c r="G423" i="20"/>
  <c r="E435" i="20"/>
  <c r="E486" i="20"/>
  <c r="G474" i="20"/>
  <c r="F288" i="20"/>
  <c r="G300" i="20"/>
  <c r="G440" i="20"/>
  <c r="E452" i="20"/>
  <c r="E490" i="20"/>
  <c r="G478" i="20"/>
  <c r="E441" i="20"/>
  <c r="G429" i="20"/>
  <c r="F284" i="20"/>
  <c r="G296" i="20"/>
  <c r="G291" i="20"/>
  <c r="E279" i="20"/>
  <c r="E236" i="20"/>
  <c r="G297" i="20"/>
  <c r="E285" i="20"/>
  <c r="E24" i="18"/>
  <c r="G25" i="18"/>
  <c r="G38" i="18"/>
  <c r="E39" i="18"/>
  <c r="E262" i="20" l="1"/>
  <c r="G274" i="20"/>
  <c r="E273" i="20"/>
  <c r="G285" i="20"/>
  <c r="E502" i="20"/>
  <c r="G490" i="20"/>
  <c r="F276" i="20"/>
  <c r="G288" i="20"/>
  <c r="G279" i="20"/>
  <c r="E267" i="20"/>
  <c r="G443" i="20"/>
  <c r="E455" i="20"/>
  <c r="G254" i="20"/>
  <c r="E242" i="20"/>
  <c r="E228" i="20"/>
  <c r="E453" i="20"/>
  <c r="G441" i="20"/>
  <c r="G452" i="20"/>
  <c r="E464" i="20"/>
  <c r="F268" i="20"/>
  <c r="G280" i="20"/>
  <c r="G456" i="20"/>
  <c r="E468" i="20"/>
  <c r="E217" i="20"/>
  <c r="G229" i="20"/>
  <c r="G451" i="20"/>
  <c r="E463" i="20"/>
  <c r="E224" i="20"/>
  <c r="F272" i="20"/>
  <c r="G284" i="20"/>
  <c r="G486" i="20"/>
  <c r="E498" i="20"/>
  <c r="G435" i="20"/>
  <c r="E447" i="20"/>
  <c r="E506" i="20"/>
  <c r="G494" i="20"/>
  <c r="G448" i="20"/>
  <c r="E460" i="20"/>
  <c r="E461" i="20"/>
  <c r="G449" i="20"/>
  <c r="G270" i="20"/>
  <c r="E258" i="20"/>
  <c r="G263" i="20"/>
  <c r="E251" i="20"/>
  <c r="E232" i="20"/>
  <c r="E469" i="20"/>
  <c r="G457" i="20"/>
  <c r="E259" i="20"/>
  <c r="G271" i="20"/>
  <c r="E257" i="20"/>
  <c r="G269" i="20"/>
  <c r="E40" i="18"/>
  <c r="G39" i="18"/>
  <c r="E23" i="18"/>
  <c r="G24" i="18"/>
  <c r="G262" i="20" l="1"/>
  <c r="E250" i="20"/>
  <c r="E220" i="20"/>
  <c r="E212" i="20"/>
  <c r="G468" i="20"/>
  <c r="E480" i="20"/>
  <c r="G259" i="20"/>
  <c r="E247" i="20"/>
  <c r="E473" i="20"/>
  <c r="G461" i="20"/>
  <c r="G267" i="20"/>
  <c r="E255" i="20"/>
  <c r="E514" i="20"/>
  <c r="G502" i="20"/>
  <c r="E481" i="20"/>
  <c r="G469" i="20"/>
  <c r="G258" i="20"/>
  <c r="E246" i="20"/>
  <c r="G460" i="20"/>
  <c r="E472" i="20"/>
  <c r="G447" i="20"/>
  <c r="E459" i="20"/>
  <c r="F260" i="20"/>
  <c r="G272" i="20"/>
  <c r="E465" i="20"/>
  <c r="G453" i="20"/>
  <c r="E216" i="20"/>
  <c r="G242" i="20"/>
  <c r="E230" i="20"/>
  <c r="G251" i="20"/>
  <c r="E239" i="20"/>
  <c r="E510" i="20"/>
  <c r="G498" i="20"/>
  <c r="G455" i="20"/>
  <c r="E467" i="20"/>
  <c r="E518" i="20"/>
  <c r="G506" i="20"/>
  <c r="G463" i="20"/>
  <c r="E475" i="20"/>
  <c r="E245" i="20"/>
  <c r="G257" i="20"/>
  <c r="E205" i="20"/>
  <c r="F256" i="20"/>
  <c r="G268" i="20"/>
  <c r="G464" i="20"/>
  <c r="E476" i="20"/>
  <c r="F264" i="20"/>
  <c r="G276" i="20"/>
  <c r="G273" i="20"/>
  <c r="E261" i="20"/>
  <c r="E41" i="18"/>
  <c r="G40" i="18"/>
  <c r="E22" i="18"/>
  <c r="G23" i="18"/>
  <c r="E238" i="20" l="1"/>
  <c r="G250" i="20"/>
  <c r="E522" i="20"/>
  <c r="G510" i="20"/>
  <c r="G239" i="20"/>
  <c r="E227" i="20"/>
  <c r="F244" i="20"/>
  <c r="G256" i="20"/>
  <c r="E487" i="20"/>
  <c r="G475" i="20"/>
  <c r="G467" i="20"/>
  <c r="E479" i="20"/>
  <c r="G230" i="20"/>
  <c r="E218" i="20"/>
  <c r="F248" i="20"/>
  <c r="G260" i="20"/>
  <c r="E493" i="20"/>
  <c r="G481" i="20"/>
  <c r="G255" i="20"/>
  <c r="E243" i="20"/>
  <c r="E485" i="20"/>
  <c r="G473" i="20"/>
  <c r="E492" i="20"/>
  <c r="G480" i="20"/>
  <c r="G219" i="20"/>
  <c r="E208" i="20"/>
  <c r="F252" i="20"/>
  <c r="G264" i="20"/>
  <c r="G476" i="20"/>
  <c r="E488" i="20"/>
  <c r="E233" i="20"/>
  <c r="G245" i="20"/>
  <c r="E477" i="20"/>
  <c r="G465" i="20"/>
  <c r="G459" i="20"/>
  <c r="E471" i="20"/>
  <c r="G246" i="20"/>
  <c r="E234" i="20"/>
  <c r="E249" i="20"/>
  <c r="G261" i="20"/>
  <c r="E193" i="20"/>
  <c r="G205" i="20"/>
  <c r="E530" i="20"/>
  <c r="G518" i="20"/>
  <c r="G215" i="20"/>
  <c r="E204" i="20"/>
  <c r="G472" i="20"/>
  <c r="E484" i="20"/>
  <c r="E526" i="20"/>
  <c r="G514" i="20"/>
  <c r="G247" i="20"/>
  <c r="E235" i="20"/>
  <c r="G211" i="20"/>
  <c r="E200" i="20"/>
  <c r="G41" i="18"/>
  <c r="E42" i="18"/>
  <c r="G22" i="18"/>
  <c r="E21" i="18"/>
  <c r="G238" i="20" l="1"/>
  <c r="E226" i="20"/>
  <c r="E188" i="20"/>
  <c r="E538" i="20"/>
  <c r="G526" i="20"/>
  <c r="E496" i="20"/>
  <c r="G484" i="20"/>
  <c r="E221" i="20"/>
  <c r="G233" i="20"/>
  <c r="F240" i="20"/>
  <c r="G252" i="20"/>
  <c r="E505" i="20"/>
  <c r="G493" i="20"/>
  <c r="G227" i="20"/>
  <c r="E215" i="20"/>
  <c r="E192" i="20"/>
  <c r="G234" i="20"/>
  <c r="E222" i="20"/>
  <c r="G488" i="20"/>
  <c r="E500" i="20"/>
  <c r="E504" i="20"/>
  <c r="G492" i="20"/>
  <c r="F236" i="20"/>
  <c r="G248" i="20"/>
  <c r="G217" i="20"/>
  <c r="E206" i="20"/>
  <c r="G235" i="20"/>
  <c r="E223" i="20"/>
  <c r="I518" i="20"/>
  <c r="H518" i="20"/>
  <c r="E181" i="20"/>
  <c r="G193" i="20"/>
  <c r="E489" i="20"/>
  <c r="G477" i="20"/>
  <c r="E196" i="20"/>
  <c r="E497" i="20"/>
  <c r="G485" i="20"/>
  <c r="E499" i="20"/>
  <c r="G487" i="20"/>
  <c r="I510" i="20"/>
  <c r="H510" i="20"/>
  <c r="I514" i="20"/>
  <c r="H514" i="20"/>
  <c r="E542" i="20"/>
  <c r="G530" i="20"/>
  <c r="E237" i="20"/>
  <c r="G249" i="20"/>
  <c r="E483" i="20"/>
  <c r="G471" i="20"/>
  <c r="G243" i="20"/>
  <c r="E231" i="20"/>
  <c r="E491" i="20"/>
  <c r="G479" i="20"/>
  <c r="F232" i="20"/>
  <c r="G244" i="20"/>
  <c r="E534" i="20"/>
  <c r="G522" i="20"/>
  <c r="G42" i="18"/>
  <c r="E43" i="18"/>
  <c r="E20" i="18"/>
  <c r="G21" i="18"/>
  <c r="E214" i="20" l="1"/>
  <c r="G226" i="20"/>
  <c r="F220" i="20"/>
  <c r="G232" i="20"/>
  <c r="E516" i="20"/>
  <c r="G504" i="20"/>
  <c r="E180" i="20"/>
  <c r="E517" i="20"/>
  <c r="G505" i="20"/>
  <c r="J526" i="20" s="1"/>
  <c r="F228" i="20"/>
  <c r="G240" i="20"/>
  <c r="I526" i="20"/>
  <c r="H526" i="20"/>
  <c r="I522" i="20"/>
  <c r="H522" i="20"/>
  <c r="E512" i="20"/>
  <c r="G500" i="20"/>
  <c r="E550" i="20"/>
  <c r="G538" i="20"/>
  <c r="E546" i="20"/>
  <c r="G534" i="20"/>
  <c r="E503" i="20"/>
  <c r="G491" i="20"/>
  <c r="G231" i="20"/>
  <c r="E219" i="20"/>
  <c r="E495" i="20"/>
  <c r="G483" i="20"/>
  <c r="E554" i="20"/>
  <c r="G542" i="20"/>
  <c r="E184" i="20"/>
  <c r="G223" i="20"/>
  <c r="E211" i="20"/>
  <c r="E199" i="20" s="1"/>
  <c r="G206" i="20"/>
  <c r="E194" i="20"/>
  <c r="G222" i="20"/>
  <c r="E210" i="20"/>
  <c r="E209" i="20"/>
  <c r="G221" i="20"/>
  <c r="E225" i="20"/>
  <c r="G237" i="20"/>
  <c r="G499" i="20"/>
  <c r="E511" i="20"/>
  <c r="E509" i="20"/>
  <c r="G497" i="20"/>
  <c r="I530" i="20"/>
  <c r="H530" i="20"/>
  <c r="F224" i="20"/>
  <c r="G236" i="20"/>
  <c r="E501" i="20"/>
  <c r="G489" i="20"/>
  <c r="E169" i="20"/>
  <c r="G181" i="20"/>
  <c r="G214" i="20"/>
  <c r="E203" i="20"/>
  <c r="E508" i="20"/>
  <c r="G496" i="20"/>
  <c r="E176" i="20"/>
  <c r="E19" i="18"/>
  <c r="G20" i="18"/>
  <c r="G43" i="18"/>
  <c r="E44" i="18"/>
  <c r="E202" i="20" l="1"/>
  <c r="G213" i="20"/>
  <c r="J530" i="20"/>
  <c r="G501" i="20"/>
  <c r="E513" i="20"/>
  <c r="E213" i="20"/>
  <c r="G225" i="20"/>
  <c r="E507" i="20"/>
  <c r="G495" i="20"/>
  <c r="E562" i="20"/>
  <c r="G562" i="20" s="1"/>
  <c r="G550" i="20"/>
  <c r="G508" i="20"/>
  <c r="E520" i="20"/>
  <c r="E197" i="20"/>
  <c r="G209" i="20"/>
  <c r="G194" i="20"/>
  <c r="E182" i="20"/>
  <c r="J542" i="20"/>
  <c r="I542" i="20"/>
  <c r="H542" i="20"/>
  <c r="J534" i="20"/>
  <c r="I534" i="20"/>
  <c r="H534" i="20"/>
  <c r="G516" i="20"/>
  <c r="E528" i="20"/>
  <c r="E157" i="20"/>
  <c r="G169" i="20"/>
  <c r="G210" i="20"/>
  <c r="E198" i="20"/>
  <c r="E566" i="20"/>
  <c r="G566" i="20" s="1"/>
  <c r="G554" i="20"/>
  <c r="E558" i="20"/>
  <c r="G558" i="20" s="1"/>
  <c r="G546" i="20"/>
  <c r="G517" i="20"/>
  <c r="E529" i="20"/>
  <c r="G203" i="20"/>
  <c r="E191" i="20"/>
  <c r="E521" i="20"/>
  <c r="G509" i="20"/>
  <c r="E172" i="20"/>
  <c r="E515" i="20"/>
  <c r="G503" i="20"/>
  <c r="F216" i="20"/>
  <c r="G228" i="20"/>
  <c r="F212" i="20"/>
  <c r="F200" i="20" s="1"/>
  <c r="G224" i="20"/>
  <c r="E523" i="20"/>
  <c r="G511" i="20"/>
  <c r="G218" i="20"/>
  <c r="E207" i="20"/>
  <c r="G512" i="20"/>
  <c r="E524" i="20"/>
  <c r="J514" i="20"/>
  <c r="J518" i="20"/>
  <c r="J510" i="20"/>
  <c r="E164" i="20"/>
  <c r="G199" i="20"/>
  <c r="E187" i="20"/>
  <c r="J538" i="20"/>
  <c r="I538" i="20"/>
  <c r="H538" i="20"/>
  <c r="J522" i="20"/>
  <c r="E168" i="20"/>
  <c r="F208" i="20"/>
  <c r="G220" i="20"/>
  <c r="E45" i="18"/>
  <c r="G44" i="18"/>
  <c r="E18" i="18"/>
  <c r="G19" i="18"/>
  <c r="E190" i="20" l="1"/>
  <c r="G202" i="20"/>
  <c r="E152" i="20"/>
  <c r="F188" i="20"/>
  <c r="G200" i="20"/>
  <c r="F204" i="20"/>
  <c r="G216" i="20"/>
  <c r="E160" i="20"/>
  <c r="G521" i="20"/>
  <c r="E533" i="20"/>
  <c r="J558" i="20"/>
  <c r="I558" i="20"/>
  <c r="H558" i="20"/>
  <c r="J554" i="20"/>
  <c r="I554" i="20"/>
  <c r="H554" i="20"/>
  <c r="F196" i="20"/>
  <c r="G208" i="20"/>
  <c r="G524" i="20"/>
  <c r="E536" i="20"/>
  <c r="H511" i="20"/>
  <c r="J511" i="20"/>
  <c r="I511" i="20"/>
  <c r="G191" i="20"/>
  <c r="E179" i="20"/>
  <c r="G529" i="20"/>
  <c r="E541" i="20"/>
  <c r="J566" i="20"/>
  <c r="I566" i="20"/>
  <c r="H566" i="20"/>
  <c r="E185" i="20"/>
  <c r="G197" i="20"/>
  <c r="G520" i="20"/>
  <c r="E532" i="20"/>
  <c r="E519" i="20"/>
  <c r="G507" i="20"/>
  <c r="G187" i="20"/>
  <c r="E175" i="20"/>
  <c r="H512" i="20"/>
  <c r="J512" i="20"/>
  <c r="I512" i="20"/>
  <c r="E535" i="20"/>
  <c r="G523" i="20"/>
  <c r="E527" i="20"/>
  <c r="G515" i="20"/>
  <c r="J517" i="20"/>
  <c r="H517" i="20"/>
  <c r="I517" i="20"/>
  <c r="G198" i="20"/>
  <c r="E186" i="20"/>
  <c r="G528" i="20"/>
  <c r="E540" i="20"/>
  <c r="G182" i="20"/>
  <c r="E170" i="20"/>
  <c r="H508" i="20"/>
  <c r="J508" i="20"/>
  <c r="I508" i="20"/>
  <c r="J550" i="20"/>
  <c r="I550" i="20"/>
  <c r="H550" i="20"/>
  <c r="E201" i="20"/>
  <c r="G212" i="20"/>
  <c r="G513" i="20"/>
  <c r="E525" i="20"/>
  <c r="E156" i="20"/>
  <c r="G207" i="20"/>
  <c r="E195" i="20"/>
  <c r="J509" i="20"/>
  <c r="H509" i="20"/>
  <c r="I509" i="20"/>
  <c r="J546" i="20"/>
  <c r="I546" i="20"/>
  <c r="H546" i="20"/>
  <c r="E145" i="20"/>
  <c r="G157" i="20"/>
  <c r="H516" i="20"/>
  <c r="J516" i="20"/>
  <c r="I516" i="20"/>
  <c r="J562" i="20"/>
  <c r="I562" i="20"/>
  <c r="H562" i="20"/>
  <c r="J44" i="18"/>
  <c r="E47" i="21" s="1"/>
  <c r="N47" i="21" s="1"/>
  <c r="I44" i="18"/>
  <c r="D47" i="21" s="1"/>
  <c r="M47" i="21" s="1"/>
  <c r="H44" i="18"/>
  <c r="C47" i="21" s="1"/>
  <c r="E46" i="18"/>
  <c r="G45" i="18"/>
  <c r="G18" i="18"/>
  <c r="E17" i="18"/>
  <c r="E178" i="20" l="1"/>
  <c r="G190" i="20"/>
  <c r="G195" i="20"/>
  <c r="E183" i="20"/>
  <c r="J513" i="20"/>
  <c r="H513" i="20"/>
  <c r="I513" i="20"/>
  <c r="G186" i="20"/>
  <c r="E174" i="20"/>
  <c r="I515" i="20"/>
  <c r="H515" i="20"/>
  <c r="J515" i="20"/>
  <c r="G170" i="20"/>
  <c r="E158" i="20"/>
  <c r="E539" i="20"/>
  <c r="G527" i="20"/>
  <c r="E531" i="20"/>
  <c r="G519" i="20"/>
  <c r="G541" i="20"/>
  <c r="E553" i="20"/>
  <c r="F184" i="20"/>
  <c r="G196" i="20"/>
  <c r="E148" i="20"/>
  <c r="F176" i="20"/>
  <c r="G188" i="20"/>
  <c r="E144" i="20"/>
  <c r="E189" i="20"/>
  <c r="G201" i="20"/>
  <c r="I523" i="20"/>
  <c r="H523" i="20"/>
  <c r="J523" i="20"/>
  <c r="G532" i="20"/>
  <c r="E544" i="20"/>
  <c r="J529" i="20"/>
  <c r="H529" i="20"/>
  <c r="I529" i="20"/>
  <c r="G533" i="20"/>
  <c r="E545" i="20"/>
  <c r="E140" i="20"/>
  <c r="E133" i="20"/>
  <c r="G145" i="20"/>
  <c r="H528" i="20"/>
  <c r="J528" i="20"/>
  <c r="I528" i="20"/>
  <c r="H507" i="20"/>
  <c r="J507" i="20"/>
  <c r="I507" i="20"/>
  <c r="H524" i="20"/>
  <c r="J524" i="20"/>
  <c r="I524" i="20"/>
  <c r="E173" i="20"/>
  <c r="G185" i="20"/>
  <c r="G525" i="20"/>
  <c r="E537" i="20"/>
  <c r="G540" i="20"/>
  <c r="E552" i="20"/>
  <c r="E547" i="20"/>
  <c r="G535" i="20"/>
  <c r="G175" i="20"/>
  <c r="E163" i="20"/>
  <c r="H520" i="20"/>
  <c r="J520" i="20"/>
  <c r="I520" i="20"/>
  <c r="G179" i="20"/>
  <c r="E167" i="20"/>
  <c r="G536" i="20"/>
  <c r="E548" i="20"/>
  <c r="J521" i="20"/>
  <c r="H521" i="20"/>
  <c r="I521" i="20"/>
  <c r="F192" i="20"/>
  <c r="G204" i="20"/>
  <c r="E16" i="18"/>
  <c r="G17" i="18"/>
  <c r="I45" i="18"/>
  <c r="D48" i="21" s="1"/>
  <c r="J45" i="18"/>
  <c r="E48" i="21" s="1"/>
  <c r="N48" i="21" s="1"/>
  <c r="H45" i="18"/>
  <c r="C48" i="21" s="1"/>
  <c r="G46" i="18"/>
  <c r="E47" i="18"/>
  <c r="G178" i="20" l="1"/>
  <c r="E166" i="20"/>
  <c r="F180" i="20"/>
  <c r="G192" i="20"/>
  <c r="G545" i="20"/>
  <c r="E557" i="20"/>
  <c r="E136" i="20"/>
  <c r="E551" i="20"/>
  <c r="G539" i="20"/>
  <c r="I535" i="20"/>
  <c r="H535" i="20"/>
  <c r="J535" i="20"/>
  <c r="G544" i="20"/>
  <c r="E556" i="20"/>
  <c r="I519" i="20"/>
  <c r="H519" i="20"/>
  <c r="J519" i="20"/>
  <c r="G167" i="20"/>
  <c r="E155" i="20"/>
  <c r="E559" i="20"/>
  <c r="G559" i="20" s="1"/>
  <c r="G547" i="20"/>
  <c r="J525" i="20"/>
  <c r="H525" i="20"/>
  <c r="I525" i="20"/>
  <c r="E121" i="20"/>
  <c r="G133" i="20"/>
  <c r="H532" i="20"/>
  <c r="J532" i="20"/>
  <c r="I532" i="20"/>
  <c r="E177" i="20"/>
  <c r="G189" i="20"/>
  <c r="F164" i="20"/>
  <c r="G176" i="20"/>
  <c r="F172" i="20"/>
  <c r="G184" i="20"/>
  <c r="E543" i="20"/>
  <c r="G531" i="20"/>
  <c r="G183" i="20"/>
  <c r="E171" i="20"/>
  <c r="G548" i="20"/>
  <c r="E560" i="20"/>
  <c r="G560" i="20" s="1"/>
  <c r="H540" i="20"/>
  <c r="J540" i="20"/>
  <c r="I540" i="20"/>
  <c r="E128" i="20"/>
  <c r="E132" i="20"/>
  <c r="J541" i="20"/>
  <c r="H541" i="20"/>
  <c r="I541" i="20"/>
  <c r="G158" i="20"/>
  <c r="E146" i="20"/>
  <c r="H536" i="20"/>
  <c r="J536" i="20"/>
  <c r="I536" i="20"/>
  <c r="G537" i="20"/>
  <c r="E549" i="20"/>
  <c r="J533" i="20"/>
  <c r="H533" i="20"/>
  <c r="I533" i="20"/>
  <c r="G174" i="20"/>
  <c r="E162" i="20"/>
  <c r="G163" i="20"/>
  <c r="E151" i="20"/>
  <c r="G552" i="20"/>
  <c r="E564" i="20"/>
  <c r="G564" i="20" s="1"/>
  <c r="E161" i="20"/>
  <c r="G173" i="20"/>
  <c r="G553" i="20"/>
  <c r="E565" i="20"/>
  <c r="G565" i="20" s="1"/>
  <c r="I527" i="20"/>
  <c r="H527" i="20"/>
  <c r="J527" i="20"/>
  <c r="G47" i="18"/>
  <c r="E48" i="18"/>
  <c r="G48" i="18" s="1"/>
  <c r="H46" i="18"/>
  <c r="C49" i="21" s="1"/>
  <c r="I46" i="18"/>
  <c r="D49" i="21" s="1"/>
  <c r="J46" i="18"/>
  <c r="E49" i="21" s="1"/>
  <c r="N49" i="21" s="1"/>
  <c r="E15" i="18"/>
  <c r="G16" i="18"/>
  <c r="E154" i="20" l="1"/>
  <c r="G166" i="20"/>
  <c r="J553" i="20"/>
  <c r="H553" i="20"/>
  <c r="I553" i="20"/>
  <c r="H552" i="20"/>
  <c r="J552" i="20"/>
  <c r="I552" i="20"/>
  <c r="G146" i="20"/>
  <c r="E134" i="20"/>
  <c r="E116" i="20"/>
  <c r="H560" i="20"/>
  <c r="J560" i="20"/>
  <c r="I560" i="20"/>
  <c r="E555" i="20"/>
  <c r="G543" i="20"/>
  <c r="F152" i="20"/>
  <c r="G164" i="20"/>
  <c r="G155" i="20"/>
  <c r="E143" i="20"/>
  <c r="E124" i="20"/>
  <c r="G151" i="20"/>
  <c r="E139" i="20"/>
  <c r="G162" i="20"/>
  <c r="E150" i="20"/>
  <c r="G549" i="20"/>
  <c r="E561" i="20"/>
  <c r="G561" i="20" s="1"/>
  <c r="H548" i="20"/>
  <c r="J548" i="20"/>
  <c r="I548" i="20"/>
  <c r="G556" i="20"/>
  <c r="E568" i="20"/>
  <c r="G568" i="20" s="1"/>
  <c r="I539" i="20"/>
  <c r="H539" i="20"/>
  <c r="J539" i="20"/>
  <c r="G557" i="20"/>
  <c r="E569" i="20"/>
  <c r="G569" i="20" s="1"/>
  <c r="E149" i="20"/>
  <c r="G161" i="20"/>
  <c r="J537" i="20"/>
  <c r="H537" i="20"/>
  <c r="I537" i="20"/>
  <c r="E120" i="20"/>
  <c r="G171" i="20"/>
  <c r="E159" i="20"/>
  <c r="F160" i="20"/>
  <c r="G172" i="20"/>
  <c r="E165" i="20"/>
  <c r="G177" i="20"/>
  <c r="I547" i="20"/>
  <c r="H547" i="20"/>
  <c r="J547" i="20"/>
  <c r="H544" i="20"/>
  <c r="J544" i="20"/>
  <c r="I544" i="20"/>
  <c r="E563" i="20"/>
  <c r="G563" i="20" s="1"/>
  <c r="G551" i="20"/>
  <c r="J545" i="20"/>
  <c r="H545" i="20"/>
  <c r="I545" i="20"/>
  <c r="J565" i="20"/>
  <c r="H565" i="20"/>
  <c r="I565" i="20"/>
  <c r="H564" i="20"/>
  <c r="J564" i="20"/>
  <c r="I564" i="20"/>
  <c r="I531" i="20"/>
  <c r="H531" i="20"/>
  <c r="J531" i="20"/>
  <c r="E109" i="20"/>
  <c r="G121" i="20"/>
  <c r="I559" i="20"/>
  <c r="H559" i="20"/>
  <c r="J559" i="20"/>
  <c r="F168" i="20"/>
  <c r="G180" i="20"/>
  <c r="J48" i="18"/>
  <c r="E51" i="21" s="1"/>
  <c r="N51" i="21" s="1"/>
  <c r="I48" i="18"/>
  <c r="D51" i="21" s="1"/>
  <c r="H48" i="18"/>
  <c r="C51" i="21" s="1"/>
  <c r="E14" i="18"/>
  <c r="G15" i="18"/>
  <c r="H47" i="18"/>
  <c r="C50" i="21" s="1"/>
  <c r="J47" i="18"/>
  <c r="E50" i="21" s="1"/>
  <c r="N50" i="21" s="1"/>
  <c r="I47" i="18"/>
  <c r="D50" i="21" s="1"/>
  <c r="E142" i="20" l="1"/>
  <c r="G154" i="20"/>
  <c r="I551" i="20"/>
  <c r="H551" i="20"/>
  <c r="J551" i="20"/>
  <c r="E153" i="20"/>
  <c r="G165" i="20"/>
  <c r="J569" i="20"/>
  <c r="H569" i="20"/>
  <c r="I569" i="20"/>
  <c r="G150" i="20"/>
  <c r="E138" i="20"/>
  <c r="E112" i="20"/>
  <c r="F140" i="20"/>
  <c r="G152" i="20"/>
  <c r="G134" i="20"/>
  <c r="E122" i="20"/>
  <c r="I563" i="20"/>
  <c r="H563" i="20"/>
  <c r="J563" i="20"/>
  <c r="J557" i="20"/>
  <c r="H557" i="20"/>
  <c r="I557" i="20"/>
  <c r="H568" i="20"/>
  <c r="J568" i="20"/>
  <c r="I568" i="20"/>
  <c r="G143" i="20"/>
  <c r="E131" i="20"/>
  <c r="I543" i="20"/>
  <c r="H543" i="20"/>
  <c r="J543" i="20"/>
  <c r="F156" i="20"/>
  <c r="G168" i="20"/>
  <c r="F148" i="20"/>
  <c r="G160" i="20"/>
  <c r="E108" i="20"/>
  <c r="H556" i="20"/>
  <c r="J556" i="20"/>
  <c r="I556" i="20"/>
  <c r="J561" i="20"/>
  <c r="H561" i="20"/>
  <c r="I561" i="20"/>
  <c r="G139" i="20"/>
  <c r="E127" i="20"/>
  <c r="E567" i="20"/>
  <c r="G567" i="20" s="1"/>
  <c r="G555" i="20"/>
  <c r="E97" i="20"/>
  <c r="G109" i="20"/>
  <c r="G159" i="20"/>
  <c r="E147" i="20"/>
  <c r="E137" i="20"/>
  <c r="G149" i="20"/>
  <c r="J549" i="20"/>
  <c r="H549" i="20"/>
  <c r="I549" i="20"/>
  <c r="E104" i="20"/>
  <c r="G14" i="18"/>
  <c r="E13" i="18"/>
  <c r="E130" i="20" l="1"/>
  <c r="G142" i="20"/>
  <c r="G147" i="20"/>
  <c r="E135" i="20"/>
  <c r="I567" i="20"/>
  <c r="H567" i="20"/>
  <c r="J567" i="20"/>
  <c r="G138" i="20"/>
  <c r="E126" i="20"/>
  <c r="E141" i="20"/>
  <c r="G153" i="20"/>
  <c r="E125" i="20"/>
  <c r="G137" i="20"/>
  <c r="E92" i="20"/>
  <c r="E85" i="20"/>
  <c r="G97" i="20"/>
  <c r="F136" i="20"/>
  <c r="G148" i="20"/>
  <c r="G131" i="20"/>
  <c r="E119" i="20"/>
  <c r="G122" i="20"/>
  <c r="E110" i="20"/>
  <c r="G127" i="20"/>
  <c r="E115" i="20"/>
  <c r="E96" i="20"/>
  <c r="F128" i="20"/>
  <c r="G140" i="20"/>
  <c r="I555" i="20"/>
  <c r="H555" i="20"/>
  <c r="J555" i="20"/>
  <c r="F144" i="20"/>
  <c r="G156" i="20"/>
  <c r="E100" i="20"/>
  <c r="E12" i="18"/>
  <c r="G13" i="18"/>
  <c r="G130" i="20" l="1"/>
  <c r="E118" i="20"/>
  <c r="F124" i="20"/>
  <c r="G136" i="20"/>
  <c r="E129" i="20"/>
  <c r="G141" i="20"/>
  <c r="F116" i="20"/>
  <c r="G128" i="20"/>
  <c r="G119" i="20"/>
  <c r="E107" i="20"/>
  <c r="G115" i="20"/>
  <c r="E103" i="20"/>
  <c r="E73" i="20"/>
  <c r="G85" i="20"/>
  <c r="E113" i="20"/>
  <c r="G125" i="20"/>
  <c r="G135" i="20"/>
  <c r="E123" i="20"/>
  <c r="F132" i="20"/>
  <c r="G144" i="20"/>
  <c r="E84" i="20"/>
  <c r="G126" i="20"/>
  <c r="E114" i="20"/>
  <c r="E88" i="20"/>
  <c r="G110" i="20"/>
  <c r="E98" i="20"/>
  <c r="E80" i="20"/>
  <c r="E11" i="18"/>
  <c r="G12" i="18"/>
  <c r="E106" i="20" l="1"/>
  <c r="G118" i="20"/>
  <c r="E68" i="20"/>
  <c r="G98" i="20"/>
  <c r="E86" i="20"/>
  <c r="G114" i="20"/>
  <c r="E102" i="20"/>
  <c r="F120" i="20"/>
  <c r="G132" i="20"/>
  <c r="G107" i="20"/>
  <c r="E95" i="20"/>
  <c r="E76" i="20"/>
  <c r="E101" i="20"/>
  <c r="G113" i="20"/>
  <c r="F104" i="20"/>
  <c r="G116" i="20"/>
  <c r="F112" i="20"/>
  <c r="G124" i="20"/>
  <c r="E72" i="20"/>
  <c r="G123" i="20"/>
  <c r="E111" i="20"/>
  <c r="G73" i="20"/>
  <c r="E61" i="20"/>
  <c r="G103" i="20"/>
  <c r="E91" i="20"/>
  <c r="E117" i="20"/>
  <c r="G129" i="20"/>
  <c r="E10" i="18"/>
  <c r="G11" i="18"/>
  <c r="G106" i="20" l="1"/>
  <c r="E94" i="20"/>
  <c r="E74" i="20"/>
  <c r="G86" i="20"/>
  <c r="G61" i="20"/>
  <c r="F92" i="20"/>
  <c r="G104" i="20"/>
  <c r="E64" i="20"/>
  <c r="G95" i="20"/>
  <c r="E83" i="20"/>
  <c r="G102" i="20"/>
  <c r="E90" i="20"/>
  <c r="E60" i="20"/>
  <c r="E89" i="20"/>
  <c r="G101" i="20"/>
  <c r="E105" i="20"/>
  <c r="G117" i="20"/>
  <c r="G91" i="20"/>
  <c r="E79" i="20"/>
  <c r="G111" i="20"/>
  <c r="E99" i="20"/>
  <c r="F100" i="20"/>
  <c r="G112" i="20"/>
  <c r="F108" i="20"/>
  <c r="G120" i="20"/>
  <c r="G10" i="18"/>
  <c r="E9" i="18"/>
  <c r="E82" i="20" l="1"/>
  <c r="G94" i="20"/>
  <c r="G99" i="20"/>
  <c r="E87" i="20"/>
  <c r="E93" i="20"/>
  <c r="G105" i="20"/>
  <c r="G83" i="20"/>
  <c r="E71" i="20"/>
  <c r="G79" i="20"/>
  <c r="E67" i="20"/>
  <c r="G90" i="20"/>
  <c r="E78" i="20"/>
  <c r="F96" i="20"/>
  <c r="G108" i="20"/>
  <c r="F88" i="20"/>
  <c r="G100" i="20"/>
  <c r="G89" i="20"/>
  <c r="E77" i="20"/>
  <c r="F80" i="20"/>
  <c r="G92" i="20"/>
  <c r="E62" i="20"/>
  <c r="G74" i="20"/>
  <c r="E8" i="18"/>
  <c r="G9" i="18"/>
  <c r="E70" i="20" l="1"/>
  <c r="G82" i="20"/>
  <c r="E66" i="20"/>
  <c r="G78" i="20"/>
  <c r="F68" i="20"/>
  <c r="G80" i="20"/>
  <c r="F76" i="20"/>
  <c r="G88" i="20"/>
  <c r="G67" i="20"/>
  <c r="E81" i="20"/>
  <c r="G93" i="20"/>
  <c r="G71" i="20"/>
  <c r="G87" i="20"/>
  <c r="E75" i="20"/>
  <c r="G62" i="20"/>
  <c r="G77" i="20"/>
  <c r="E65" i="20"/>
  <c r="F84" i="20"/>
  <c r="G96" i="20"/>
  <c r="E7" i="18"/>
  <c r="G8" i="18"/>
  <c r="G70" i="20" l="1"/>
  <c r="G65" i="20"/>
  <c r="E63" i="20"/>
  <c r="G75" i="20"/>
  <c r="F64" i="20"/>
  <c r="G76" i="20"/>
  <c r="F56" i="20"/>
  <c r="G68" i="20"/>
  <c r="G66" i="20"/>
  <c r="F72" i="20"/>
  <c r="G84" i="20"/>
  <c r="G81" i="20"/>
  <c r="E69" i="20"/>
  <c r="E6" i="18"/>
  <c r="G7" i="18"/>
  <c r="F44" i="20" l="1"/>
  <c r="G63" i="20"/>
  <c r="F52" i="20"/>
  <c r="G64" i="20"/>
  <c r="F60" i="20"/>
  <c r="G72" i="20"/>
  <c r="G69" i="20"/>
  <c r="G6" i="18"/>
  <c r="F48" i="20" l="1"/>
  <c r="G60" i="20"/>
  <c r="F32" i="20"/>
  <c r="F40" i="20"/>
  <c r="F28" i="20" l="1"/>
  <c r="F20" i="20"/>
  <c r="F36" i="20"/>
  <c r="F8" i="20" l="1"/>
  <c r="F16" i="20"/>
  <c r="F24" i="20"/>
  <c r="F12" i="20" l="1"/>
  <c r="F4" i="20"/>
  <c r="D384" i="7" l="1"/>
  <c r="C59" i="20" s="1"/>
  <c r="E59" i="20" s="1"/>
  <c r="D383" i="7"/>
  <c r="C58" i="20" s="1"/>
  <c r="E58" i="20" s="1"/>
  <c r="D382" i="7"/>
  <c r="C57" i="20" s="1"/>
  <c r="E57" i="20" s="1"/>
  <c r="D381" i="7"/>
  <c r="C56" i="20" s="1"/>
  <c r="E56" i="20" s="1"/>
  <c r="D380" i="7"/>
  <c r="C55" i="20" s="1"/>
  <c r="E55" i="20" s="1"/>
  <c r="D379" i="7"/>
  <c r="C54" i="20" s="1"/>
  <c r="E54" i="20" s="1"/>
  <c r="D378" i="7"/>
  <c r="C53" i="20" s="1"/>
  <c r="E53" i="20" s="1"/>
  <c r="D377" i="7"/>
  <c r="C52" i="20" s="1"/>
  <c r="E52" i="20" s="1"/>
  <c r="D376" i="7"/>
  <c r="C51" i="20" s="1"/>
  <c r="E51" i="20" s="1"/>
  <c r="D375" i="7"/>
  <c r="D374" i="7"/>
  <c r="D373" i="7"/>
  <c r="D372" i="7"/>
  <c r="C47" i="20" s="1"/>
  <c r="D371" i="7"/>
  <c r="D370" i="7"/>
  <c r="D369" i="7"/>
  <c r="D368" i="7"/>
  <c r="D367" i="7"/>
  <c r="D366" i="7"/>
  <c r="D365" i="7"/>
  <c r="D364" i="7"/>
  <c r="C39" i="20" s="1"/>
  <c r="D363" i="7"/>
  <c r="D362" i="7"/>
  <c r="D361" i="7"/>
  <c r="D360" i="7"/>
  <c r="C35" i="20" s="1"/>
  <c r="D359" i="7"/>
  <c r="D358" i="7"/>
  <c r="D357" i="7"/>
  <c r="D356" i="7"/>
  <c r="C31" i="20" s="1"/>
  <c r="D355" i="7"/>
  <c r="D354" i="7"/>
  <c r="D353" i="7"/>
  <c r="C28" i="20" s="1"/>
  <c r="D352" i="7"/>
  <c r="D351" i="7"/>
  <c r="C26" i="20" s="1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C12" i="20" s="1"/>
  <c r="D336" i="7"/>
  <c r="D335" i="7"/>
  <c r="C10" i="20" s="1"/>
  <c r="D334" i="7"/>
  <c r="D333" i="7"/>
  <c r="D332" i="7"/>
  <c r="C7" i="20" s="1"/>
  <c r="D331" i="7"/>
  <c r="D330" i="7"/>
  <c r="C5" i="20" s="1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C44" i="20" l="1"/>
  <c r="C2" i="18"/>
  <c r="C13" i="20"/>
  <c r="C29" i="20"/>
  <c r="C45" i="20"/>
  <c r="E45" i="20" s="1"/>
  <c r="C14" i="20"/>
  <c r="C30" i="20"/>
  <c r="C46" i="20"/>
  <c r="E46" i="20" s="1"/>
  <c r="C15" i="20"/>
  <c r="C16" i="20"/>
  <c r="C32" i="20"/>
  <c r="C48" i="20"/>
  <c r="E48" i="20" s="1"/>
  <c r="C17" i="20"/>
  <c r="C33" i="20"/>
  <c r="C5" i="18"/>
  <c r="E5" i="18" s="1"/>
  <c r="C49" i="20"/>
  <c r="E49" i="20" s="1"/>
  <c r="C2" i="20"/>
  <c r="C18" i="20"/>
  <c r="C34" i="20"/>
  <c r="C50" i="20"/>
  <c r="E50" i="20" s="1"/>
  <c r="C3" i="20"/>
  <c r="C19" i="20"/>
  <c r="E39" i="20"/>
  <c r="G51" i="20"/>
  <c r="C4" i="20"/>
  <c r="C20" i="20"/>
  <c r="C36" i="20"/>
  <c r="G52" i="20"/>
  <c r="C21" i="20"/>
  <c r="C37" i="20"/>
  <c r="C4" i="18"/>
  <c r="G53" i="20"/>
  <c r="C6" i="20"/>
  <c r="C22" i="20"/>
  <c r="C38" i="20"/>
  <c r="G54" i="20"/>
  <c r="C23" i="20"/>
  <c r="G55" i="20"/>
  <c r="C8" i="20"/>
  <c r="C24" i="20"/>
  <c r="C40" i="20"/>
  <c r="E40" i="20" s="1"/>
  <c r="E44" i="20"/>
  <c r="G56" i="20"/>
  <c r="C9" i="20"/>
  <c r="C25" i="20"/>
  <c r="C3" i="18"/>
  <c r="C41" i="20"/>
  <c r="E41" i="20" s="1"/>
  <c r="G57" i="20"/>
  <c r="C42" i="20"/>
  <c r="E42" i="20" s="1"/>
  <c r="G58" i="20"/>
  <c r="C11" i="20"/>
  <c r="C27" i="20"/>
  <c r="C43" i="20"/>
  <c r="E43" i="20" s="1"/>
  <c r="E47" i="20"/>
  <c r="G59" i="20"/>
  <c r="C2" i="1"/>
  <c r="E28" i="20" l="1"/>
  <c r="G40" i="20"/>
  <c r="E31" i="20"/>
  <c r="G43" i="20"/>
  <c r="E29" i="20"/>
  <c r="G41" i="20"/>
  <c r="E34" i="20"/>
  <c r="G46" i="20"/>
  <c r="E33" i="20"/>
  <c r="G45" i="20"/>
  <c r="E30" i="20"/>
  <c r="G42" i="20"/>
  <c r="E35" i="20"/>
  <c r="G47" i="20"/>
  <c r="E4" i="18"/>
  <c r="G5" i="18"/>
  <c r="E27" i="20"/>
  <c r="G39" i="20"/>
  <c r="G49" i="20"/>
  <c r="E37" i="20"/>
  <c r="E32" i="20"/>
  <c r="G44" i="20"/>
  <c r="E36" i="20"/>
  <c r="G48" i="20"/>
  <c r="G50" i="20"/>
  <c r="E38" i="20"/>
  <c r="E906" i="7"/>
  <c r="E907" i="7"/>
  <c r="F907" i="7" s="1"/>
  <c r="E908" i="7"/>
  <c r="E909" i="7"/>
  <c r="E910" i="7"/>
  <c r="F910" i="7" s="1"/>
  <c r="E911" i="7"/>
  <c r="H922" i="7" s="1"/>
  <c r="E912" i="7"/>
  <c r="G914" i="7" s="1"/>
  <c r="E913" i="7"/>
  <c r="E914" i="7"/>
  <c r="E915" i="7"/>
  <c r="F915" i="7"/>
  <c r="E916" i="7"/>
  <c r="G916" i="7"/>
  <c r="E917" i="7"/>
  <c r="F917" i="7" s="1"/>
  <c r="E918" i="7"/>
  <c r="E919" i="7"/>
  <c r="F919" i="7" s="1"/>
  <c r="E920" i="7"/>
  <c r="F920" i="7" s="1"/>
  <c r="G920" i="7"/>
  <c r="E921" i="7"/>
  <c r="G923" i="7" s="1"/>
  <c r="E922" i="7"/>
  <c r="E923" i="7"/>
  <c r="F923" i="7"/>
  <c r="E924" i="7"/>
  <c r="F924" i="7"/>
  <c r="G924" i="7"/>
  <c r="E925" i="7"/>
  <c r="F925" i="7"/>
  <c r="G925" i="7"/>
  <c r="G922" i="8"/>
  <c r="G923" i="8"/>
  <c r="G924" i="8"/>
  <c r="G925" i="8"/>
  <c r="G921" i="8"/>
  <c r="G920" i="8"/>
  <c r="G921" i="7" l="1"/>
  <c r="G27" i="20"/>
  <c r="E15" i="20"/>
  <c r="E18" i="20"/>
  <c r="G30" i="20"/>
  <c r="G910" i="7"/>
  <c r="E24" i="20"/>
  <c r="G36" i="20"/>
  <c r="E22" i="20"/>
  <c r="G34" i="20"/>
  <c r="G37" i="20"/>
  <c r="E25" i="20"/>
  <c r="E17" i="20"/>
  <c r="G29" i="20"/>
  <c r="G922" i="7"/>
  <c r="E23" i="20"/>
  <c r="G35" i="20"/>
  <c r="G33" i="20"/>
  <c r="E21" i="20"/>
  <c r="E19" i="20"/>
  <c r="G31" i="20"/>
  <c r="E3" i="18"/>
  <c r="G4" i="18"/>
  <c r="G919" i="7"/>
  <c r="E20" i="20"/>
  <c r="G32" i="20"/>
  <c r="F913" i="7"/>
  <c r="E26" i="20"/>
  <c r="G38" i="20"/>
  <c r="H925" i="7"/>
  <c r="F916" i="7"/>
  <c r="F922" i="7"/>
  <c r="E16" i="20"/>
  <c r="G28" i="20"/>
  <c r="H924" i="8"/>
  <c r="H923" i="8"/>
  <c r="H925" i="8"/>
  <c r="I923" i="8"/>
  <c r="I925" i="8"/>
  <c r="H922" i="8"/>
  <c r="H917" i="7"/>
  <c r="G917" i="7"/>
  <c r="F911" i="7"/>
  <c r="G909" i="7"/>
  <c r="H921" i="7"/>
  <c r="G918" i="7"/>
  <c r="F921" i="7"/>
  <c r="G908" i="7"/>
  <c r="F914" i="7"/>
  <c r="F908" i="7"/>
  <c r="G915" i="7"/>
  <c r="G913" i="7"/>
  <c r="G912" i="7"/>
  <c r="F918" i="7"/>
  <c r="F912" i="7"/>
  <c r="F909" i="7"/>
  <c r="H924" i="7"/>
  <c r="H920" i="7"/>
  <c r="H923" i="7"/>
  <c r="H919" i="7"/>
  <c r="G911" i="7"/>
  <c r="H918" i="7"/>
  <c r="H921" i="8"/>
  <c r="I922" i="8"/>
  <c r="I924" i="8"/>
  <c r="E11" i="20" l="1"/>
  <c r="G11" i="20" s="1"/>
  <c r="G23" i="20"/>
  <c r="G25" i="20"/>
  <c r="E13" i="20"/>
  <c r="G13" i="20" s="1"/>
  <c r="E10" i="20"/>
  <c r="G10" i="20" s="1"/>
  <c r="G22" i="20"/>
  <c r="G18" i="20"/>
  <c r="E6" i="20"/>
  <c r="G6" i="20" s="1"/>
  <c r="E14" i="20"/>
  <c r="G26" i="20"/>
  <c r="E8" i="20"/>
  <c r="G8" i="20" s="1"/>
  <c r="G20" i="20"/>
  <c r="E12" i="20"/>
  <c r="G12" i="20" s="1"/>
  <c r="G24" i="20"/>
  <c r="E5" i="20"/>
  <c r="G5" i="20" s="1"/>
  <c r="G17" i="20"/>
  <c r="E3" i="20"/>
  <c r="G3" i="20" s="1"/>
  <c r="G15" i="20"/>
  <c r="E2" i="18"/>
  <c r="G2" i="18" s="1"/>
  <c r="G3" i="18"/>
  <c r="E7" i="20"/>
  <c r="G7" i="20" s="1"/>
  <c r="G19" i="20"/>
  <c r="E4" i="20"/>
  <c r="G4" i="20" s="1"/>
  <c r="G16" i="20"/>
  <c r="G21" i="20"/>
  <c r="E9" i="20"/>
  <c r="G9" i="20" s="1"/>
  <c r="G919" i="8"/>
  <c r="G918" i="8"/>
  <c r="G917" i="8"/>
  <c r="G916" i="8"/>
  <c r="G915" i="8"/>
  <c r="G914" i="8"/>
  <c r="G913" i="8"/>
  <c r="G912" i="8"/>
  <c r="G911" i="8"/>
  <c r="G910" i="8"/>
  <c r="G909" i="8"/>
  <c r="G908" i="8"/>
  <c r="G907" i="8"/>
  <c r="G906" i="8"/>
  <c r="E2" i="20" l="1"/>
  <c r="G2" i="20" s="1"/>
  <c r="G14" i="20"/>
  <c r="J923" i="8"/>
  <c r="H916" i="8"/>
  <c r="H918" i="8"/>
  <c r="I920" i="8"/>
  <c r="J922" i="8"/>
  <c r="J919" i="8"/>
  <c r="I911" i="8"/>
  <c r="J920" i="8"/>
  <c r="H910" i="8"/>
  <c r="J921" i="8"/>
  <c r="J924" i="8"/>
  <c r="I915" i="8"/>
  <c r="J925" i="8"/>
  <c r="H919" i="8"/>
  <c r="H920" i="8"/>
  <c r="I921" i="8"/>
  <c r="J918" i="8"/>
  <c r="H911" i="8"/>
  <c r="H912" i="8"/>
  <c r="H913" i="8"/>
  <c r="I914" i="8"/>
  <c r="H915" i="8"/>
  <c r="H917" i="8"/>
  <c r="H909" i="8"/>
  <c r="I908" i="8"/>
  <c r="I916" i="8"/>
  <c r="I912" i="8"/>
  <c r="H907" i="8"/>
  <c r="I917" i="8"/>
  <c r="I918" i="8"/>
  <c r="I913" i="8"/>
  <c r="I919" i="8"/>
  <c r="H908" i="8"/>
  <c r="H914" i="8"/>
  <c r="I909" i="8"/>
  <c r="I910" i="8"/>
  <c r="J917" i="8"/>
  <c r="E890" i="7"/>
  <c r="E891" i="7"/>
  <c r="E892" i="7"/>
  <c r="E893" i="7"/>
  <c r="E894" i="7"/>
  <c r="E895" i="7"/>
  <c r="E896" i="7"/>
  <c r="E897" i="7"/>
  <c r="F897" i="7" s="1"/>
  <c r="E898" i="7"/>
  <c r="E899" i="7"/>
  <c r="F900" i="7" s="1"/>
  <c r="E900" i="7"/>
  <c r="E901" i="7"/>
  <c r="H912" i="7" s="1"/>
  <c r="E902" i="7"/>
  <c r="E903" i="7"/>
  <c r="E904" i="7"/>
  <c r="F904" i="7" s="1"/>
  <c r="E905" i="7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I907" i="8" s="1"/>
  <c r="E886" i="7"/>
  <c r="E887" i="7"/>
  <c r="F887" i="7" s="1"/>
  <c r="E888" i="7"/>
  <c r="F888" i="7" s="1"/>
  <c r="E889" i="7"/>
  <c r="G886" i="8"/>
  <c r="G887" i="8"/>
  <c r="G888" i="8"/>
  <c r="G889" i="8"/>
  <c r="G884" i="8"/>
  <c r="G885" i="8"/>
  <c r="E884" i="7"/>
  <c r="F884" i="7" s="1"/>
  <c r="E885" i="7"/>
  <c r="E869" i="7"/>
  <c r="E870" i="7"/>
  <c r="F870" i="7" s="1"/>
  <c r="E871" i="7"/>
  <c r="E872" i="7"/>
  <c r="E873" i="7"/>
  <c r="G875" i="7" s="1"/>
  <c r="E874" i="7"/>
  <c r="G876" i="7" s="1"/>
  <c r="E875" i="7"/>
  <c r="E876" i="7"/>
  <c r="G878" i="7" s="1"/>
  <c r="E877" i="7"/>
  <c r="E878" i="7"/>
  <c r="E879" i="7"/>
  <c r="E880" i="7"/>
  <c r="F880" i="7"/>
  <c r="E881" i="7"/>
  <c r="E882" i="7"/>
  <c r="G883" i="7" s="1"/>
  <c r="E883" i="7"/>
  <c r="G878" i="8"/>
  <c r="G879" i="8"/>
  <c r="G880" i="8"/>
  <c r="G881" i="8"/>
  <c r="G882" i="8"/>
  <c r="G883" i="8"/>
  <c r="G872" i="8"/>
  <c r="G873" i="8"/>
  <c r="G874" i="8"/>
  <c r="G875" i="8"/>
  <c r="G876" i="8"/>
  <c r="G877" i="8"/>
  <c r="G869" i="8"/>
  <c r="G870" i="8"/>
  <c r="G871" i="8"/>
  <c r="G868" i="8"/>
  <c r="G867" i="8"/>
  <c r="G866" i="8"/>
  <c r="G865" i="8"/>
  <c r="G864" i="8"/>
  <c r="G863" i="8"/>
  <c r="G862" i="8"/>
  <c r="G861" i="8"/>
  <c r="G860" i="8"/>
  <c r="G859" i="8"/>
  <c r="G858" i="8"/>
  <c r="G857" i="8"/>
  <c r="G856" i="8"/>
  <c r="G855" i="8"/>
  <c r="G854" i="8"/>
  <c r="G853" i="8"/>
  <c r="G852" i="8"/>
  <c r="G851" i="8"/>
  <c r="G850" i="8"/>
  <c r="G849" i="8"/>
  <c r="G848" i="8"/>
  <c r="G847" i="8"/>
  <c r="G846" i="8"/>
  <c r="G845" i="8"/>
  <c r="G844" i="8"/>
  <c r="G843" i="8"/>
  <c r="G842" i="8"/>
  <c r="G841" i="8"/>
  <c r="G840" i="8"/>
  <c r="G839" i="8"/>
  <c r="G838" i="8"/>
  <c r="G837" i="8"/>
  <c r="G836" i="8"/>
  <c r="G835" i="8"/>
  <c r="G834" i="8"/>
  <c r="G833" i="8"/>
  <c r="G832" i="8"/>
  <c r="G831" i="8"/>
  <c r="G830" i="8"/>
  <c r="G829" i="8"/>
  <c r="G828" i="8"/>
  <c r="G827" i="8"/>
  <c r="G826" i="8"/>
  <c r="G825" i="8"/>
  <c r="G824" i="8"/>
  <c r="G823" i="8"/>
  <c r="G822" i="8"/>
  <c r="G821" i="8"/>
  <c r="G820" i="8"/>
  <c r="G819" i="8"/>
  <c r="G818" i="8"/>
  <c r="G817" i="8"/>
  <c r="G816" i="8"/>
  <c r="G815" i="8"/>
  <c r="G814" i="8"/>
  <c r="G813" i="8"/>
  <c r="G812" i="8"/>
  <c r="G811" i="8"/>
  <c r="G810" i="8"/>
  <c r="G809" i="8"/>
  <c r="G808" i="8"/>
  <c r="G807" i="8"/>
  <c r="G806" i="8"/>
  <c r="G805" i="8"/>
  <c r="G804" i="8"/>
  <c r="G803" i="8"/>
  <c r="G802" i="8"/>
  <c r="G801" i="8"/>
  <c r="G800" i="8"/>
  <c r="G799" i="8"/>
  <c r="G798" i="8"/>
  <c r="G797" i="8"/>
  <c r="G796" i="8"/>
  <c r="G795" i="8"/>
  <c r="G794" i="8"/>
  <c r="G793" i="8"/>
  <c r="G792" i="8"/>
  <c r="G791" i="8"/>
  <c r="G790" i="8"/>
  <c r="G789" i="8"/>
  <c r="G788" i="8"/>
  <c r="G787" i="8"/>
  <c r="G786" i="8"/>
  <c r="G785" i="8"/>
  <c r="G784" i="8"/>
  <c r="G783" i="8"/>
  <c r="G782" i="8"/>
  <c r="G781" i="8"/>
  <c r="G780" i="8"/>
  <c r="G779" i="8"/>
  <c r="G778" i="8"/>
  <c r="G777" i="8"/>
  <c r="G776" i="8"/>
  <c r="G775" i="8"/>
  <c r="G774" i="8"/>
  <c r="G773" i="8"/>
  <c r="G772" i="8"/>
  <c r="G771" i="8"/>
  <c r="G770" i="8"/>
  <c r="G769" i="8"/>
  <c r="G768" i="8"/>
  <c r="G767" i="8"/>
  <c r="G766" i="8"/>
  <c r="G765" i="8"/>
  <c r="G764" i="8"/>
  <c r="G763" i="8"/>
  <c r="G762" i="8"/>
  <c r="G761" i="8"/>
  <c r="G760" i="8"/>
  <c r="G759" i="8"/>
  <c r="G758" i="8"/>
  <c r="G757" i="8"/>
  <c r="G756" i="8"/>
  <c r="G755" i="8"/>
  <c r="G754" i="8"/>
  <c r="G753" i="8"/>
  <c r="G752" i="8"/>
  <c r="G751" i="8"/>
  <c r="G750" i="8"/>
  <c r="G749" i="8"/>
  <c r="G748" i="8"/>
  <c r="G747" i="8"/>
  <c r="G746" i="8"/>
  <c r="G745" i="8"/>
  <c r="G744" i="8"/>
  <c r="G743" i="8"/>
  <c r="G742" i="8"/>
  <c r="G741" i="8"/>
  <c r="G740" i="8"/>
  <c r="G739" i="8"/>
  <c r="G738" i="8"/>
  <c r="G737" i="8"/>
  <c r="G736" i="8"/>
  <c r="G735" i="8"/>
  <c r="G734" i="8"/>
  <c r="G733" i="8"/>
  <c r="G732" i="8"/>
  <c r="G731" i="8"/>
  <c r="G730" i="8"/>
  <c r="G729" i="8"/>
  <c r="G728" i="8"/>
  <c r="G727" i="8"/>
  <c r="G726" i="8"/>
  <c r="G725" i="8"/>
  <c r="G724" i="8"/>
  <c r="G723" i="8"/>
  <c r="G722" i="8"/>
  <c r="G721" i="8"/>
  <c r="G720" i="8"/>
  <c r="G719" i="8"/>
  <c r="G718" i="8"/>
  <c r="G717" i="8"/>
  <c r="G716" i="8"/>
  <c r="G715" i="8"/>
  <c r="G714" i="8"/>
  <c r="G713" i="8"/>
  <c r="G712" i="8"/>
  <c r="G711" i="8"/>
  <c r="G710" i="8"/>
  <c r="G709" i="8"/>
  <c r="G708" i="8"/>
  <c r="G707" i="8"/>
  <c r="G706" i="8"/>
  <c r="G705" i="8"/>
  <c r="G704" i="8"/>
  <c r="G703" i="8"/>
  <c r="G702" i="8"/>
  <c r="G701" i="8"/>
  <c r="G700" i="8"/>
  <c r="G699" i="8"/>
  <c r="G698" i="8"/>
  <c r="G697" i="8"/>
  <c r="G696" i="8"/>
  <c r="G695" i="8"/>
  <c r="G694" i="8"/>
  <c r="G693" i="8"/>
  <c r="G692" i="8"/>
  <c r="G691" i="8"/>
  <c r="G690" i="8"/>
  <c r="G689" i="8"/>
  <c r="G688" i="8"/>
  <c r="G687" i="8"/>
  <c r="G686" i="8"/>
  <c r="G685" i="8"/>
  <c r="G684" i="8"/>
  <c r="G683" i="8"/>
  <c r="G682" i="8"/>
  <c r="G681" i="8"/>
  <c r="G680" i="8"/>
  <c r="G679" i="8"/>
  <c r="G678" i="8"/>
  <c r="G677" i="8"/>
  <c r="G676" i="8"/>
  <c r="G675" i="8"/>
  <c r="G674" i="8"/>
  <c r="G673" i="8"/>
  <c r="G672" i="8"/>
  <c r="G671" i="8"/>
  <c r="G670" i="8"/>
  <c r="G669" i="8"/>
  <c r="G668" i="8"/>
  <c r="G667" i="8"/>
  <c r="G666" i="8"/>
  <c r="G665" i="8"/>
  <c r="G664" i="8"/>
  <c r="G663" i="8"/>
  <c r="G662" i="8"/>
  <c r="G661" i="8"/>
  <c r="G660" i="8"/>
  <c r="G659" i="8"/>
  <c r="G658" i="8"/>
  <c r="G657" i="8"/>
  <c r="G656" i="8"/>
  <c r="G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G620" i="8"/>
  <c r="G619" i="8"/>
  <c r="G618" i="8"/>
  <c r="G617" i="8"/>
  <c r="G616" i="8"/>
  <c r="G615" i="8"/>
  <c r="G614" i="8"/>
  <c r="G613" i="8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E868" i="7"/>
  <c r="F867" i="7"/>
  <c r="E867" i="7"/>
  <c r="E866" i="7"/>
  <c r="E865" i="7"/>
  <c r="E864" i="7"/>
  <c r="E863" i="7"/>
  <c r="E862" i="7"/>
  <c r="E861" i="7"/>
  <c r="E860" i="7"/>
  <c r="E859" i="7"/>
  <c r="F859" i="7" s="1"/>
  <c r="E858" i="7"/>
  <c r="E857" i="7"/>
  <c r="E856" i="7"/>
  <c r="E855" i="7"/>
  <c r="E854" i="7"/>
  <c r="F854" i="7" s="1"/>
  <c r="E853" i="7"/>
  <c r="E852" i="7"/>
  <c r="F851" i="7"/>
  <c r="E851" i="7"/>
  <c r="E850" i="7"/>
  <c r="E849" i="7"/>
  <c r="E848" i="7"/>
  <c r="E847" i="7"/>
  <c r="E846" i="7"/>
  <c r="E845" i="7"/>
  <c r="E844" i="7"/>
  <c r="E843" i="7"/>
  <c r="E842" i="7"/>
  <c r="F843" i="7" s="1"/>
  <c r="B842" i="7"/>
  <c r="B506" i="20" s="1"/>
  <c r="E841" i="7"/>
  <c r="G841" i="7" s="1"/>
  <c r="C841" i="7"/>
  <c r="B841" i="7"/>
  <c r="E840" i="7"/>
  <c r="F840" i="7" s="1"/>
  <c r="C840" i="7"/>
  <c r="B840" i="7"/>
  <c r="B504" i="20" s="1"/>
  <c r="E839" i="7"/>
  <c r="C839" i="7"/>
  <c r="B839" i="7"/>
  <c r="B503" i="20" s="1"/>
  <c r="E838" i="7"/>
  <c r="F839" i="7" s="1"/>
  <c r="C838" i="7"/>
  <c r="B838" i="7"/>
  <c r="B502" i="20" s="1"/>
  <c r="E837" i="7"/>
  <c r="F838" i="7" s="1"/>
  <c r="C837" i="7"/>
  <c r="B837" i="7"/>
  <c r="B501" i="20" s="1"/>
  <c r="E836" i="7"/>
  <c r="C836" i="7"/>
  <c r="B836" i="7"/>
  <c r="B500" i="20" s="1"/>
  <c r="E835" i="7"/>
  <c r="C835" i="7"/>
  <c r="B835" i="7"/>
  <c r="B499" i="20" s="1"/>
  <c r="E834" i="7"/>
  <c r="C834" i="7"/>
  <c r="B834" i="7"/>
  <c r="B498" i="20" s="1"/>
  <c r="E833" i="7"/>
  <c r="C833" i="7"/>
  <c r="B833" i="7"/>
  <c r="B497" i="20" s="1"/>
  <c r="E832" i="7"/>
  <c r="C832" i="7"/>
  <c r="B832" i="7"/>
  <c r="B496" i="20" s="1"/>
  <c r="E831" i="7"/>
  <c r="C831" i="7"/>
  <c r="B831" i="7"/>
  <c r="B495" i="20" s="1"/>
  <c r="E830" i="7"/>
  <c r="C830" i="7"/>
  <c r="B830" i="7"/>
  <c r="B494" i="20" s="1"/>
  <c r="E829" i="7"/>
  <c r="C829" i="7"/>
  <c r="B829" i="7"/>
  <c r="E828" i="7"/>
  <c r="C828" i="7"/>
  <c r="B828" i="7"/>
  <c r="B492" i="20" s="1"/>
  <c r="E827" i="7"/>
  <c r="C827" i="7"/>
  <c r="B827" i="7"/>
  <c r="B491" i="20" s="1"/>
  <c r="E826" i="7"/>
  <c r="C826" i="7"/>
  <c r="B826" i="7"/>
  <c r="B490" i="20" s="1"/>
  <c r="E825" i="7"/>
  <c r="C825" i="7"/>
  <c r="B825" i="7"/>
  <c r="B489" i="20" s="1"/>
  <c r="E824" i="7"/>
  <c r="F824" i="7" s="1"/>
  <c r="C824" i="7"/>
  <c r="B824" i="7"/>
  <c r="B488" i="20" s="1"/>
  <c r="E823" i="7"/>
  <c r="G825" i="7" s="1"/>
  <c r="C823" i="7"/>
  <c r="B823" i="7"/>
  <c r="B487" i="20" s="1"/>
  <c r="E822" i="7"/>
  <c r="C822" i="7"/>
  <c r="B822" i="7"/>
  <c r="B486" i="20" s="1"/>
  <c r="E821" i="7"/>
  <c r="C821" i="7"/>
  <c r="B821" i="7"/>
  <c r="B485" i="20" s="1"/>
  <c r="E820" i="7"/>
  <c r="C820" i="7"/>
  <c r="B820" i="7"/>
  <c r="B484" i="20" s="1"/>
  <c r="E819" i="7"/>
  <c r="C819" i="7"/>
  <c r="B819" i="7"/>
  <c r="B483" i="20" s="1"/>
  <c r="E818" i="7"/>
  <c r="C818" i="7"/>
  <c r="B818" i="7"/>
  <c r="B482" i="20" s="1"/>
  <c r="E817" i="7"/>
  <c r="C817" i="7"/>
  <c r="B817" i="7"/>
  <c r="E816" i="7"/>
  <c r="C816" i="7"/>
  <c r="B816" i="7"/>
  <c r="B480" i="20" s="1"/>
  <c r="E815" i="7"/>
  <c r="C815" i="7"/>
  <c r="B815" i="7"/>
  <c r="B479" i="20" s="1"/>
  <c r="E814" i="7"/>
  <c r="C814" i="7"/>
  <c r="B814" i="7"/>
  <c r="B478" i="20" s="1"/>
  <c r="E813" i="7"/>
  <c r="C813" i="7"/>
  <c r="B813" i="7"/>
  <c r="B477" i="20" s="1"/>
  <c r="E812" i="7"/>
  <c r="F812" i="7" s="1"/>
  <c r="C812" i="7"/>
  <c r="B812" i="7"/>
  <c r="B476" i="20" s="1"/>
  <c r="E811" i="7"/>
  <c r="C811" i="7"/>
  <c r="B811" i="7"/>
  <c r="B475" i="20" s="1"/>
  <c r="E810" i="7"/>
  <c r="C810" i="7"/>
  <c r="B810" i="7"/>
  <c r="B474" i="20" s="1"/>
  <c r="E809" i="7"/>
  <c r="C809" i="7"/>
  <c r="B809" i="7"/>
  <c r="B473" i="20" s="1"/>
  <c r="E808" i="7"/>
  <c r="C808" i="7"/>
  <c r="B808" i="7"/>
  <c r="B472" i="20" s="1"/>
  <c r="E807" i="7"/>
  <c r="C807" i="7"/>
  <c r="B807" i="7"/>
  <c r="B471" i="20" s="1"/>
  <c r="E806" i="7"/>
  <c r="G807" i="7" s="1"/>
  <c r="C806" i="7"/>
  <c r="B806" i="7"/>
  <c r="B470" i="20" s="1"/>
  <c r="E805" i="7"/>
  <c r="C805" i="7"/>
  <c r="B805" i="7"/>
  <c r="E804" i="7"/>
  <c r="C804" i="7"/>
  <c r="B804" i="7"/>
  <c r="B468" i="20" s="1"/>
  <c r="E803" i="7"/>
  <c r="C803" i="7"/>
  <c r="B803" i="7"/>
  <c r="B467" i="20" s="1"/>
  <c r="E802" i="7"/>
  <c r="C802" i="7"/>
  <c r="B802" i="7"/>
  <c r="B466" i="20" s="1"/>
  <c r="E801" i="7"/>
  <c r="C801" i="7"/>
  <c r="B801" i="7"/>
  <c r="B465" i="20" s="1"/>
  <c r="E800" i="7"/>
  <c r="C800" i="7"/>
  <c r="B800" i="7"/>
  <c r="B464" i="20" s="1"/>
  <c r="E799" i="7"/>
  <c r="G799" i="7" s="1"/>
  <c r="C799" i="7"/>
  <c r="B799" i="7"/>
  <c r="B463" i="20" s="1"/>
  <c r="E798" i="7"/>
  <c r="C798" i="7"/>
  <c r="B798" i="7"/>
  <c r="B462" i="20" s="1"/>
  <c r="E797" i="7"/>
  <c r="C797" i="7"/>
  <c r="B797" i="7"/>
  <c r="B461" i="20" s="1"/>
  <c r="E796" i="7"/>
  <c r="C796" i="7"/>
  <c r="B796" i="7"/>
  <c r="B460" i="20" s="1"/>
  <c r="E795" i="7"/>
  <c r="C795" i="7"/>
  <c r="B795" i="7"/>
  <c r="B459" i="20" s="1"/>
  <c r="E794" i="7"/>
  <c r="C794" i="7"/>
  <c r="B794" i="7"/>
  <c r="B458" i="20" s="1"/>
  <c r="E793" i="7"/>
  <c r="C793" i="7"/>
  <c r="B793" i="7"/>
  <c r="E792" i="7"/>
  <c r="C792" i="7"/>
  <c r="B792" i="7"/>
  <c r="B456" i="20" s="1"/>
  <c r="E791" i="7"/>
  <c r="G793" i="7" s="1"/>
  <c r="C791" i="7"/>
  <c r="B791" i="7"/>
  <c r="B455" i="20" s="1"/>
  <c r="E790" i="7"/>
  <c r="C790" i="7"/>
  <c r="B790" i="7"/>
  <c r="B454" i="20" s="1"/>
  <c r="E789" i="7"/>
  <c r="C789" i="7"/>
  <c r="B789" i="7"/>
  <c r="B453" i="20" s="1"/>
  <c r="E788" i="7"/>
  <c r="C788" i="7"/>
  <c r="B788" i="7"/>
  <c r="B452" i="20" s="1"/>
  <c r="E787" i="7"/>
  <c r="C787" i="7"/>
  <c r="B787" i="7"/>
  <c r="B451" i="20" s="1"/>
  <c r="E786" i="7"/>
  <c r="H797" i="7" s="1"/>
  <c r="C786" i="7"/>
  <c r="B786" i="7"/>
  <c r="B450" i="20" s="1"/>
  <c r="E785" i="7"/>
  <c r="C785" i="7"/>
  <c r="B785" i="7"/>
  <c r="B449" i="20" s="1"/>
  <c r="E784" i="7"/>
  <c r="C784" i="7"/>
  <c r="B784" i="7"/>
  <c r="B448" i="20" s="1"/>
  <c r="E783" i="7"/>
  <c r="G785" i="7" s="1"/>
  <c r="C783" i="7"/>
  <c r="B783" i="7"/>
  <c r="B447" i="20" s="1"/>
  <c r="E782" i="7"/>
  <c r="C782" i="7"/>
  <c r="B782" i="7"/>
  <c r="B446" i="20" s="1"/>
  <c r="E781" i="7"/>
  <c r="C781" i="7"/>
  <c r="B781" i="7"/>
  <c r="E780" i="7"/>
  <c r="C780" i="7"/>
  <c r="B780" i="7"/>
  <c r="B444" i="20" s="1"/>
  <c r="E779" i="7"/>
  <c r="C779" i="7"/>
  <c r="B779" i="7"/>
  <c r="B443" i="20" s="1"/>
  <c r="E778" i="7"/>
  <c r="C778" i="7"/>
  <c r="B778" i="7"/>
  <c r="B442" i="20" s="1"/>
  <c r="E777" i="7"/>
  <c r="G777" i="7" s="1"/>
  <c r="C777" i="7"/>
  <c r="B777" i="7"/>
  <c r="B441" i="20" s="1"/>
  <c r="E776" i="7"/>
  <c r="C776" i="7"/>
  <c r="B776" i="7"/>
  <c r="B440" i="20" s="1"/>
  <c r="E775" i="7"/>
  <c r="C775" i="7"/>
  <c r="B775" i="7"/>
  <c r="B439" i="20" s="1"/>
  <c r="E774" i="7"/>
  <c r="C774" i="7"/>
  <c r="B774" i="7"/>
  <c r="B438" i="20" s="1"/>
  <c r="E773" i="7"/>
  <c r="C773" i="7"/>
  <c r="B773" i="7"/>
  <c r="B437" i="20" s="1"/>
  <c r="E772" i="7"/>
  <c r="C772" i="7"/>
  <c r="B772" i="7"/>
  <c r="B436" i="20" s="1"/>
  <c r="E771" i="7"/>
  <c r="C771" i="7"/>
  <c r="B771" i="7"/>
  <c r="B435" i="20" s="1"/>
  <c r="E770" i="7"/>
  <c r="F770" i="7" s="1"/>
  <c r="C770" i="7"/>
  <c r="B770" i="7"/>
  <c r="B434" i="20" s="1"/>
  <c r="E769" i="7"/>
  <c r="C769" i="7"/>
  <c r="B769" i="7"/>
  <c r="E768" i="7"/>
  <c r="C768" i="7"/>
  <c r="B768" i="7"/>
  <c r="B432" i="20" s="1"/>
  <c r="E767" i="7"/>
  <c r="G769" i="7" s="1"/>
  <c r="C767" i="7"/>
  <c r="B767" i="7"/>
  <c r="B431" i="20" s="1"/>
  <c r="E766" i="7"/>
  <c r="C766" i="7"/>
  <c r="B766" i="7"/>
  <c r="B430" i="20" s="1"/>
  <c r="E765" i="7"/>
  <c r="C765" i="7"/>
  <c r="B765" i="7"/>
  <c r="B429" i="20" s="1"/>
  <c r="E764" i="7"/>
  <c r="C764" i="7"/>
  <c r="B764" i="7"/>
  <c r="B428" i="20" s="1"/>
  <c r="E763" i="7"/>
  <c r="C763" i="7"/>
  <c r="B763" i="7"/>
  <c r="B427" i="20" s="1"/>
  <c r="E762" i="7"/>
  <c r="C762" i="7"/>
  <c r="B762" i="7"/>
  <c r="B426" i="20" s="1"/>
  <c r="E761" i="7"/>
  <c r="F761" i="7" s="1"/>
  <c r="C761" i="7"/>
  <c r="B761" i="7"/>
  <c r="B425" i="20" s="1"/>
  <c r="E760" i="7"/>
  <c r="F760" i="7" s="1"/>
  <c r="C760" i="7"/>
  <c r="B760" i="7"/>
  <c r="B424" i="20" s="1"/>
  <c r="F759" i="7"/>
  <c r="E759" i="7"/>
  <c r="C759" i="7"/>
  <c r="B759" i="7"/>
  <c r="B423" i="20" s="1"/>
  <c r="E758" i="7"/>
  <c r="C758" i="7"/>
  <c r="B758" i="7"/>
  <c r="B422" i="20" s="1"/>
  <c r="E757" i="7"/>
  <c r="C757" i="7"/>
  <c r="B757" i="7"/>
  <c r="E756" i="7"/>
  <c r="C756" i="7"/>
  <c r="B756" i="7"/>
  <c r="B420" i="20" s="1"/>
  <c r="E755" i="7"/>
  <c r="C755" i="7"/>
  <c r="B755" i="7"/>
  <c r="B419" i="20" s="1"/>
  <c r="E754" i="7"/>
  <c r="C754" i="7"/>
  <c r="B754" i="7"/>
  <c r="B418" i="20" s="1"/>
  <c r="E753" i="7"/>
  <c r="C753" i="7"/>
  <c r="B753" i="7"/>
  <c r="B417" i="20" s="1"/>
  <c r="E752" i="7"/>
  <c r="C752" i="7"/>
  <c r="B752" i="7"/>
  <c r="B416" i="20" s="1"/>
  <c r="E751" i="7"/>
  <c r="C751" i="7"/>
  <c r="B751" i="7"/>
  <c r="B415" i="20" s="1"/>
  <c r="E750" i="7"/>
  <c r="C750" i="7"/>
  <c r="B750" i="7"/>
  <c r="B414" i="20" s="1"/>
  <c r="E749" i="7"/>
  <c r="F750" i="7" s="1"/>
  <c r="C749" i="7"/>
  <c r="B749" i="7"/>
  <c r="B413" i="20" s="1"/>
  <c r="E748" i="7"/>
  <c r="C748" i="7"/>
  <c r="B748" i="7"/>
  <c r="B412" i="20" s="1"/>
  <c r="E747" i="7"/>
  <c r="C747" i="7"/>
  <c r="B747" i="7"/>
  <c r="B411" i="20" s="1"/>
  <c r="E746" i="7"/>
  <c r="F746" i="7" s="1"/>
  <c r="C746" i="7"/>
  <c r="B746" i="7"/>
  <c r="B410" i="20" s="1"/>
  <c r="E745" i="7"/>
  <c r="G745" i="7" s="1"/>
  <c r="C745" i="7"/>
  <c r="B745" i="7"/>
  <c r="E744" i="7"/>
  <c r="F744" i="7" s="1"/>
  <c r="C744" i="7"/>
  <c r="B744" i="7"/>
  <c r="B408" i="20" s="1"/>
  <c r="E743" i="7"/>
  <c r="C743" i="7"/>
  <c r="B743" i="7"/>
  <c r="B407" i="20" s="1"/>
  <c r="E742" i="7"/>
  <c r="C742" i="7"/>
  <c r="B742" i="7"/>
  <c r="B406" i="20" s="1"/>
  <c r="E741" i="7"/>
  <c r="C741" i="7"/>
  <c r="B741" i="7"/>
  <c r="B405" i="20" s="1"/>
  <c r="E740" i="7"/>
  <c r="F740" i="7" s="1"/>
  <c r="C740" i="7"/>
  <c r="B740" i="7"/>
  <c r="B404" i="20" s="1"/>
  <c r="E739" i="7"/>
  <c r="F739" i="7" s="1"/>
  <c r="C739" i="7"/>
  <c r="B739" i="7"/>
  <c r="B403" i="20" s="1"/>
  <c r="E738" i="7"/>
  <c r="C738" i="7"/>
  <c r="B738" i="7"/>
  <c r="B402" i="20" s="1"/>
  <c r="E737" i="7"/>
  <c r="C737" i="7"/>
  <c r="B737" i="7"/>
  <c r="B401" i="20" s="1"/>
  <c r="E736" i="7"/>
  <c r="C736" i="7"/>
  <c r="B736" i="7"/>
  <c r="B400" i="20" s="1"/>
  <c r="E735" i="7"/>
  <c r="F735" i="7" s="1"/>
  <c r="C735" i="7"/>
  <c r="B735" i="7"/>
  <c r="B399" i="20" s="1"/>
  <c r="E734" i="7"/>
  <c r="F734" i="7" s="1"/>
  <c r="C734" i="7"/>
  <c r="C5" i="6" s="1"/>
  <c r="B734" i="7"/>
  <c r="B398" i="20" s="1"/>
  <c r="E733" i="7"/>
  <c r="C733" i="7"/>
  <c r="B733" i="7"/>
  <c r="E732" i="7"/>
  <c r="C732" i="7"/>
  <c r="B732" i="7"/>
  <c r="B396" i="20" s="1"/>
  <c r="E731" i="7"/>
  <c r="C731" i="7"/>
  <c r="B731" i="7"/>
  <c r="B395" i="20" s="1"/>
  <c r="E730" i="7"/>
  <c r="C730" i="7"/>
  <c r="B730" i="7"/>
  <c r="B394" i="20" s="1"/>
  <c r="E729" i="7"/>
  <c r="C729" i="7"/>
  <c r="B729" i="7"/>
  <c r="B393" i="20" s="1"/>
  <c r="E728" i="7"/>
  <c r="C728" i="7"/>
  <c r="B728" i="7"/>
  <c r="B392" i="20" s="1"/>
  <c r="E727" i="7"/>
  <c r="F728" i="7" s="1"/>
  <c r="C727" i="7"/>
  <c r="B727" i="7"/>
  <c r="B391" i="20" s="1"/>
  <c r="E726" i="7"/>
  <c r="C726" i="7"/>
  <c r="B726" i="7"/>
  <c r="B390" i="20" s="1"/>
  <c r="E725" i="7"/>
  <c r="C725" i="7"/>
  <c r="B725" i="7"/>
  <c r="B389" i="20" s="1"/>
  <c r="E724" i="7"/>
  <c r="F724" i="7" s="1"/>
  <c r="C724" i="7"/>
  <c r="B724" i="7"/>
  <c r="B388" i="20" s="1"/>
  <c r="E723" i="7"/>
  <c r="F723" i="7" s="1"/>
  <c r="C723" i="7"/>
  <c r="B723" i="7"/>
  <c r="B387" i="20" s="1"/>
  <c r="E722" i="7"/>
  <c r="C722" i="7"/>
  <c r="B722" i="7"/>
  <c r="B386" i="20" s="1"/>
  <c r="E721" i="7"/>
  <c r="C721" i="7"/>
  <c r="B721" i="7"/>
  <c r="F720" i="7"/>
  <c r="E720" i="7"/>
  <c r="C720" i="7"/>
  <c r="B720" i="7"/>
  <c r="B384" i="20" s="1"/>
  <c r="E719" i="7"/>
  <c r="F719" i="7" s="1"/>
  <c r="C719" i="7"/>
  <c r="B719" i="7"/>
  <c r="B383" i="20" s="1"/>
  <c r="E718" i="7"/>
  <c r="C718" i="7"/>
  <c r="B718" i="7"/>
  <c r="B382" i="20" s="1"/>
  <c r="E717" i="7"/>
  <c r="C717" i="7"/>
  <c r="B717" i="7"/>
  <c r="B381" i="20" s="1"/>
  <c r="E716" i="7"/>
  <c r="F716" i="7" s="1"/>
  <c r="C716" i="7"/>
  <c r="B716" i="7"/>
  <c r="B380" i="20" s="1"/>
  <c r="E715" i="7"/>
  <c r="C715" i="7"/>
  <c r="B715" i="7"/>
  <c r="B379" i="20" s="1"/>
  <c r="E714" i="7"/>
  <c r="C714" i="7"/>
  <c r="B714" i="7"/>
  <c r="B378" i="20" s="1"/>
  <c r="E713" i="7"/>
  <c r="C713" i="7"/>
  <c r="B713" i="7"/>
  <c r="B377" i="20" s="1"/>
  <c r="E712" i="7"/>
  <c r="C712" i="7"/>
  <c r="B712" i="7"/>
  <c r="B376" i="20" s="1"/>
  <c r="E711" i="7"/>
  <c r="F712" i="7" s="1"/>
  <c r="C711" i="7"/>
  <c r="B711" i="7"/>
  <c r="B375" i="20" s="1"/>
  <c r="E710" i="7"/>
  <c r="C710" i="7"/>
  <c r="B710" i="7"/>
  <c r="B374" i="20" s="1"/>
  <c r="E709" i="7"/>
  <c r="C709" i="7"/>
  <c r="B709" i="7"/>
  <c r="E708" i="7"/>
  <c r="F708" i="7" s="1"/>
  <c r="C708" i="7"/>
  <c r="B708" i="7"/>
  <c r="B372" i="20" s="1"/>
  <c r="E707" i="7"/>
  <c r="C707" i="7"/>
  <c r="B707" i="7"/>
  <c r="B371" i="20" s="1"/>
  <c r="E706" i="7"/>
  <c r="C706" i="7"/>
  <c r="B706" i="7"/>
  <c r="B370" i="20" s="1"/>
  <c r="E705" i="7"/>
  <c r="C705" i="7"/>
  <c r="B705" i="7"/>
  <c r="B369" i="20" s="1"/>
  <c r="E704" i="7"/>
  <c r="C704" i="7"/>
  <c r="B704" i="7"/>
  <c r="B368" i="20" s="1"/>
  <c r="E703" i="7"/>
  <c r="F703" i="7" s="1"/>
  <c r="C703" i="7"/>
  <c r="B703" i="7"/>
  <c r="B367" i="20" s="1"/>
  <c r="E702" i="7"/>
  <c r="F702" i="7" s="1"/>
  <c r="C702" i="7"/>
  <c r="B702" i="7"/>
  <c r="B366" i="20" s="1"/>
  <c r="G701" i="7"/>
  <c r="E701" i="7"/>
  <c r="C701" i="7"/>
  <c r="B701" i="7"/>
  <c r="B365" i="20" s="1"/>
  <c r="E700" i="7"/>
  <c r="F701" i="7" s="1"/>
  <c r="C700" i="7"/>
  <c r="B700" i="7"/>
  <c r="B364" i="20" s="1"/>
  <c r="E699" i="7"/>
  <c r="C699" i="7"/>
  <c r="B699" i="7"/>
  <c r="B363" i="20" s="1"/>
  <c r="F698" i="7"/>
  <c r="E698" i="7"/>
  <c r="C698" i="7"/>
  <c r="B698" i="7"/>
  <c r="B362" i="20" s="1"/>
  <c r="F697" i="7"/>
  <c r="E697" i="7"/>
  <c r="C697" i="7"/>
  <c r="B697" i="7"/>
  <c r="E696" i="7"/>
  <c r="C696" i="7"/>
  <c r="B696" i="7"/>
  <c r="B360" i="20" s="1"/>
  <c r="E695" i="7"/>
  <c r="G697" i="7" s="1"/>
  <c r="C695" i="7"/>
  <c r="B695" i="7"/>
  <c r="B359" i="20" s="1"/>
  <c r="E694" i="7"/>
  <c r="C694" i="7"/>
  <c r="B694" i="7"/>
  <c r="B358" i="20" s="1"/>
  <c r="E693" i="7"/>
  <c r="C693" i="7"/>
  <c r="B693" i="7"/>
  <c r="B357" i="20" s="1"/>
  <c r="E692" i="7"/>
  <c r="C692" i="7"/>
  <c r="B692" i="7"/>
  <c r="B356" i="20" s="1"/>
  <c r="E691" i="7"/>
  <c r="C691" i="7"/>
  <c r="B691" i="7"/>
  <c r="B355" i="20" s="1"/>
  <c r="E690" i="7"/>
  <c r="C690" i="7"/>
  <c r="B690" i="7"/>
  <c r="B354" i="20" s="1"/>
  <c r="E689" i="7"/>
  <c r="C689" i="7"/>
  <c r="B689" i="7"/>
  <c r="B353" i="20" s="1"/>
  <c r="E688" i="7"/>
  <c r="C688" i="7"/>
  <c r="B688" i="7"/>
  <c r="B352" i="20" s="1"/>
  <c r="E687" i="7"/>
  <c r="F688" i="7" s="1"/>
  <c r="C687" i="7"/>
  <c r="B687" i="7"/>
  <c r="B351" i="20" s="1"/>
  <c r="E686" i="7"/>
  <c r="C686" i="7"/>
  <c r="B686" i="7"/>
  <c r="B350" i="20" s="1"/>
  <c r="E685" i="7"/>
  <c r="C685" i="7"/>
  <c r="B685" i="7"/>
  <c r="E684" i="7"/>
  <c r="C684" i="7"/>
  <c r="B684" i="7"/>
  <c r="B348" i="20" s="1"/>
  <c r="E683" i="7"/>
  <c r="G684" i="7" s="1"/>
  <c r="C683" i="7"/>
  <c r="B683" i="7"/>
  <c r="B347" i="20" s="1"/>
  <c r="F682" i="7"/>
  <c r="E682" i="7"/>
  <c r="C682" i="7"/>
  <c r="B682" i="7"/>
  <c r="B346" i="20" s="1"/>
  <c r="E681" i="7"/>
  <c r="C681" i="7"/>
  <c r="B681" i="7"/>
  <c r="B345" i="20" s="1"/>
  <c r="E680" i="7"/>
  <c r="F681" i="7" s="1"/>
  <c r="C680" i="7"/>
  <c r="B680" i="7"/>
  <c r="B344" i="20" s="1"/>
  <c r="E679" i="7"/>
  <c r="C679" i="7"/>
  <c r="B679" i="7"/>
  <c r="B343" i="20" s="1"/>
  <c r="F678" i="7"/>
  <c r="E678" i="7"/>
  <c r="C678" i="7"/>
  <c r="B678" i="7"/>
  <c r="B342" i="20" s="1"/>
  <c r="E677" i="7"/>
  <c r="C677" i="7"/>
  <c r="B677" i="7"/>
  <c r="B341" i="20" s="1"/>
  <c r="E676" i="7"/>
  <c r="C676" i="7"/>
  <c r="B676" i="7"/>
  <c r="B340" i="20" s="1"/>
  <c r="E675" i="7"/>
  <c r="C675" i="7"/>
  <c r="B675" i="7"/>
  <c r="B339" i="20" s="1"/>
  <c r="E674" i="7"/>
  <c r="F674" i="7" s="1"/>
  <c r="C674" i="7"/>
  <c r="B674" i="7"/>
  <c r="B338" i="20" s="1"/>
  <c r="E673" i="7"/>
  <c r="C673" i="7"/>
  <c r="B673" i="7"/>
  <c r="E672" i="7"/>
  <c r="C672" i="7"/>
  <c r="B672" i="7"/>
  <c r="B336" i="20" s="1"/>
  <c r="E671" i="7"/>
  <c r="C671" i="7"/>
  <c r="B671" i="7"/>
  <c r="B335" i="20" s="1"/>
  <c r="F670" i="7"/>
  <c r="E670" i="7"/>
  <c r="C670" i="7"/>
  <c r="B670" i="7"/>
  <c r="B334" i="20" s="1"/>
  <c r="E669" i="7"/>
  <c r="C669" i="7"/>
  <c r="B669" i="7"/>
  <c r="B333" i="20" s="1"/>
  <c r="E668" i="7"/>
  <c r="C668" i="7"/>
  <c r="B668" i="7"/>
  <c r="B332" i="20" s="1"/>
  <c r="E667" i="7"/>
  <c r="C667" i="7"/>
  <c r="B667" i="7"/>
  <c r="B331" i="20" s="1"/>
  <c r="E666" i="7"/>
  <c r="C666" i="7"/>
  <c r="B666" i="7"/>
  <c r="B330" i="20" s="1"/>
  <c r="E665" i="7"/>
  <c r="C665" i="7"/>
  <c r="B665" i="7"/>
  <c r="B329" i="20" s="1"/>
  <c r="E664" i="7"/>
  <c r="F665" i="7" s="1"/>
  <c r="C664" i="7"/>
  <c r="B664" i="7"/>
  <c r="B328" i="20" s="1"/>
  <c r="E663" i="7"/>
  <c r="C663" i="7"/>
  <c r="B663" i="7"/>
  <c r="B327" i="20" s="1"/>
  <c r="E662" i="7"/>
  <c r="F662" i="7" s="1"/>
  <c r="C662" i="7"/>
  <c r="C4" i="6" s="1"/>
  <c r="B662" i="7"/>
  <c r="B326" i="20" s="1"/>
  <c r="E661" i="7"/>
  <c r="C661" i="7"/>
  <c r="B661" i="7"/>
  <c r="E660" i="7"/>
  <c r="C660" i="7"/>
  <c r="B660" i="7"/>
  <c r="B324" i="20" s="1"/>
  <c r="E659" i="7"/>
  <c r="C659" i="7"/>
  <c r="B659" i="7"/>
  <c r="B323" i="20" s="1"/>
  <c r="E658" i="7"/>
  <c r="C658" i="7"/>
  <c r="B658" i="7"/>
  <c r="B322" i="20" s="1"/>
  <c r="E657" i="7"/>
  <c r="C657" i="7"/>
  <c r="B657" i="7"/>
  <c r="B321" i="20" s="1"/>
  <c r="E656" i="7"/>
  <c r="C656" i="7"/>
  <c r="B656" i="7"/>
  <c r="B320" i="20" s="1"/>
  <c r="E655" i="7"/>
  <c r="C655" i="7"/>
  <c r="B655" i="7"/>
  <c r="B319" i="20" s="1"/>
  <c r="E654" i="7"/>
  <c r="C654" i="7"/>
  <c r="B654" i="7"/>
  <c r="B318" i="20" s="1"/>
  <c r="E653" i="7"/>
  <c r="C653" i="7"/>
  <c r="B653" i="7"/>
  <c r="B317" i="20" s="1"/>
  <c r="E652" i="7"/>
  <c r="C652" i="7"/>
  <c r="B652" i="7"/>
  <c r="B316" i="20" s="1"/>
  <c r="E651" i="7"/>
  <c r="G652" i="7" s="1"/>
  <c r="C651" i="7"/>
  <c r="B651" i="7"/>
  <c r="B315" i="20" s="1"/>
  <c r="E650" i="7"/>
  <c r="C650" i="7"/>
  <c r="B650" i="7"/>
  <c r="B314" i="20" s="1"/>
  <c r="E649" i="7"/>
  <c r="C649" i="7"/>
  <c r="B649" i="7"/>
  <c r="E648" i="7"/>
  <c r="F649" i="7" s="1"/>
  <c r="C648" i="7"/>
  <c r="B648" i="7"/>
  <c r="B312" i="20" s="1"/>
  <c r="E647" i="7"/>
  <c r="C647" i="7"/>
  <c r="B647" i="7"/>
  <c r="B311" i="20" s="1"/>
  <c r="E646" i="7"/>
  <c r="F646" i="7" s="1"/>
  <c r="C646" i="7"/>
  <c r="B646" i="7"/>
  <c r="B310" i="20" s="1"/>
  <c r="E645" i="7"/>
  <c r="C645" i="7"/>
  <c r="B645" i="7"/>
  <c r="B309" i="20" s="1"/>
  <c r="E644" i="7"/>
  <c r="C644" i="7"/>
  <c r="B644" i="7"/>
  <c r="B308" i="20" s="1"/>
  <c r="E643" i="7"/>
  <c r="G644" i="7" s="1"/>
  <c r="C643" i="7"/>
  <c r="B643" i="7"/>
  <c r="B307" i="20" s="1"/>
  <c r="E642" i="7"/>
  <c r="F642" i="7" s="1"/>
  <c r="C642" i="7"/>
  <c r="B642" i="7"/>
  <c r="B306" i="20" s="1"/>
  <c r="E641" i="7"/>
  <c r="C641" i="7"/>
  <c r="B641" i="7"/>
  <c r="B305" i="20" s="1"/>
  <c r="E640" i="7"/>
  <c r="C640" i="7"/>
  <c r="B640" i="7"/>
  <c r="B304" i="20" s="1"/>
  <c r="E639" i="7"/>
  <c r="C639" i="7"/>
  <c r="B639" i="7"/>
  <c r="B303" i="20" s="1"/>
  <c r="F638" i="7"/>
  <c r="E638" i="7"/>
  <c r="C638" i="7"/>
  <c r="B638" i="7"/>
  <c r="B302" i="20" s="1"/>
  <c r="E637" i="7"/>
  <c r="C637" i="7"/>
  <c r="B637" i="7"/>
  <c r="E636" i="7"/>
  <c r="F637" i="7" s="1"/>
  <c r="C636" i="7"/>
  <c r="B636" i="7"/>
  <c r="B300" i="20" s="1"/>
  <c r="E635" i="7"/>
  <c r="C635" i="7"/>
  <c r="B635" i="7"/>
  <c r="B299" i="20" s="1"/>
  <c r="E634" i="7"/>
  <c r="C634" i="7"/>
  <c r="B634" i="7"/>
  <c r="B298" i="20" s="1"/>
  <c r="E633" i="7"/>
  <c r="C633" i="7"/>
  <c r="B633" i="7"/>
  <c r="B297" i="20" s="1"/>
  <c r="E632" i="7"/>
  <c r="C632" i="7"/>
  <c r="B632" i="7"/>
  <c r="B296" i="20" s="1"/>
  <c r="E631" i="7"/>
  <c r="C631" i="7"/>
  <c r="B631" i="7"/>
  <c r="B295" i="20" s="1"/>
  <c r="E630" i="7"/>
  <c r="C630" i="7"/>
  <c r="B630" i="7"/>
  <c r="B294" i="20" s="1"/>
  <c r="E629" i="7"/>
  <c r="C629" i="7"/>
  <c r="B629" i="7"/>
  <c r="B293" i="20" s="1"/>
  <c r="E628" i="7"/>
  <c r="C628" i="7"/>
  <c r="B628" i="7"/>
  <c r="B292" i="20" s="1"/>
  <c r="E627" i="7"/>
  <c r="C627" i="7"/>
  <c r="B627" i="7"/>
  <c r="B291" i="20" s="1"/>
  <c r="E626" i="7"/>
  <c r="C626" i="7"/>
  <c r="B626" i="7"/>
  <c r="B290" i="20" s="1"/>
  <c r="E625" i="7"/>
  <c r="C625" i="7"/>
  <c r="B625" i="7"/>
  <c r="E624" i="7"/>
  <c r="C624" i="7"/>
  <c r="B624" i="7"/>
  <c r="B288" i="20" s="1"/>
  <c r="E623" i="7"/>
  <c r="C623" i="7"/>
  <c r="B623" i="7"/>
  <c r="B287" i="20" s="1"/>
  <c r="E622" i="7"/>
  <c r="G624" i="7" s="1"/>
  <c r="C622" i="7"/>
  <c r="B622" i="7"/>
  <c r="B286" i="20" s="1"/>
  <c r="E621" i="7"/>
  <c r="C621" i="7"/>
  <c r="B621" i="7"/>
  <c r="B285" i="20" s="1"/>
  <c r="G620" i="7"/>
  <c r="E620" i="7"/>
  <c r="C620" i="7"/>
  <c r="B620" i="7"/>
  <c r="B284" i="20" s="1"/>
  <c r="E619" i="7"/>
  <c r="C619" i="7"/>
  <c r="B619" i="7"/>
  <c r="B283" i="20" s="1"/>
  <c r="E618" i="7"/>
  <c r="C618" i="7"/>
  <c r="B618" i="7"/>
  <c r="B282" i="20" s="1"/>
  <c r="E617" i="7"/>
  <c r="F618" i="7" s="1"/>
  <c r="C617" i="7"/>
  <c r="B617" i="7"/>
  <c r="B281" i="20" s="1"/>
  <c r="E616" i="7"/>
  <c r="F617" i="7" s="1"/>
  <c r="C616" i="7"/>
  <c r="B616" i="7"/>
  <c r="B280" i="20" s="1"/>
  <c r="E615" i="7"/>
  <c r="C615" i="7"/>
  <c r="B615" i="7"/>
  <c r="B279" i="20" s="1"/>
  <c r="E614" i="7"/>
  <c r="F614" i="7" s="1"/>
  <c r="C614" i="7"/>
  <c r="B614" i="7"/>
  <c r="B278" i="20" s="1"/>
  <c r="E613" i="7"/>
  <c r="C613" i="7"/>
  <c r="B613" i="7"/>
  <c r="E612" i="7"/>
  <c r="F613" i="7" s="1"/>
  <c r="C612" i="7"/>
  <c r="B612" i="7"/>
  <c r="B276" i="20" s="1"/>
  <c r="E611" i="7"/>
  <c r="G612" i="7" s="1"/>
  <c r="C611" i="7"/>
  <c r="B611" i="7"/>
  <c r="B275" i="20" s="1"/>
  <c r="F610" i="7"/>
  <c r="E610" i="7"/>
  <c r="C610" i="7"/>
  <c r="B610" i="7"/>
  <c r="B274" i="20" s="1"/>
  <c r="E609" i="7"/>
  <c r="C609" i="7"/>
  <c r="B609" i="7"/>
  <c r="B273" i="20" s="1"/>
  <c r="E608" i="7"/>
  <c r="C608" i="7"/>
  <c r="B608" i="7"/>
  <c r="B272" i="20" s="1"/>
  <c r="E607" i="7"/>
  <c r="F607" i="7" s="1"/>
  <c r="C607" i="7"/>
  <c r="B607" i="7"/>
  <c r="B271" i="20" s="1"/>
  <c r="F606" i="7"/>
  <c r="E606" i="7"/>
  <c r="C606" i="7"/>
  <c r="B606" i="7"/>
  <c r="B270" i="20" s="1"/>
  <c r="E605" i="7"/>
  <c r="C605" i="7"/>
  <c r="B605" i="7"/>
  <c r="B269" i="20" s="1"/>
  <c r="E604" i="7"/>
  <c r="C604" i="7"/>
  <c r="B604" i="7"/>
  <c r="B268" i="20" s="1"/>
  <c r="E603" i="7"/>
  <c r="C603" i="7"/>
  <c r="B603" i="7"/>
  <c r="B267" i="20" s="1"/>
  <c r="F602" i="7"/>
  <c r="E602" i="7"/>
  <c r="C602" i="7"/>
  <c r="B602" i="7"/>
  <c r="B266" i="20" s="1"/>
  <c r="E601" i="7"/>
  <c r="C601" i="7"/>
  <c r="B601" i="7"/>
  <c r="E600" i="7"/>
  <c r="C600" i="7"/>
  <c r="B600" i="7"/>
  <c r="B264" i="20" s="1"/>
  <c r="E599" i="7"/>
  <c r="C599" i="7"/>
  <c r="B599" i="7"/>
  <c r="B263" i="20" s="1"/>
  <c r="E598" i="7"/>
  <c r="C598" i="7"/>
  <c r="B598" i="7"/>
  <c r="B262" i="20" s="1"/>
  <c r="E597" i="7"/>
  <c r="C597" i="7"/>
  <c r="B597" i="7"/>
  <c r="B261" i="20" s="1"/>
  <c r="E596" i="7"/>
  <c r="C596" i="7"/>
  <c r="B596" i="7"/>
  <c r="B260" i="20" s="1"/>
  <c r="E595" i="7"/>
  <c r="C595" i="7"/>
  <c r="B595" i="7"/>
  <c r="B259" i="20" s="1"/>
  <c r="E594" i="7"/>
  <c r="C594" i="7"/>
  <c r="B594" i="7"/>
  <c r="B258" i="20" s="1"/>
  <c r="E593" i="7"/>
  <c r="C593" i="7"/>
  <c r="B593" i="7"/>
  <c r="B257" i="20" s="1"/>
  <c r="E592" i="7"/>
  <c r="C592" i="7"/>
  <c r="B592" i="7"/>
  <c r="B256" i="20" s="1"/>
  <c r="E591" i="7"/>
  <c r="C591" i="7"/>
  <c r="B591" i="7"/>
  <c r="B255" i="20" s="1"/>
  <c r="E590" i="7"/>
  <c r="G592" i="7" s="1"/>
  <c r="C590" i="7"/>
  <c r="B590" i="7"/>
  <c r="B254" i="20" s="1"/>
  <c r="E589" i="7"/>
  <c r="C589" i="7"/>
  <c r="B589" i="7"/>
  <c r="E588" i="7"/>
  <c r="C588" i="7"/>
  <c r="B588" i="7"/>
  <c r="B252" i="20" s="1"/>
  <c r="E587" i="7"/>
  <c r="G588" i="7" s="1"/>
  <c r="C587" i="7"/>
  <c r="B587" i="7"/>
  <c r="B251" i="20" s="1"/>
  <c r="E586" i="7"/>
  <c r="F586" i="7" s="1"/>
  <c r="C586" i="7"/>
  <c r="C3" i="6" s="1"/>
  <c r="B586" i="7"/>
  <c r="B250" i="20" s="1"/>
  <c r="E585" i="7"/>
  <c r="C585" i="7"/>
  <c r="B585" i="7"/>
  <c r="B249" i="20" s="1"/>
  <c r="E584" i="7"/>
  <c r="C584" i="7"/>
  <c r="B584" i="7"/>
  <c r="B248" i="20" s="1"/>
  <c r="E583" i="7"/>
  <c r="C583" i="7"/>
  <c r="B583" i="7"/>
  <c r="B247" i="20" s="1"/>
  <c r="F582" i="7"/>
  <c r="E582" i="7"/>
  <c r="C582" i="7"/>
  <c r="B582" i="7"/>
  <c r="B246" i="20" s="1"/>
  <c r="E581" i="7"/>
  <c r="C581" i="7"/>
  <c r="B581" i="7"/>
  <c r="B245" i="20" s="1"/>
  <c r="E580" i="7"/>
  <c r="F581" i="7" s="1"/>
  <c r="C580" i="7"/>
  <c r="B580" i="7"/>
  <c r="B244" i="20" s="1"/>
  <c r="E579" i="7"/>
  <c r="C579" i="7"/>
  <c r="B579" i="7"/>
  <c r="B243" i="20" s="1"/>
  <c r="F578" i="7"/>
  <c r="E578" i="7"/>
  <c r="C578" i="7"/>
  <c r="B578" i="7"/>
  <c r="B242" i="20" s="1"/>
  <c r="E577" i="7"/>
  <c r="C577" i="7"/>
  <c r="B577" i="7"/>
  <c r="E576" i="7"/>
  <c r="C576" i="7"/>
  <c r="B576" i="7"/>
  <c r="B240" i="20" s="1"/>
  <c r="E575" i="7"/>
  <c r="F575" i="7" s="1"/>
  <c r="C575" i="7"/>
  <c r="B575" i="7"/>
  <c r="B239" i="20" s="1"/>
  <c r="E574" i="7"/>
  <c r="F574" i="7" s="1"/>
  <c r="C574" i="7"/>
  <c r="B574" i="7"/>
  <c r="B238" i="20" s="1"/>
  <c r="E573" i="7"/>
  <c r="C573" i="7"/>
  <c r="B573" i="7"/>
  <c r="B237" i="20" s="1"/>
  <c r="E572" i="7"/>
  <c r="C572" i="7"/>
  <c r="B572" i="7"/>
  <c r="B236" i="20" s="1"/>
  <c r="E571" i="7"/>
  <c r="C571" i="7"/>
  <c r="B571" i="7"/>
  <c r="B235" i="20" s="1"/>
  <c r="F570" i="7"/>
  <c r="E570" i="7"/>
  <c r="C570" i="7"/>
  <c r="B570" i="7"/>
  <c r="B234" i="20" s="1"/>
  <c r="E569" i="7"/>
  <c r="C569" i="7"/>
  <c r="B569" i="7"/>
  <c r="B233" i="20" s="1"/>
  <c r="E568" i="7"/>
  <c r="C568" i="7"/>
  <c r="B568" i="7"/>
  <c r="B232" i="20" s="1"/>
  <c r="E567" i="7"/>
  <c r="C567" i="7"/>
  <c r="B567" i="7"/>
  <c r="B231" i="20" s="1"/>
  <c r="E566" i="7"/>
  <c r="C566" i="7"/>
  <c r="B566" i="7"/>
  <c r="B230" i="20" s="1"/>
  <c r="E565" i="7"/>
  <c r="C565" i="7"/>
  <c r="B565" i="7"/>
  <c r="E564" i="7"/>
  <c r="C564" i="7"/>
  <c r="B564" i="7"/>
  <c r="B228" i="20" s="1"/>
  <c r="E563" i="7"/>
  <c r="C563" i="7"/>
  <c r="B563" i="7"/>
  <c r="B227" i="20" s="1"/>
  <c r="E562" i="7"/>
  <c r="C562" i="7"/>
  <c r="B562" i="7"/>
  <c r="B226" i="20" s="1"/>
  <c r="E561" i="7"/>
  <c r="C561" i="7"/>
  <c r="B561" i="7"/>
  <c r="B225" i="20" s="1"/>
  <c r="G560" i="7"/>
  <c r="E560" i="7"/>
  <c r="C560" i="7"/>
  <c r="B560" i="7"/>
  <c r="B224" i="20" s="1"/>
  <c r="E559" i="7"/>
  <c r="C559" i="7"/>
  <c r="B559" i="7"/>
  <c r="B223" i="20" s="1"/>
  <c r="E558" i="7"/>
  <c r="C558" i="7"/>
  <c r="B558" i="7"/>
  <c r="B222" i="20" s="1"/>
  <c r="E557" i="7"/>
  <c r="C557" i="7"/>
  <c r="B557" i="7"/>
  <c r="B221" i="20" s="1"/>
  <c r="E556" i="7"/>
  <c r="C556" i="7"/>
  <c r="B556" i="7"/>
  <c r="B220" i="20" s="1"/>
  <c r="E555" i="7"/>
  <c r="G556" i="7" s="1"/>
  <c r="C555" i="7"/>
  <c r="B555" i="7"/>
  <c r="B219" i="20" s="1"/>
  <c r="E554" i="7"/>
  <c r="F554" i="7" s="1"/>
  <c r="C554" i="7"/>
  <c r="B554" i="7"/>
  <c r="B218" i="20" s="1"/>
  <c r="C553" i="7"/>
  <c r="B553" i="7"/>
  <c r="E552" i="7"/>
  <c r="C552" i="7"/>
  <c r="B552" i="7"/>
  <c r="B216" i="20" s="1"/>
  <c r="E551" i="7"/>
  <c r="C551" i="7"/>
  <c r="B551" i="7"/>
  <c r="B215" i="20" s="1"/>
  <c r="E550" i="7"/>
  <c r="C550" i="7"/>
  <c r="B550" i="7"/>
  <c r="B214" i="20" s="1"/>
  <c r="E549" i="7"/>
  <c r="C549" i="7"/>
  <c r="B549" i="7"/>
  <c r="B213" i="20" s="1"/>
  <c r="E548" i="7"/>
  <c r="C548" i="7"/>
  <c r="B548" i="7"/>
  <c r="B212" i="20" s="1"/>
  <c r="E547" i="7"/>
  <c r="C547" i="7"/>
  <c r="B547" i="7"/>
  <c r="B211" i="20" s="1"/>
  <c r="E546" i="7"/>
  <c r="C546" i="7"/>
  <c r="B546" i="7"/>
  <c r="B210" i="20" s="1"/>
  <c r="E545" i="7"/>
  <c r="C545" i="7"/>
  <c r="B545" i="7"/>
  <c r="B209" i="20" s="1"/>
  <c r="E544" i="7"/>
  <c r="C544" i="7"/>
  <c r="B544" i="7"/>
  <c r="B208" i="20" s="1"/>
  <c r="E543" i="7"/>
  <c r="C543" i="7"/>
  <c r="B543" i="7"/>
  <c r="B207" i="20" s="1"/>
  <c r="E542" i="7"/>
  <c r="C542" i="7"/>
  <c r="B542" i="7"/>
  <c r="B206" i="20" s="1"/>
  <c r="E541" i="7"/>
  <c r="C541" i="7"/>
  <c r="B541" i="7"/>
  <c r="E540" i="7"/>
  <c r="C540" i="7"/>
  <c r="B540" i="7"/>
  <c r="B204" i="20" s="1"/>
  <c r="E539" i="7"/>
  <c r="C539" i="7"/>
  <c r="B539" i="7"/>
  <c r="B203" i="20" s="1"/>
  <c r="E538" i="7"/>
  <c r="C538" i="7"/>
  <c r="B538" i="7"/>
  <c r="B202" i="20" s="1"/>
  <c r="E537" i="7"/>
  <c r="C537" i="7"/>
  <c r="B537" i="7"/>
  <c r="B201" i="20" s="1"/>
  <c r="E536" i="7"/>
  <c r="C536" i="7"/>
  <c r="B536" i="7"/>
  <c r="B200" i="20" s="1"/>
  <c r="E535" i="7"/>
  <c r="C535" i="7"/>
  <c r="B535" i="7"/>
  <c r="B199" i="20" s="1"/>
  <c r="E534" i="7"/>
  <c r="C534" i="7"/>
  <c r="B534" i="7"/>
  <c r="B198" i="20" s="1"/>
  <c r="E533" i="7"/>
  <c r="C533" i="7"/>
  <c r="B533" i="7"/>
  <c r="B197" i="20" s="1"/>
  <c r="E532" i="7"/>
  <c r="G533" i="7" s="1"/>
  <c r="C532" i="7"/>
  <c r="B532" i="7"/>
  <c r="B196" i="20" s="1"/>
  <c r="E531" i="7"/>
  <c r="C531" i="7"/>
  <c r="B531" i="7"/>
  <c r="B195" i="20" s="1"/>
  <c r="E530" i="7"/>
  <c r="C530" i="7"/>
  <c r="B530" i="7"/>
  <c r="B194" i="20" s="1"/>
  <c r="E529" i="7"/>
  <c r="C529" i="7"/>
  <c r="B529" i="7"/>
  <c r="E528" i="7"/>
  <c r="C528" i="7"/>
  <c r="B528" i="7"/>
  <c r="B192" i="20" s="1"/>
  <c r="E527" i="7"/>
  <c r="C527" i="7"/>
  <c r="B527" i="7"/>
  <c r="B191" i="20" s="1"/>
  <c r="E526" i="7"/>
  <c r="C526" i="7"/>
  <c r="B526" i="7"/>
  <c r="B190" i="20" s="1"/>
  <c r="E525" i="7"/>
  <c r="C525" i="7"/>
  <c r="B525" i="7"/>
  <c r="B189" i="20" s="1"/>
  <c r="E524" i="7"/>
  <c r="C524" i="7"/>
  <c r="B524" i="7"/>
  <c r="B188" i="20" s="1"/>
  <c r="E523" i="7"/>
  <c r="C523" i="7"/>
  <c r="B523" i="7"/>
  <c r="B187" i="20" s="1"/>
  <c r="E522" i="7"/>
  <c r="C522" i="7"/>
  <c r="B522" i="7"/>
  <c r="B186" i="20" s="1"/>
  <c r="E521" i="7"/>
  <c r="C521" i="7"/>
  <c r="B521" i="7"/>
  <c r="B185" i="20" s="1"/>
  <c r="E520" i="7"/>
  <c r="C520" i="7"/>
  <c r="B520" i="7"/>
  <c r="B184" i="20" s="1"/>
  <c r="E519" i="7"/>
  <c r="C519" i="7"/>
  <c r="B519" i="7"/>
  <c r="B183" i="20" s="1"/>
  <c r="E518" i="7"/>
  <c r="C518" i="7"/>
  <c r="B518" i="7"/>
  <c r="B182" i="20" s="1"/>
  <c r="E517" i="7"/>
  <c r="C517" i="7"/>
  <c r="B517" i="7"/>
  <c r="E516" i="7"/>
  <c r="C516" i="7"/>
  <c r="B516" i="7"/>
  <c r="B180" i="20" s="1"/>
  <c r="E515" i="7"/>
  <c r="C515" i="7"/>
  <c r="B515" i="7"/>
  <c r="B179" i="20" s="1"/>
  <c r="E514" i="7"/>
  <c r="C514" i="7"/>
  <c r="B514" i="7"/>
  <c r="B178" i="20" s="1"/>
  <c r="E513" i="7"/>
  <c r="C513" i="7"/>
  <c r="B513" i="7"/>
  <c r="B177" i="20" s="1"/>
  <c r="E512" i="7"/>
  <c r="C512" i="7"/>
  <c r="B512" i="7"/>
  <c r="B176" i="20" s="1"/>
  <c r="E511" i="7"/>
  <c r="C511" i="7"/>
  <c r="B511" i="7"/>
  <c r="B175" i="20" s="1"/>
  <c r="E510" i="7"/>
  <c r="C510" i="7"/>
  <c r="B510" i="7"/>
  <c r="B174" i="20" s="1"/>
  <c r="E509" i="7"/>
  <c r="C509" i="7"/>
  <c r="B509" i="7"/>
  <c r="B173" i="20" s="1"/>
  <c r="E508" i="7"/>
  <c r="C508" i="7"/>
  <c r="B508" i="7"/>
  <c r="B172" i="20" s="1"/>
  <c r="E507" i="7"/>
  <c r="C507" i="7"/>
  <c r="B507" i="7"/>
  <c r="B171" i="20" s="1"/>
  <c r="E506" i="7"/>
  <c r="C506" i="7"/>
  <c r="B506" i="7"/>
  <c r="B170" i="20" s="1"/>
  <c r="E505" i="7"/>
  <c r="C505" i="7"/>
  <c r="B505" i="7"/>
  <c r="E504" i="7"/>
  <c r="G505" i="7" s="1"/>
  <c r="C504" i="7"/>
  <c r="B504" i="7"/>
  <c r="B168" i="20" s="1"/>
  <c r="E503" i="7"/>
  <c r="C503" i="7"/>
  <c r="B503" i="7"/>
  <c r="B167" i="20" s="1"/>
  <c r="E502" i="7"/>
  <c r="C502" i="7"/>
  <c r="B502" i="7"/>
  <c r="B166" i="20" s="1"/>
  <c r="E501" i="7"/>
  <c r="C501" i="7"/>
  <c r="B501" i="7"/>
  <c r="B165" i="20" s="1"/>
  <c r="E500" i="7"/>
  <c r="C500" i="7"/>
  <c r="B500" i="7"/>
  <c r="B164" i="20" s="1"/>
  <c r="E499" i="7"/>
  <c r="C499" i="7"/>
  <c r="B499" i="7"/>
  <c r="B163" i="20" s="1"/>
  <c r="E498" i="7"/>
  <c r="C498" i="7"/>
  <c r="B498" i="7"/>
  <c r="B162" i="20" s="1"/>
  <c r="E497" i="7"/>
  <c r="C497" i="7"/>
  <c r="B497" i="7"/>
  <c r="B161" i="20" s="1"/>
  <c r="E496" i="7"/>
  <c r="C496" i="7"/>
  <c r="B496" i="7"/>
  <c r="B160" i="20" s="1"/>
  <c r="E495" i="7"/>
  <c r="C495" i="7"/>
  <c r="B495" i="7"/>
  <c r="B159" i="20" s="1"/>
  <c r="E494" i="7"/>
  <c r="C494" i="7"/>
  <c r="B494" i="7"/>
  <c r="B158" i="20" s="1"/>
  <c r="E493" i="7"/>
  <c r="C493" i="7"/>
  <c r="B493" i="7"/>
  <c r="E492" i="7"/>
  <c r="C492" i="7"/>
  <c r="B492" i="7"/>
  <c r="B156" i="20" s="1"/>
  <c r="E491" i="7"/>
  <c r="C491" i="7"/>
  <c r="B491" i="7"/>
  <c r="B155" i="20" s="1"/>
  <c r="E490" i="7"/>
  <c r="C490" i="7"/>
  <c r="B490" i="7"/>
  <c r="B154" i="20" s="1"/>
  <c r="E489" i="7"/>
  <c r="C489" i="7"/>
  <c r="B489" i="7"/>
  <c r="B153" i="20" s="1"/>
  <c r="E488" i="7"/>
  <c r="G489" i="7" s="1"/>
  <c r="C488" i="7"/>
  <c r="B488" i="7"/>
  <c r="B152" i="20" s="1"/>
  <c r="E487" i="7"/>
  <c r="C487" i="7"/>
  <c r="B487" i="7"/>
  <c r="B151" i="20" s="1"/>
  <c r="E486" i="7"/>
  <c r="C486" i="7"/>
  <c r="B486" i="7"/>
  <c r="B150" i="20" s="1"/>
  <c r="E485" i="7"/>
  <c r="C485" i="7"/>
  <c r="B485" i="7"/>
  <c r="B149" i="20" s="1"/>
  <c r="E484" i="7"/>
  <c r="C484" i="7"/>
  <c r="B484" i="7"/>
  <c r="B148" i="20" s="1"/>
  <c r="E483" i="7"/>
  <c r="C483" i="7"/>
  <c r="B483" i="7"/>
  <c r="B147" i="20" s="1"/>
  <c r="E482" i="7"/>
  <c r="C482" i="7"/>
  <c r="B482" i="7"/>
  <c r="B146" i="20" s="1"/>
  <c r="E481" i="7"/>
  <c r="C481" i="7"/>
  <c r="B481" i="7"/>
  <c r="E480" i="7"/>
  <c r="C480" i="7"/>
  <c r="B480" i="7"/>
  <c r="B144" i="20" s="1"/>
  <c r="E479" i="7"/>
  <c r="C479" i="7"/>
  <c r="C2" i="6" s="1"/>
  <c r="B479" i="7"/>
  <c r="B143" i="20" s="1"/>
  <c r="E478" i="7"/>
  <c r="C478" i="7"/>
  <c r="B478" i="7"/>
  <c r="B142" i="20" s="1"/>
  <c r="E477" i="7"/>
  <c r="C477" i="7"/>
  <c r="B477" i="7"/>
  <c r="B141" i="20" s="1"/>
  <c r="E476" i="7"/>
  <c r="C476" i="7"/>
  <c r="B476" i="7"/>
  <c r="B140" i="20" s="1"/>
  <c r="E475" i="7"/>
  <c r="C475" i="7"/>
  <c r="B475" i="7"/>
  <c r="B139" i="20" s="1"/>
  <c r="E474" i="7"/>
  <c r="F474" i="7" s="1"/>
  <c r="C474" i="7"/>
  <c r="B474" i="7"/>
  <c r="B138" i="20" s="1"/>
  <c r="E473" i="7"/>
  <c r="C473" i="7"/>
  <c r="B473" i="7"/>
  <c r="B137" i="20" s="1"/>
  <c r="E472" i="7"/>
  <c r="C472" i="7"/>
  <c r="B472" i="7"/>
  <c r="B136" i="20" s="1"/>
  <c r="E471" i="7"/>
  <c r="C471" i="7"/>
  <c r="B471" i="7"/>
  <c r="B135" i="20" s="1"/>
  <c r="E470" i="7"/>
  <c r="C470" i="7"/>
  <c r="B470" i="7"/>
  <c r="B134" i="20" s="1"/>
  <c r="E469" i="7"/>
  <c r="C469" i="7"/>
  <c r="B469" i="7"/>
  <c r="E468" i="7"/>
  <c r="C468" i="7"/>
  <c r="B468" i="7"/>
  <c r="B132" i="20" s="1"/>
  <c r="E467" i="7"/>
  <c r="C467" i="7"/>
  <c r="B467" i="7"/>
  <c r="B131" i="20" s="1"/>
  <c r="E466" i="7"/>
  <c r="F466" i="7" s="1"/>
  <c r="C466" i="7"/>
  <c r="B466" i="7"/>
  <c r="B130" i="20" s="1"/>
  <c r="E465" i="7"/>
  <c r="C465" i="7"/>
  <c r="B465" i="7"/>
  <c r="B129" i="20" s="1"/>
  <c r="E464" i="7"/>
  <c r="C464" i="7"/>
  <c r="B464" i="7"/>
  <c r="B128" i="20" s="1"/>
  <c r="E463" i="7"/>
  <c r="C463" i="7"/>
  <c r="B463" i="7"/>
  <c r="B127" i="20" s="1"/>
  <c r="E462" i="7"/>
  <c r="C462" i="7"/>
  <c r="B462" i="7"/>
  <c r="B126" i="20" s="1"/>
  <c r="E461" i="7"/>
  <c r="C461" i="7"/>
  <c r="B461" i="7"/>
  <c r="B125" i="20" s="1"/>
  <c r="E460" i="7"/>
  <c r="C460" i="7"/>
  <c r="B460" i="7"/>
  <c r="B124" i="20" s="1"/>
  <c r="E459" i="7"/>
  <c r="C459" i="7"/>
  <c r="B459" i="7"/>
  <c r="B123" i="20" s="1"/>
  <c r="E458" i="7"/>
  <c r="C458" i="7"/>
  <c r="B458" i="7"/>
  <c r="B122" i="20" s="1"/>
  <c r="E457" i="7"/>
  <c r="C457" i="7"/>
  <c r="B457" i="7"/>
  <c r="E456" i="7"/>
  <c r="C456" i="7"/>
  <c r="B456" i="7"/>
  <c r="B120" i="20" s="1"/>
  <c r="E455" i="7"/>
  <c r="C455" i="7"/>
  <c r="B455" i="7"/>
  <c r="B119" i="20" s="1"/>
  <c r="E454" i="7"/>
  <c r="C454" i="7"/>
  <c r="B454" i="7"/>
  <c r="B118" i="20" s="1"/>
  <c r="E453" i="7"/>
  <c r="C453" i="7"/>
  <c r="B453" i="7"/>
  <c r="B117" i="20" s="1"/>
  <c r="E452" i="7"/>
  <c r="C452" i="7"/>
  <c r="B452" i="7"/>
  <c r="B116" i="20" s="1"/>
  <c r="E451" i="7"/>
  <c r="G452" i="7" s="1"/>
  <c r="C451" i="7"/>
  <c r="B451" i="7"/>
  <c r="B115" i="20" s="1"/>
  <c r="E450" i="7"/>
  <c r="C450" i="7"/>
  <c r="B450" i="7"/>
  <c r="B114" i="20" s="1"/>
  <c r="E449" i="7"/>
  <c r="C449" i="7"/>
  <c r="B449" i="7"/>
  <c r="B113" i="20" s="1"/>
  <c r="E448" i="7"/>
  <c r="C448" i="7"/>
  <c r="B448" i="7"/>
  <c r="B112" i="20" s="1"/>
  <c r="E447" i="7"/>
  <c r="C447" i="7"/>
  <c r="B447" i="7"/>
  <c r="B111" i="20" s="1"/>
  <c r="E446" i="7"/>
  <c r="C446" i="7"/>
  <c r="B446" i="7"/>
  <c r="B110" i="20" s="1"/>
  <c r="E445" i="7"/>
  <c r="C445" i="7"/>
  <c r="B445" i="7"/>
  <c r="E444" i="7"/>
  <c r="C444" i="7"/>
  <c r="B444" i="7"/>
  <c r="B108" i="20" s="1"/>
  <c r="E443" i="7"/>
  <c r="C443" i="7"/>
  <c r="B443" i="7"/>
  <c r="B107" i="20" s="1"/>
  <c r="E442" i="7"/>
  <c r="F442" i="7" s="1"/>
  <c r="C442" i="7"/>
  <c r="B442" i="7"/>
  <c r="B106" i="20" s="1"/>
  <c r="E441" i="7"/>
  <c r="C441" i="7"/>
  <c r="B441" i="7"/>
  <c r="B105" i="20" s="1"/>
  <c r="E440" i="7"/>
  <c r="C440" i="7"/>
  <c r="B440" i="7"/>
  <c r="B104" i="20" s="1"/>
  <c r="E439" i="7"/>
  <c r="C439" i="7"/>
  <c r="B439" i="7"/>
  <c r="B103" i="20" s="1"/>
  <c r="E438" i="7"/>
  <c r="C438" i="7"/>
  <c r="B438" i="7"/>
  <c r="B102" i="20" s="1"/>
  <c r="E437" i="7"/>
  <c r="C437" i="7"/>
  <c r="B437" i="7"/>
  <c r="B101" i="20" s="1"/>
  <c r="E436" i="7"/>
  <c r="C436" i="7"/>
  <c r="B436" i="7"/>
  <c r="B100" i="20" s="1"/>
  <c r="E435" i="7"/>
  <c r="C435" i="7"/>
  <c r="B435" i="7"/>
  <c r="B99" i="20" s="1"/>
  <c r="E434" i="7"/>
  <c r="C434" i="7"/>
  <c r="B434" i="7"/>
  <c r="B98" i="20" s="1"/>
  <c r="E433" i="7"/>
  <c r="C433" i="7"/>
  <c r="B433" i="7"/>
  <c r="E432" i="7"/>
  <c r="C432" i="7"/>
  <c r="B432" i="7"/>
  <c r="B96" i="20" s="1"/>
  <c r="E431" i="7"/>
  <c r="C431" i="7"/>
  <c r="B431" i="7"/>
  <c r="B95" i="20" s="1"/>
  <c r="E430" i="7"/>
  <c r="G432" i="7" s="1"/>
  <c r="C430" i="7"/>
  <c r="B430" i="7"/>
  <c r="B94" i="20" s="1"/>
  <c r="E429" i="7"/>
  <c r="C429" i="7"/>
  <c r="B429" i="7"/>
  <c r="B93" i="20" s="1"/>
  <c r="E428" i="7"/>
  <c r="G429" i="7" s="1"/>
  <c r="C428" i="7"/>
  <c r="B428" i="7"/>
  <c r="B92" i="20" s="1"/>
  <c r="E427" i="7"/>
  <c r="C427" i="7"/>
  <c r="B427" i="7"/>
  <c r="B91" i="20" s="1"/>
  <c r="E426" i="7"/>
  <c r="C426" i="7"/>
  <c r="B426" i="7"/>
  <c r="B90" i="20" s="1"/>
  <c r="E425" i="7"/>
  <c r="C425" i="7"/>
  <c r="B425" i="7"/>
  <c r="B89" i="20" s="1"/>
  <c r="E424" i="7"/>
  <c r="C424" i="7"/>
  <c r="B424" i="7"/>
  <c r="B88" i="20" s="1"/>
  <c r="E423" i="7"/>
  <c r="G424" i="7" s="1"/>
  <c r="C423" i="7"/>
  <c r="B423" i="7"/>
  <c r="B87" i="20" s="1"/>
  <c r="E422" i="7"/>
  <c r="C422" i="7"/>
  <c r="B422" i="7"/>
  <c r="B86" i="20" s="1"/>
  <c r="E421" i="7"/>
  <c r="C421" i="7"/>
  <c r="B421" i="7"/>
  <c r="E420" i="7"/>
  <c r="C420" i="7"/>
  <c r="B420" i="7"/>
  <c r="B84" i="20" s="1"/>
  <c r="E419" i="7"/>
  <c r="C419" i="7"/>
  <c r="B419" i="7"/>
  <c r="B83" i="20" s="1"/>
  <c r="E418" i="7"/>
  <c r="C418" i="7"/>
  <c r="B418" i="7"/>
  <c r="B82" i="20" s="1"/>
  <c r="E417" i="7"/>
  <c r="C417" i="7"/>
  <c r="B417" i="7"/>
  <c r="B81" i="20" s="1"/>
  <c r="E416" i="7"/>
  <c r="C416" i="7"/>
  <c r="B416" i="7"/>
  <c r="B80" i="20" s="1"/>
  <c r="E415" i="7"/>
  <c r="C415" i="7"/>
  <c r="B415" i="7"/>
  <c r="B79" i="20" s="1"/>
  <c r="E414" i="7"/>
  <c r="C414" i="7"/>
  <c r="B414" i="7"/>
  <c r="B78" i="20" s="1"/>
  <c r="E413" i="7"/>
  <c r="C413" i="7"/>
  <c r="B413" i="7"/>
  <c r="B77" i="20" s="1"/>
  <c r="E412" i="7"/>
  <c r="F412" i="7" s="1"/>
  <c r="C412" i="7"/>
  <c r="B412" i="7"/>
  <c r="B76" i="20" s="1"/>
  <c r="E411" i="7"/>
  <c r="C411" i="7"/>
  <c r="B411" i="7"/>
  <c r="B75" i="20" s="1"/>
  <c r="E410" i="7"/>
  <c r="C410" i="7"/>
  <c r="B410" i="7"/>
  <c r="B74" i="20" s="1"/>
  <c r="E409" i="7"/>
  <c r="C409" i="7"/>
  <c r="B409" i="7"/>
  <c r="E408" i="7"/>
  <c r="C408" i="7"/>
  <c r="B408" i="7"/>
  <c r="B72" i="20" s="1"/>
  <c r="E407" i="7"/>
  <c r="C407" i="7"/>
  <c r="B407" i="7"/>
  <c r="B71" i="20" s="1"/>
  <c r="E406" i="7"/>
  <c r="C406" i="7"/>
  <c r="B406" i="7"/>
  <c r="B70" i="20" s="1"/>
  <c r="E405" i="7"/>
  <c r="C405" i="7"/>
  <c r="B405" i="7"/>
  <c r="B69" i="20" s="1"/>
  <c r="E404" i="7"/>
  <c r="F404" i="7" s="1"/>
  <c r="C404" i="7"/>
  <c r="B404" i="7"/>
  <c r="B68" i="20" s="1"/>
  <c r="E403" i="7"/>
  <c r="C403" i="7"/>
  <c r="B403" i="7"/>
  <c r="B67" i="20" s="1"/>
  <c r="E402" i="7"/>
  <c r="C402" i="7"/>
  <c r="B402" i="7"/>
  <c r="B66" i="20" s="1"/>
  <c r="E401" i="7"/>
  <c r="C401" i="7"/>
  <c r="B401" i="7"/>
  <c r="B65" i="20" s="1"/>
  <c r="E400" i="7"/>
  <c r="C400" i="7"/>
  <c r="B400" i="7"/>
  <c r="B64" i="20" s="1"/>
  <c r="E399" i="7"/>
  <c r="C399" i="7"/>
  <c r="B399" i="7"/>
  <c r="B63" i="20" s="1"/>
  <c r="E398" i="7"/>
  <c r="C398" i="7"/>
  <c r="B398" i="7"/>
  <c r="B62" i="20" s="1"/>
  <c r="E397" i="7"/>
  <c r="C397" i="7"/>
  <c r="B397" i="7"/>
  <c r="F396" i="7"/>
  <c r="E396" i="7"/>
  <c r="C396" i="7"/>
  <c r="B396" i="7"/>
  <c r="B60" i="20" s="1"/>
  <c r="E395" i="7"/>
  <c r="C395" i="7"/>
  <c r="B395" i="7"/>
  <c r="B59" i="20" s="1"/>
  <c r="E394" i="7"/>
  <c r="C394" i="7"/>
  <c r="B394" i="7"/>
  <c r="B58" i="20" s="1"/>
  <c r="E393" i="7"/>
  <c r="C393" i="7"/>
  <c r="B393" i="7"/>
  <c r="B57" i="20" s="1"/>
  <c r="E392" i="7"/>
  <c r="C392" i="7"/>
  <c r="B392" i="7"/>
  <c r="B56" i="20" s="1"/>
  <c r="E391" i="7"/>
  <c r="C391" i="7"/>
  <c r="B391" i="7"/>
  <c r="B55" i="20" s="1"/>
  <c r="E390" i="7"/>
  <c r="C390" i="7"/>
  <c r="B390" i="7"/>
  <c r="B54" i="20" s="1"/>
  <c r="E389" i="7"/>
  <c r="C389" i="7"/>
  <c r="B389" i="7"/>
  <c r="B53" i="20" s="1"/>
  <c r="E388" i="7"/>
  <c r="C388" i="7"/>
  <c r="B388" i="7"/>
  <c r="B52" i="20" s="1"/>
  <c r="E387" i="7"/>
  <c r="C387" i="7"/>
  <c r="B387" i="7"/>
  <c r="B51" i="20" s="1"/>
  <c r="E386" i="7"/>
  <c r="C386" i="7"/>
  <c r="B386" i="7"/>
  <c r="B50" i="20" s="1"/>
  <c r="E385" i="7"/>
  <c r="C385" i="7"/>
  <c r="B385" i="7"/>
  <c r="C384" i="7"/>
  <c r="B384" i="7"/>
  <c r="B48" i="20" s="1"/>
  <c r="C383" i="7"/>
  <c r="B383" i="7"/>
  <c r="B47" i="20" s="1"/>
  <c r="C382" i="7"/>
  <c r="B382" i="7"/>
  <c r="B46" i="20" s="1"/>
  <c r="C381" i="7"/>
  <c r="B381" i="7"/>
  <c r="B45" i="20" s="1"/>
  <c r="E380" i="7"/>
  <c r="C380" i="7"/>
  <c r="B380" i="7"/>
  <c r="B44" i="20" s="1"/>
  <c r="C379" i="7"/>
  <c r="B379" i="7"/>
  <c r="B43" i="20" s="1"/>
  <c r="E378" i="7"/>
  <c r="C378" i="7"/>
  <c r="B378" i="7"/>
  <c r="B42" i="20" s="1"/>
  <c r="E377" i="7"/>
  <c r="C377" i="7"/>
  <c r="B377" i="7"/>
  <c r="B41" i="20" s="1"/>
  <c r="E376" i="7"/>
  <c r="C376" i="7"/>
  <c r="B376" i="7"/>
  <c r="B40" i="20" s="1"/>
  <c r="E375" i="7"/>
  <c r="C375" i="7"/>
  <c r="B375" i="7"/>
  <c r="B39" i="20" s="1"/>
  <c r="C374" i="7"/>
  <c r="B374" i="7"/>
  <c r="B38" i="20" s="1"/>
  <c r="C373" i="7"/>
  <c r="B373" i="7"/>
  <c r="E372" i="7"/>
  <c r="C372" i="7"/>
  <c r="B372" i="7"/>
  <c r="B36" i="20" s="1"/>
  <c r="C371" i="7"/>
  <c r="B371" i="7"/>
  <c r="B35" i="20" s="1"/>
  <c r="E370" i="7"/>
  <c r="C370" i="7"/>
  <c r="B370" i="7"/>
  <c r="B34" i="20" s="1"/>
  <c r="E369" i="7"/>
  <c r="C369" i="7"/>
  <c r="B369" i="7"/>
  <c r="B33" i="20" s="1"/>
  <c r="E368" i="7"/>
  <c r="C368" i="7"/>
  <c r="B368" i="7"/>
  <c r="B32" i="20" s="1"/>
  <c r="E367" i="7"/>
  <c r="C367" i="7"/>
  <c r="B367" i="7"/>
  <c r="B31" i="20" s="1"/>
  <c r="E366" i="7"/>
  <c r="C366" i="7"/>
  <c r="B366" i="7"/>
  <c r="B30" i="20" s="1"/>
  <c r="C365" i="7"/>
  <c r="B365" i="7"/>
  <c r="B29" i="20" s="1"/>
  <c r="E364" i="7"/>
  <c r="C364" i="7"/>
  <c r="B364" i="7"/>
  <c r="B28" i="20" s="1"/>
  <c r="C363" i="7"/>
  <c r="B363" i="7"/>
  <c r="B27" i="20" s="1"/>
  <c r="E362" i="7"/>
  <c r="C362" i="7"/>
  <c r="B362" i="7"/>
  <c r="B26" i="20" s="1"/>
  <c r="J26" i="20" s="1"/>
  <c r="E361" i="7"/>
  <c r="C361" i="7"/>
  <c r="B361" i="7"/>
  <c r="E360" i="7"/>
  <c r="C360" i="7"/>
  <c r="B360" i="7"/>
  <c r="B24" i="20" s="1"/>
  <c r="J24" i="20" s="1"/>
  <c r="E359" i="7"/>
  <c r="C359" i="7"/>
  <c r="B359" i="7"/>
  <c r="B23" i="20" s="1"/>
  <c r="H23" i="20" s="1"/>
  <c r="C358" i="7"/>
  <c r="B358" i="7"/>
  <c r="B22" i="20" s="1"/>
  <c r="J22" i="20" s="1"/>
  <c r="C357" i="7"/>
  <c r="B357" i="7"/>
  <c r="B21" i="20" s="1"/>
  <c r="H21" i="20" s="1"/>
  <c r="E356" i="7"/>
  <c r="C356" i="7"/>
  <c r="B356" i="7"/>
  <c r="B20" i="20" s="1"/>
  <c r="H20" i="20" s="1"/>
  <c r="C355" i="7"/>
  <c r="B355" i="7"/>
  <c r="B19" i="20" s="1"/>
  <c r="I19" i="20" s="1"/>
  <c r="E354" i="7"/>
  <c r="C354" i="7"/>
  <c r="B354" i="7"/>
  <c r="B18" i="20" s="1"/>
  <c r="J18" i="20" s="1"/>
  <c r="E353" i="7"/>
  <c r="C353" i="7"/>
  <c r="B353" i="7"/>
  <c r="B17" i="20" s="1"/>
  <c r="H17" i="20" s="1"/>
  <c r="E352" i="7"/>
  <c r="C352" i="7"/>
  <c r="B352" i="7"/>
  <c r="B16" i="20" s="1"/>
  <c r="H16" i="20" s="1"/>
  <c r="C351" i="7"/>
  <c r="B351" i="7"/>
  <c r="B15" i="20" s="1"/>
  <c r="I15" i="20" s="1"/>
  <c r="C350" i="7"/>
  <c r="B350" i="7"/>
  <c r="B14" i="20" s="1"/>
  <c r="C349" i="7"/>
  <c r="B349" i="7"/>
  <c r="E348" i="7"/>
  <c r="C348" i="7"/>
  <c r="B348" i="7"/>
  <c r="B12" i="20" s="1"/>
  <c r="H12" i="20" s="1"/>
  <c r="C347" i="7"/>
  <c r="B347" i="7"/>
  <c r="B11" i="20" s="1"/>
  <c r="H11" i="20" s="1"/>
  <c r="E346" i="7"/>
  <c r="C346" i="7"/>
  <c r="B346" i="7"/>
  <c r="B10" i="20" s="1"/>
  <c r="H10" i="20" s="1"/>
  <c r="E345" i="7"/>
  <c r="C345" i="7"/>
  <c r="B345" i="7"/>
  <c r="B9" i="20" s="1"/>
  <c r="I9" i="20" s="1"/>
  <c r="E344" i="7"/>
  <c r="C344" i="7"/>
  <c r="B344" i="7"/>
  <c r="B8" i="20" s="1"/>
  <c r="H8" i="20" s="1"/>
  <c r="E343" i="7"/>
  <c r="C343" i="7"/>
  <c r="B343" i="7"/>
  <c r="B7" i="20" s="1"/>
  <c r="I7" i="20" s="1"/>
  <c r="C342" i="7"/>
  <c r="B342" i="7"/>
  <c r="B6" i="20" s="1"/>
  <c r="I6" i="20" s="1"/>
  <c r="C341" i="7"/>
  <c r="B341" i="7"/>
  <c r="B5" i="20" s="1"/>
  <c r="H5" i="20" s="1"/>
  <c r="E340" i="7"/>
  <c r="C340" i="7"/>
  <c r="B340" i="7"/>
  <c r="B4" i="20" s="1"/>
  <c r="H4" i="20" s="1"/>
  <c r="C339" i="7"/>
  <c r="B339" i="7"/>
  <c r="B3" i="20" s="1"/>
  <c r="I3" i="20" s="1"/>
  <c r="E338" i="7"/>
  <c r="C338" i="7"/>
  <c r="B338" i="7"/>
  <c r="B2" i="20" s="1"/>
  <c r="E337" i="7"/>
  <c r="C337" i="7"/>
  <c r="B337" i="7"/>
  <c r="E336" i="7"/>
  <c r="C336" i="7"/>
  <c r="B336" i="7"/>
  <c r="C335" i="7"/>
  <c r="B335" i="7"/>
  <c r="E334" i="7"/>
  <c r="C334" i="7"/>
  <c r="B334" i="7"/>
  <c r="C333" i="7"/>
  <c r="B333" i="7"/>
  <c r="E332" i="7"/>
  <c r="C332" i="7"/>
  <c r="B332" i="7"/>
  <c r="C331" i="7"/>
  <c r="B331" i="7"/>
  <c r="E330" i="7"/>
  <c r="C330" i="7"/>
  <c r="B330" i="7"/>
  <c r="E329" i="7"/>
  <c r="C329" i="7"/>
  <c r="B329" i="7"/>
  <c r="E328" i="7"/>
  <c r="C328" i="7"/>
  <c r="B328" i="7"/>
  <c r="C327" i="7"/>
  <c r="B327" i="7"/>
  <c r="E326" i="7"/>
  <c r="C326" i="7"/>
  <c r="B326" i="7"/>
  <c r="E325" i="7"/>
  <c r="C325" i="7"/>
  <c r="B325" i="7"/>
  <c r="E324" i="7"/>
  <c r="C324" i="7"/>
  <c r="B324" i="7"/>
  <c r="E323" i="7"/>
  <c r="C323" i="7"/>
  <c r="B323" i="7"/>
  <c r="E322" i="7"/>
  <c r="C322" i="7"/>
  <c r="B322" i="7"/>
  <c r="E321" i="7"/>
  <c r="C321" i="7"/>
  <c r="B321" i="7"/>
  <c r="E320" i="7"/>
  <c r="C320" i="7"/>
  <c r="B320" i="7"/>
  <c r="E319" i="7"/>
  <c r="C319" i="7"/>
  <c r="B319" i="7"/>
  <c r="E318" i="7"/>
  <c r="C318" i="7"/>
  <c r="B318" i="7"/>
  <c r="E317" i="7"/>
  <c r="C317" i="7"/>
  <c r="B317" i="7"/>
  <c r="E316" i="7"/>
  <c r="C316" i="7"/>
  <c r="B316" i="7"/>
  <c r="E315" i="7"/>
  <c r="C315" i="7"/>
  <c r="B315" i="7"/>
  <c r="E314" i="7"/>
  <c r="C314" i="7"/>
  <c r="B314" i="7"/>
  <c r="E313" i="7"/>
  <c r="C313" i="7"/>
  <c r="B313" i="7"/>
  <c r="E312" i="7"/>
  <c r="C312" i="7"/>
  <c r="B312" i="7"/>
  <c r="E311" i="7"/>
  <c r="C311" i="7"/>
  <c r="B311" i="7"/>
  <c r="E310" i="7"/>
  <c r="C310" i="7"/>
  <c r="B310" i="7"/>
  <c r="E309" i="7"/>
  <c r="C309" i="7"/>
  <c r="B309" i="7"/>
  <c r="E308" i="7"/>
  <c r="C308" i="7"/>
  <c r="B308" i="7"/>
  <c r="E307" i="7"/>
  <c r="C307" i="7"/>
  <c r="B307" i="7"/>
  <c r="E306" i="7"/>
  <c r="C306" i="7"/>
  <c r="B306" i="7"/>
  <c r="E305" i="7"/>
  <c r="C305" i="7"/>
  <c r="B305" i="7"/>
  <c r="E304" i="7"/>
  <c r="C304" i="7"/>
  <c r="B304" i="7"/>
  <c r="E303" i="7"/>
  <c r="C303" i="7"/>
  <c r="B303" i="7"/>
  <c r="E302" i="7"/>
  <c r="C302" i="7"/>
  <c r="B302" i="7"/>
  <c r="E301" i="7"/>
  <c r="C301" i="7"/>
  <c r="B301" i="7"/>
  <c r="E300" i="7"/>
  <c r="C300" i="7"/>
  <c r="B300" i="7"/>
  <c r="E299" i="7"/>
  <c r="C299" i="7"/>
  <c r="B299" i="7"/>
  <c r="E298" i="7"/>
  <c r="C298" i="7"/>
  <c r="B298" i="7"/>
  <c r="E297" i="7"/>
  <c r="C297" i="7"/>
  <c r="B297" i="7"/>
  <c r="E296" i="7"/>
  <c r="C296" i="7"/>
  <c r="B296" i="7"/>
  <c r="E295" i="7"/>
  <c r="C295" i="7"/>
  <c r="B295" i="7"/>
  <c r="E294" i="7"/>
  <c r="C294" i="7"/>
  <c r="B294" i="7"/>
  <c r="E293" i="7"/>
  <c r="C293" i="7"/>
  <c r="B293" i="7"/>
  <c r="E292" i="7"/>
  <c r="C292" i="7"/>
  <c r="B292" i="7"/>
  <c r="E291" i="7"/>
  <c r="C291" i="7"/>
  <c r="B291" i="7"/>
  <c r="E290" i="7"/>
  <c r="C290" i="7"/>
  <c r="B290" i="7"/>
  <c r="E289" i="7"/>
  <c r="C289" i="7"/>
  <c r="B289" i="7"/>
  <c r="E288" i="7"/>
  <c r="C288" i="7"/>
  <c r="B288" i="7"/>
  <c r="E287" i="7"/>
  <c r="C287" i="7"/>
  <c r="B287" i="7"/>
  <c r="E286" i="7"/>
  <c r="C286" i="7"/>
  <c r="B286" i="7"/>
  <c r="E285" i="7"/>
  <c r="C285" i="7"/>
  <c r="B285" i="7"/>
  <c r="E284" i="7"/>
  <c r="C284" i="7"/>
  <c r="B284" i="7"/>
  <c r="E283" i="7"/>
  <c r="C283" i="7"/>
  <c r="B283" i="7"/>
  <c r="E282" i="7"/>
  <c r="C282" i="7"/>
  <c r="B282" i="7"/>
  <c r="E281" i="7"/>
  <c r="C281" i="7"/>
  <c r="B281" i="7"/>
  <c r="E280" i="7"/>
  <c r="C280" i="7"/>
  <c r="B280" i="7"/>
  <c r="E279" i="7"/>
  <c r="C279" i="7"/>
  <c r="B279" i="7"/>
  <c r="E278" i="7"/>
  <c r="C278" i="7"/>
  <c r="B278" i="7"/>
  <c r="E277" i="7"/>
  <c r="C277" i="7"/>
  <c r="B277" i="7"/>
  <c r="E276" i="7"/>
  <c r="C276" i="7"/>
  <c r="B276" i="7"/>
  <c r="E275" i="7"/>
  <c r="C275" i="7"/>
  <c r="B275" i="7"/>
  <c r="E274" i="7"/>
  <c r="C274" i="7"/>
  <c r="B274" i="7"/>
  <c r="E273" i="7"/>
  <c r="C273" i="7"/>
  <c r="B273" i="7"/>
  <c r="E272" i="7"/>
  <c r="C272" i="7"/>
  <c r="B272" i="7"/>
  <c r="E271" i="7"/>
  <c r="C271" i="7"/>
  <c r="B271" i="7"/>
  <c r="E270" i="7"/>
  <c r="C270" i="7"/>
  <c r="B270" i="7"/>
  <c r="E269" i="7"/>
  <c r="C269" i="7"/>
  <c r="B269" i="7"/>
  <c r="E268" i="7"/>
  <c r="C268" i="7"/>
  <c r="B268" i="7"/>
  <c r="E267" i="7"/>
  <c r="C267" i="7"/>
  <c r="B267" i="7"/>
  <c r="E266" i="7"/>
  <c r="C266" i="7"/>
  <c r="B266" i="7"/>
  <c r="E265" i="7"/>
  <c r="C265" i="7"/>
  <c r="B265" i="7"/>
  <c r="E264" i="7"/>
  <c r="C264" i="7"/>
  <c r="B264" i="7"/>
  <c r="E263" i="7"/>
  <c r="C263" i="7"/>
  <c r="B263" i="7"/>
  <c r="E262" i="7"/>
  <c r="C262" i="7"/>
  <c r="B262" i="7"/>
  <c r="E261" i="7"/>
  <c r="C261" i="7"/>
  <c r="B261" i="7"/>
  <c r="E260" i="7"/>
  <c r="C260" i="7"/>
  <c r="B260" i="7"/>
  <c r="E259" i="7"/>
  <c r="C259" i="7"/>
  <c r="B259" i="7"/>
  <c r="E258" i="7"/>
  <c r="C258" i="7"/>
  <c r="B258" i="7"/>
  <c r="E257" i="7"/>
  <c r="C257" i="7"/>
  <c r="B257" i="7"/>
  <c r="E256" i="7"/>
  <c r="C256" i="7"/>
  <c r="B256" i="7"/>
  <c r="E255" i="7"/>
  <c r="C255" i="7"/>
  <c r="B255" i="7"/>
  <c r="E254" i="7"/>
  <c r="C254" i="7"/>
  <c r="B254" i="7"/>
  <c r="E253" i="7"/>
  <c r="C253" i="7"/>
  <c r="B253" i="7"/>
  <c r="E252" i="7"/>
  <c r="C252" i="7"/>
  <c r="B252" i="7"/>
  <c r="E251" i="7"/>
  <c r="C251" i="7"/>
  <c r="B251" i="7"/>
  <c r="E250" i="7"/>
  <c r="C250" i="7"/>
  <c r="B250" i="7"/>
  <c r="E249" i="7"/>
  <c r="C249" i="7"/>
  <c r="B249" i="7"/>
  <c r="E248" i="7"/>
  <c r="C248" i="7"/>
  <c r="B248" i="7"/>
  <c r="E247" i="7"/>
  <c r="C247" i="7"/>
  <c r="B247" i="7"/>
  <c r="E246" i="7"/>
  <c r="C246" i="7"/>
  <c r="B246" i="7"/>
  <c r="E245" i="7"/>
  <c r="C245" i="7"/>
  <c r="B245" i="7"/>
  <c r="E244" i="7"/>
  <c r="C244" i="7"/>
  <c r="B244" i="7"/>
  <c r="E243" i="7"/>
  <c r="C243" i="7"/>
  <c r="B243" i="7"/>
  <c r="E242" i="7"/>
  <c r="C242" i="7"/>
  <c r="B242" i="7"/>
  <c r="E241" i="7"/>
  <c r="C241" i="7"/>
  <c r="B241" i="7"/>
  <c r="E240" i="7"/>
  <c r="C240" i="7"/>
  <c r="B240" i="7"/>
  <c r="E239" i="7"/>
  <c r="C239" i="7"/>
  <c r="B239" i="7"/>
  <c r="E238" i="7"/>
  <c r="C238" i="7"/>
  <c r="B238" i="7"/>
  <c r="E237" i="7"/>
  <c r="C237" i="7"/>
  <c r="B237" i="7"/>
  <c r="E236" i="7"/>
  <c r="C236" i="7"/>
  <c r="B236" i="7"/>
  <c r="E235" i="7"/>
  <c r="C235" i="7"/>
  <c r="B235" i="7"/>
  <c r="E234" i="7"/>
  <c r="C234" i="7"/>
  <c r="B234" i="7"/>
  <c r="E233" i="7"/>
  <c r="C233" i="7"/>
  <c r="B233" i="7"/>
  <c r="E232" i="7"/>
  <c r="C232" i="7"/>
  <c r="B232" i="7"/>
  <c r="E231" i="7"/>
  <c r="C231" i="7"/>
  <c r="B231" i="7"/>
  <c r="E230" i="7"/>
  <c r="C230" i="7"/>
  <c r="B230" i="7"/>
  <c r="E229" i="7"/>
  <c r="C229" i="7"/>
  <c r="B229" i="7"/>
  <c r="E228" i="7"/>
  <c r="C228" i="7"/>
  <c r="B228" i="7"/>
  <c r="E227" i="7"/>
  <c r="C227" i="7"/>
  <c r="B227" i="7"/>
  <c r="E226" i="7"/>
  <c r="C226" i="7"/>
  <c r="B226" i="7"/>
  <c r="E225" i="7"/>
  <c r="C225" i="7"/>
  <c r="B225" i="7"/>
  <c r="E224" i="7"/>
  <c r="C224" i="7"/>
  <c r="B224" i="7"/>
  <c r="E223" i="7"/>
  <c r="C223" i="7"/>
  <c r="B223" i="7"/>
  <c r="E222" i="7"/>
  <c r="C222" i="7"/>
  <c r="B222" i="7"/>
  <c r="E221" i="7"/>
  <c r="C221" i="7"/>
  <c r="B221" i="7"/>
  <c r="E220" i="7"/>
  <c r="C220" i="7"/>
  <c r="B220" i="7"/>
  <c r="E219" i="7"/>
  <c r="C219" i="7"/>
  <c r="B219" i="7"/>
  <c r="E218" i="7"/>
  <c r="C218" i="7"/>
  <c r="B218" i="7"/>
  <c r="E217" i="7"/>
  <c r="C217" i="7"/>
  <c r="B217" i="7"/>
  <c r="E216" i="7"/>
  <c r="C216" i="7"/>
  <c r="B216" i="7"/>
  <c r="E215" i="7"/>
  <c r="C215" i="7"/>
  <c r="B215" i="7"/>
  <c r="E214" i="7"/>
  <c r="C214" i="7"/>
  <c r="B214" i="7"/>
  <c r="E213" i="7"/>
  <c r="C213" i="7"/>
  <c r="B213" i="7"/>
  <c r="E212" i="7"/>
  <c r="C212" i="7"/>
  <c r="B212" i="7"/>
  <c r="E211" i="7"/>
  <c r="C211" i="7"/>
  <c r="B211" i="7"/>
  <c r="E210" i="7"/>
  <c r="C210" i="7"/>
  <c r="B210" i="7"/>
  <c r="E209" i="7"/>
  <c r="C209" i="7"/>
  <c r="B209" i="7"/>
  <c r="E208" i="7"/>
  <c r="C208" i="7"/>
  <c r="B208" i="7"/>
  <c r="E207" i="7"/>
  <c r="C207" i="7"/>
  <c r="B207" i="7"/>
  <c r="E206" i="7"/>
  <c r="C206" i="7"/>
  <c r="B206" i="7"/>
  <c r="E205" i="7"/>
  <c r="C205" i="7"/>
  <c r="B205" i="7"/>
  <c r="E204" i="7"/>
  <c r="C204" i="7"/>
  <c r="B204" i="7"/>
  <c r="E203" i="7"/>
  <c r="C203" i="7"/>
  <c r="B203" i="7"/>
  <c r="E202" i="7"/>
  <c r="C202" i="7"/>
  <c r="B202" i="7"/>
  <c r="E201" i="7"/>
  <c r="C201" i="7"/>
  <c r="B201" i="7"/>
  <c r="E200" i="7"/>
  <c r="C200" i="7"/>
  <c r="B200" i="7"/>
  <c r="E199" i="7"/>
  <c r="C199" i="7"/>
  <c r="B199" i="7"/>
  <c r="E198" i="7"/>
  <c r="C198" i="7"/>
  <c r="B198" i="7"/>
  <c r="E197" i="7"/>
  <c r="C197" i="7"/>
  <c r="B197" i="7"/>
  <c r="E196" i="7"/>
  <c r="C196" i="7"/>
  <c r="B196" i="7"/>
  <c r="E195" i="7"/>
  <c r="C195" i="7"/>
  <c r="B195" i="7"/>
  <c r="E194" i="7"/>
  <c r="C194" i="7"/>
  <c r="B194" i="7"/>
  <c r="E193" i="7"/>
  <c r="C193" i="7"/>
  <c r="B193" i="7"/>
  <c r="E192" i="7"/>
  <c r="C192" i="7"/>
  <c r="B192" i="7"/>
  <c r="E191" i="7"/>
  <c r="C191" i="7"/>
  <c r="B191" i="7"/>
  <c r="E190" i="7"/>
  <c r="C190" i="7"/>
  <c r="B190" i="7"/>
  <c r="E189" i="7"/>
  <c r="C189" i="7"/>
  <c r="B189" i="7"/>
  <c r="E188" i="7"/>
  <c r="C188" i="7"/>
  <c r="B188" i="7"/>
  <c r="E187" i="7"/>
  <c r="C187" i="7"/>
  <c r="B187" i="7"/>
  <c r="E186" i="7"/>
  <c r="C186" i="7"/>
  <c r="B186" i="7"/>
  <c r="E185" i="7"/>
  <c r="C185" i="7"/>
  <c r="B185" i="7"/>
  <c r="E184" i="7"/>
  <c r="C184" i="7"/>
  <c r="B184" i="7"/>
  <c r="E183" i="7"/>
  <c r="C183" i="7"/>
  <c r="B183" i="7"/>
  <c r="E182" i="7"/>
  <c r="C182" i="7"/>
  <c r="B182" i="7"/>
  <c r="E181" i="7"/>
  <c r="C181" i="7"/>
  <c r="B181" i="7"/>
  <c r="E180" i="7"/>
  <c r="C180" i="7"/>
  <c r="B180" i="7"/>
  <c r="E179" i="7"/>
  <c r="C179" i="7"/>
  <c r="B179" i="7"/>
  <c r="E178" i="7"/>
  <c r="C178" i="7"/>
  <c r="B178" i="7"/>
  <c r="E177" i="7"/>
  <c r="C177" i="7"/>
  <c r="B177" i="7"/>
  <c r="E176" i="7"/>
  <c r="C176" i="7"/>
  <c r="B176" i="7"/>
  <c r="E175" i="7"/>
  <c r="C175" i="7"/>
  <c r="B175" i="7"/>
  <c r="E174" i="7"/>
  <c r="C174" i="7"/>
  <c r="B174" i="7"/>
  <c r="E173" i="7"/>
  <c r="C173" i="7"/>
  <c r="B173" i="7"/>
  <c r="E172" i="7"/>
  <c r="C172" i="7"/>
  <c r="B172" i="7"/>
  <c r="E171" i="7"/>
  <c r="C171" i="7"/>
  <c r="B171" i="7"/>
  <c r="E170" i="7"/>
  <c r="C170" i="7"/>
  <c r="B170" i="7"/>
  <c r="E169" i="7"/>
  <c r="C169" i="7"/>
  <c r="B169" i="7"/>
  <c r="E168" i="7"/>
  <c r="C168" i="7"/>
  <c r="B168" i="7"/>
  <c r="E167" i="7"/>
  <c r="C167" i="7"/>
  <c r="B167" i="7"/>
  <c r="E166" i="7"/>
  <c r="C166" i="7"/>
  <c r="B166" i="7"/>
  <c r="E165" i="7"/>
  <c r="C165" i="7"/>
  <c r="B165" i="7"/>
  <c r="E164" i="7"/>
  <c r="C164" i="7"/>
  <c r="B164" i="7"/>
  <c r="E163" i="7"/>
  <c r="C163" i="7"/>
  <c r="B163" i="7"/>
  <c r="E162" i="7"/>
  <c r="C162" i="7"/>
  <c r="B162" i="7"/>
  <c r="E161" i="7"/>
  <c r="C161" i="7"/>
  <c r="B161" i="7"/>
  <c r="E160" i="7"/>
  <c r="C160" i="7"/>
  <c r="B160" i="7"/>
  <c r="E159" i="7"/>
  <c r="C159" i="7"/>
  <c r="B159" i="7"/>
  <c r="E158" i="7"/>
  <c r="C158" i="7"/>
  <c r="B158" i="7"/>
  <c r="E157" i="7"/>
  <c r="C157" i="7"/>
  <c r="B157" i="7"/>
  <c r="E156" i="7"/>
  <c r="C156" i="7"/>
  <c r="B156" i="7"/>
  <c r="E155" i="7"/>
  <c r="C155" i="7"/>
  <c r="B155" i="7"/>
  <c r="E154" i="7"/>
  <c r="C154" i="7"/>
  <c r="B154" i="7"/>
  <c r="E153" i="7"/>
  <c r="C153" i="7"/>
  <c r="B153" i="7"/>
  <c r="E152" i="7"/>
  <c r="C152" i="7"/>
  <c r="B152" i="7"/>
  <c r="E151" i="7"/>
  <c r="C151" i="7"/>
  <c r="B151" i="7"/>
  <c r="E150" i="7"/>
  <c r="C150" i="7"/>
  <c r="B150" i="7"/>
  <c r="E149" i="7"/>
  <c r="C149" i="7"/>
  <c r="B149" i="7"/>
  <c r="E148" i="7"/>
  <c r="C148" i="7"/>
  <c r="B148" i="7"/>
  <c r="E147" i="7"/>
  <c r="C147" i="7"/>
  <c r="B147" i="7"/>
  <c r="E146" i="7"/>
  <c r="C146" i="7"/>
  <c r="B146" i="7"/>
  <c r="E145" i="7"/>
  <c r="C145" i="7"/>
  <c r="B145" i="7"/>
  <c r="E144" i="7"/>
  <c r="C144" i="7"/>
  <c r="B144" i="7"/>
  <c r="E143" i="7"/>
  <c r="C143" i="7"/>
  <c r="B143" i="7"/>
  <c r="E142" i="7"/>
  <c r="C142" i="7"/>
  <c r="B142" i="7"/>
  <c r="E141" i="7"/>
  <c r="C141" i="7"/>
  <c r="B141" i="7"/>
  <c r="E140" i="7"/>
  <c r="C140" i="7"/>
  <c r="B140" i="7"/>
  <c r="E139" i="7"/>
  <c r="C139" i="7"/>
  <c r="B139" i="7"/>
  <c r="E138" i="7"/>
  <c r="C138" i="7"/>
  <c r="B138" i="7"/>
  <c r="E137" i="7"/>
  <c r="C137" i="7"/>
  <c r="B137" i="7"/>
  <c r="E136" i="7"/>
  <c r="C136" i="7"/>
  <c r="B136" i="7"/>
  <c r="E135" i="7"/>
  <c r="C135" i="7"/>
  <c r="B135" i="7"/>
  <c r="E134" i="7"/>
  <c r="C134" i="7"/>
  <c r="B134" i="7"/>
  <c r="E133" i="7"/>
  <c r="C133" i="7"/>
  <c r="B133" i="7"/>
  <c r="E132" i="7"/>
  <c r="C132" i="7"/>
  <c r="B132" i="7"/>
  <c r="E131" i="7"/>
  <c r="C131" i="7"/>
  <c r="B131" i="7"/>
  <c r="E130" i="7"/>
  <c r="C130" i="7"/>
  <c r="B130" i="7"/>
  <c r="E129" i="7"/>
  <c r="C129" i="7"/>
  <c r="B129" i="7"/>
  <c r="E128" i="7"/>
  <c r="C128" i="7"/>
  <c r="B128" i="7"/>
  <c r="E127" i="7"/>
  <c r="C127" i="7"/>
  <c r="B127" i="7"/>
  <c r="E126" i="7"/>
  <c r="C126" i="7"/>
  <c r="B126" i="7"/>
  <c r="E125" i="7"/>
  <c r="C125" i="7"/>
  <c r="B125" i="7"/>
  <c r="E124" i="7"/>
  <c r="C124" i="7"/>
  <c r="B124" i="7"/>
  <c r="E123" i="7"/>
  <c r="C123" i="7"/>
  <c r="B123" i="7"/>
  <c r="E122" i="7"/>
  <c r="C122" i="7"/>
  <c r="B122" i="7"/>
  <c r="E121" i="7"/>
  <c r="C121" i="7"/>
  <c r="B121" i="7"/>
  <c r="E120" i="7"/>
  <c r="C120" i="7"/>
  <c r="B120" i="7"/>
  <c r="E119" i="7"/>
  <c r="C119" i="7"/>
  <c r="B119" i="7"/>
  <c r="E118" i="7"/>
  <c r="C118" i="7"/>
  <c r="B118" i="7"/>
  <c r="E117" i="7"/>
  <c r="C117" i="7"/>
  <c r="B117" i="7"/>
  <c r="E116" i="7"/>
  <c r="C116" i="7"/>
  <c r="B116" i="7"/>
  <c r="E115" i="7"/>
  <c r="C115" i="7"/>
  <c r="B115" i="7"/>
  <c r="E114" i="7"/>
  <c r="C114" i="7"/>
  <c r="B114" i="7"/>
  <c r="E113" i="7"/>
  <c r="C113" i="7"/>
  <c r="B113" i="7"/>
  <c r="E112" i="7"/>
  <c r="C112" i="7"/>
  <c r="B112" i="7"/>
  <c r="E111" i="7"/>
  <c r="C111" i="7"/>
  <c r="B111" i="7"/>
  <c r="E110" i="7"/>
  <c r="C110" i="7"/>
  <c r="B110" i="7"/>
  <c r="E109" i="7"/>
  <c r="C109" i="7"/>
  <c r="B109" i="7"/>
  <c r="E108" i="7"/>
  <c r="C108" i="7"/>
  <c r="B108" i="7"/>
  <c r="E107" i="7"/>
  <c r="C107" i="7"/>
  <c r="B107" i="7"/>
  <c r="E106" i="7"/>
  <c r="C106" i="7"/>
  <c r="B106" i="7"/>
  <c r="E105" i="7"/>
  <c r="C105" i="7"/>
  <c r="B105" i="7"/>
  <c r="E104" i="7"/>
  <c r="C104" i="7"/>
  <c r="B104" i="7"/>
  <c r="E103" i="7"/>
  <c r="C103" i="7"/>
  <c r="B103" i="7"/>
  <c r="E102" i="7"/>
  <c r="C102" i="7"/>
  <c r="B102" i="7"/>
  <c r="E101" i="7"/>
  <c r="C101" i="7"/>
  <c r="B101" i="7"/>
  <c r="E100" i="7"/>
  <c r="C100" i="7"/>
  <c r="B100" i="7"/>
  <c r="E99" i="7"/>
  <c r="C99" i="7"/>
  <c r="B99" i="7"/>
  <c r="E98" i="7"/>
  <c r="C98" i="7"/>
  <c r="B98" i="7"/>
  <c r="E97" i="7"/>
  <c r="C97" i="7"/>
  <c r="B97" i="7"/>
  <c r="E96" i="7"/>
  <c r="C96" i="7"/>
  <c r="B96" i="7"/>
  <c r="E95" i="7"/>
  <c r="C95" i="7"/>
  <c r="B95" i="7"/>
  <c r="E94" i="7"/>
  <c r="C94" i="7"/>
  <c r="B94" i="7"/>
  <c r="E93" i="7"/>
  <c r="C93" i="7"/>
  <c r="B93" i="7"/>
  <c r="E92" i="7"/>
  <c r="C92" i="7"/>
  <c r="B92" i="7"/>
  <c r="E91" i="7"/>
  <c r="C91" i="7"/>
  <c r="B91" i="7"/>
  <c r="E90" i="7"/>
  <c r="C90" i="7"/>
  <c r="B90" i="7"/>
  <c r="E89" i="7"/>
  <c r="C89" i="7"/>
  <c r="B89" i="7"/>
  <c r="E88" i="7"/>
  <c r="C88" i="7"/>
  <c r="B88" i="7"/>
  <c r="E87" i="7"/>
  <c r="C87" i="7"/>
  <c r="B87" i="7"/>
  <c r="E86" i="7"/>
  <c r="C86" i="7"/>
  <c r="B86" i="7"/>
  <c r="E85" i="7"/>
  <c r="C85" i="7"/>
  <c r="B85" i="7"/>
  <c r="E84" i="7"/>
  <c r="C84" i="7"/>
  <c r="B84" i="7"/>
  <c r="E83" i="7"/>
  <c r="C83" i="7"/>
  <c r="B83" i="7"/>
  <c r="E82" i="7"/>
  <c r="C82" i="7"/>
  <c r="B82" i="7"/>
  <c r="E81" i="7"/>
  <c r="C81" i="7"/>
  <c r="B81" i="7"/>
  <c r="E80" i="7"/>
  <c r="C80" i="7"/>
  <c r="B80" i="7"/>
  <c r="E79" i="7"/>
  <c r="C79" i="7"/>
  <c r="B79" i="7"/>
  <c r="E78" i="7"/>
  <c r="C78" i="7"/>
  <c r="B78" i="7"/>
  <c r="E77" i="7"/>
  <c r="C77" i="7"/>
  <c r="B77" i="7"/>
  <c r="E76" i="7"/>
  <c r="C76" i="7"/>
  <c r="B76" i="7"/>
  <c r="E75" i="7"/>
  <c r="C75" i="7"/>
  <c r="B75" i="7"/>
  <c r="E74" i="7"/>
  <c r="C74" i="7"/>
  <c r="B74" i="7"/>
  <c r="E73" i="7"/>
  <c r="C73" i="7"/>
  <c r="B73" i="7"/>
  <c r="E72" i="7"/>
  <c r="C72" i="7"/>
  <c r="B72" i="7"/>
  <c r="E71" i="7"/>
  <c r="C71" i="7"/>
  <c r="B71" i="7"/>
  <c r="E70" i="7"/>
  <c r="C70" i="7"/>
  <c r="B70" i="7"/>
  <c r="E69" i="7"/>
  <c r="C69" i="7"/>
  <c r="B69" i="7"/>
  <c r="E68" i="7"/>
  <c r="C68" i="7"/>
  <c r="B68" i="7"/>
  <c r="E67" i="7"/>
  <c r="C67" i="7"/>
  <c r="B67" i="7"/>
  <c r="E66" i="7"/>
  <c r="C66" i="7"/>
  <c r="B66" i="7"/>
  <c r="E65" i="7"/>
  <c r="C65" i="7"/>
  <c r="B65" i="7"/>
  <c r="E64" i="7"/>
  <c r="C64" i="7"/>
  <c r="B64" i="7"/>
  <c r="E63" i="7"/>
  <c r="C63" i="7"/>
  <c r="B63" i="7"/>
  <c r="E62" i="7"/>
  <c r="C62" i="7"/>
  <c r="B62" i="7"/>
  <c r="E61" i="7"/>
  <c r="C61" i="7"/>
  <c r="B61" i="7"/>
  <c r="E60" i="7"/>
  <c r="C60" i="7"/>
  <c r="B60" i="7"/>
  <c r="E59" i="7"/>
  <c r="C59" i="7"/>
  <c r="B59" i="7"/>
  <c r="E58" i="7"/>
  <c r="C58" i="7"/>
  <c r="B58" i="7"/>
  <c r="E57" i="7"/>
  <c r="C57" i="7"/>
  <c r="B57" i="7"/>
  <c r="E56" i="7"/>
  <c r="C56" i="7"/>
  <c r="B56" i="7"/>
  <c r="E55" i="7"/>
  <c r="C55" i="7"/>
  <c r="B55" i="7"/>
  <c r="E54" i="7"/>
  <c r="C54" i="7"/>
  <c r="B54" i="7"/>
  <c r="E53" i="7"/>
  <c r="C53" i="7"/>
  <c r="B53" i="7"/>
  <c r="E52" i="7"/>
  <c r="C52" i="7"/>
  <c r="B52" i="7"/>
  <c r="E51" i="7"/>
  <c r="C51" i="7"/>
  <c r="B51" i="7"/>
  <c r="E50" i="7"/>
  <c r="C50" i="7"/>
  <c r="B50" i="7"/>
  <c r="E49" i="7"/>
  <c r="C49" i="7"/>
  <c r="B49" i="7"/>
  <c r="E48" i="7"/>
  <c r="C48" i="7"/>
  <c r="B48" i="7"/>
  <c r="E47" i="7"/>
  <c r="C47" i="7"/>
  <c r="B47" i="7"/>
  <c r="E46" i="7"/>
  <c r="C46" i="7"/>
  <c r="B46" i="7"/>
  <c r="E45" i="7"/>
  <c r="C45" i="7"/>
  <c r="B45" i="7"/>
  <c r="E44" i="7"/>
  <c r="C44" i="7"/>
  <c r="B44" i="7"/>
  <c r="E43" i="7"/>
  <c r="C43" i="7"/>
  <c r="B43" i="7"/>
  <c r="E42" i="7"/>
  <c r="C42" i="7"/>
  <c r="B42" i="7"/>
  <c r="E41" i="7"/>
  <c r="C41" i="7"/>
  <c r="B41" i="7"/>
  <c r="E40" i="7"/>
  <c r="C40" i="7"/>
  <c r="B40" i="7"/>
  <c r="E39" i="7"/>
  <c r="C39" i="7"/>
  <c r="B39" i="7"/>
  <c r="E38" i="7"/>
  <c r="C38" i="7"/>
  <c r="B38" i="7"/>
  <c r="E37" i="7"/>
  <c r="C37" i="7"/>
  <c r="B37" i="7"/>
  <c r="E36" i="7"/>
  <c r="C36" i="7"/>
  <c r="B36" i="7"/>
  <c r="E35" i="7"/>
  <c r="C35" i="7"/>
  <c r="B35" i="7"/>
  <c r="E34" i="7"/>
  <c r="C34" i="7"/>
  <c r="B34" i="7"/>
  <c r="E33" i="7"/>
  <c r="C33" i="7"/>
  <c r="B33" i="7"/>
  <c r="E32" i="7"/>
  <c r="C32" i="7"/>
  <c r="B32" i="7"/>
  <c r="E31" i="7"/>
  <c r="C31" i="7"/>
  <c r="B31" i="7"/>
  <c r="E30" i="7"/>
  <c r="C30" i="7"/>
  <c r="B30" i="7"/>
  <c r="E29" i="7"/>
  <c r="C29" i="7"/>
  <c r="B29" i="7"/>
  <c r="E28" i="7"/>
  <c r="C28" i="7"/>
  <c r="B28" i="7"/>
  <c r="E27" i="7"/>
  <c r="C27" i="7"/>
  <c r="B27" i="7"/>
  <c r="E26" i="7"/>
  <c r="C26" i="7"/>
  <c r="B26" i="7"/>
  <c r="E25" i="7"/>
  <c r="C25" i="7"/>
  <c r="B25" i="7"/>
  <c r="E24" i="7"/>
  <c r="C24" i="7"/>
  <c r="B24" i="7"/>
  <c r="E23" i="7"/>
  <c r="C23" i="7"/>
  <c r="B23" i="7"/>
  <c r="E22" i="7"/>
  <c r="C22" i="7"/>
  <c r="B22" i="7"/>
  <c r="E21" i="7"/>
  <c r="C21" i="7"/>
  <c r="B21" i="7"/>
  <c r="E20" i="7"/>
  <c r="C20" i="7"/>
  <c r="B20" i="7"/>
  <c r="E19" i="7"/>
  <c r="C19" i="7"/>
  <c r="B19" i="7"/>
  <c r="E18" i="7"/>
  <c r="C18" i="7"/>
  <c r="B18" i="7"/>
  <c r="E17" i="7"/>
  <c r="C17" i="7"/>
  <c r="B17" i="7"/>
  <c r="E16" i="7"/>
  <c r="C16" i="7"/>
  <c r="B16" i="7"/>
  <c r="E15" i="7"/>
  <c r="C15" i="7"/>
  <c r="B15" i="7"/>
  <c r="E14" i="7"/>
  <c r="C14" i="7"/>
  <c r="B14" i="7"/>
  <c r="E13" i="7"/>
  <c r="C13" i="7"/>
  <c r="B13" i="7"/>
  <c r="E12" i="7"/>
  <c r="C12" i="7"/>
  <c r="B12" i="7"/>
  <c r="E11" i="7"/>
  <c r="C11" i="7"/>
  <c r="B11" i="7"/>
  <c r="E10" i="7"/>
  <c r="C10" i="7"/>
  <c r="B10" i="7"/>
  <c r="E9" i="7"/>
  <c r="C9" i="7"/>
  <c r="B9" i="7"/>
  <c r="E8" i="7"/>
  <c r="C8" i="7"/>
  <c r="B8" i="7"/>
  <c r="E7" i="7"/>
  <c r="C7" i="7"/>
  <c r="B7" i="7"/>
  <c r="E6" i="7"/>
  <c r="C6" i="7"/>
  <c r="B6" i="7"/>
  <c r="E5" i="7"/>
  <c r="C5" i="7"/>
  <c r="B5" i="7"/>
  <c r="E4" i="7"/>
  <c r="C4" i="7"/>
  <c r="B4" i="7"/>
  <c r="E3" i="7"/>
  <c r="C3" i="7"/>
  <c r="B3" i="7"/>
  <c r="E2" i="7"/>
  <c r="C2" i="7"/>
  <c r="B2" i="7"/>
  <c r="I7" i="6"/>
  <c r="D4" i="6" s="1"/>
  <c r="C6" i="6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K6" i="5"/>
  <c r="E36" i="5" s="1"/>
  <c r="C5" i="5"/>
  <c r="C4" i="5"/>
  <c r="C3" i="5"/>
  <c r="C2" i="5"/>
  <c r="C7" i="4"/>
  <c r="C6" i="4"/>
  <c r="I6" i="4"/>
  <c r="E7" i="4" s="1"/>
  <c r="C5" i="4"/>
  <c r="C4" i="4"/>
  <c r="C3" i="4"/>
  <c r="C2" i="4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G6" i="2"/>
  <c r="B7" i="2"/>
  <c r="B6" i="2"/>
  <c r="G7" i="2"/>
  <c r="B5" i="2"/>
  <c r="B4" i="2"/>
  <c r="B3" i="2"/>
  <c r="B2" i="2"/>
  <c r="B9" i="1"/>
  <c r="B13" i="1" s="1"/>
  <c r="B17" i="1" s="1"/>
  <c r="B21" i="1" s="1"/>
  <c r="B25" i="1" s="1"/>
  <c r="B29" i="1" s="1"/>
  <c r="B33" i="1" s="1"/>
  <c r="A9" i="1"/>
  <c r="C9" i="1" s="1"/>
  <c r="B8" i="1"/>
  <c r="B12" i="1" s="1"/>
  <c r="A8" i="1"/>
  <c r="A12" i="1" s="1"/>
  <c r="A16" i="1" s="1"/>
  <c r="B7" i="1"/>
  <c r="B11" i="1" s="1"/>
  <c r="B15" i="1" s="1"/>
  <c r="B19" i="1" s="1"/>
  <c r="B23" i="1" s="1"/>
  <c r="B27" i="1" s="1"/>
  <c r="B31" i="1" s="1"/>
  <c r="A7" i="1"/>
  <c r="A11" i="1" s="1"/>
  <c r="B6" i="1"/>
  <c r="B10" i="1" s="1"/>
  <c r="B14" i="1" s="1"/>
  <c r="B18" i="1" s="1"/>
  <c r="B22" i="1" s="1"/>
  <c r="B26" i="1" s="1"/>
  <c r="B30" i="1" s="1"/>
  <c r="A6" i="1"/>
  <c r="A10" i="1" s="1"/>
  <c r="C5" i="1"/>
  <c r="C4" i="1"/>
  <c r="C3" i="1"/>
  <c r="G299" i="7" l="1"/>
  <c r="B3" i="18"/>
  <c r="B25" i="20"/>
  <c r="I31" i="20"/>
  <c r="H31" i="20"/>
  <c r="J31" i="20"/>
  <c r="I55" i="20"/>
  <c r="H55" i="20"/>
  <c r="J55" i="20"/>
  <c r="H76" i="20"/>
  <c r="I76" i="20"/>
  <c r="J76" i="20"/>
  <c r="H81" i="20"/>
  <c r="J81" i="20"/>
  <c r="I81" i="20"/>
  <c r="H102" i="20"/>
  <c r="J102" i="20"/>
  <c r="I102" i="20"/>
  <c r="I123" i="20"/>
  <c r="J123" i="20"/>
  <c r="H123" i="20"/>
  <c r="I139" i="20"/>
  <c r="J139" i="20"/>
  <c r="H139" i="20"/>
  <c r="I144" i="20"/>
  <c r="J144" i="20"/>
  <c r="H144" i="20"/>
  <c r="I160" i="20"/>
  <c r="J160" i="20"/>
  <c r="H160" i="20"/>
  <c r="J176" i="20"/>
  <c r="I176" i="20"/>
  <c r="H176" i="20"/>
  <c r="G524" i="7"/>
  <c r="J192" i="20"/>
  <c r="I192" i="20"/>
  <c r="H192" i="20"/>
  <c r="H208" i="20"/>
  <c r="J208" i="20"/>
  <c r="I208" i="20"/>
  <c r="J224" i="20"/>
  <c r="H224" i="20"/>
  <c r="I224" i="20"/>
  <c r="B20" i="18"/>
  <c r="B229" i="20"/>
  <c r="H239" i="20"/>
  <c r="I239" i="20"/>
  <c r="J239" i="20"/>
  <c r="I244" i="20"/>
  <c r="H244" i="20"/>
  <c r="J244" i="20"/>
  <c r="H249" i="20"/>
  <c r="I249" i="20"/>
  <c r="J249" i="20"/>
  <c r="H254" i="20"/>
  <c r="I254" i="20"/>
  <c r="J254" i="20"/>
  <c r="I259" i="20"/>
  <c r="H259" i="20"/>
  <c r="J259" i="20"/>
  <c r="H279" i="20"/>
  <c r="I279" i="20"/>
  <c r="J279" i="20"/>
  <c r="B25" i="18"/>
  <c r="B289" i="20"/>
  <c r="H320" i="20"/>
  <c r="I320" i="20"/>
  <c r="J320" i="20"/>
  <c r="G668" i="7"/>
  <c r="F692" i="7"/>
  <c r="B31" i="18"/>
  <c r="B361" i="20"/>
  <c r="H384" i="20"/>
  <c r="I384" i="20"/>
  <c r="J384" i="20"/>
  <c r="H413" i="20"/>
  <c r="I413" i="20"/>
  <c r="J413" i="20"/>
  <c r="H418" i="20"/>
  <c r="I418" i="20"/>
  <c r="J418" i="20"/>
  <c r="H439" i="20"/>
  <c r="I439" i="20"/>
  <c r="J439" i="20"/>
  <c r="I455" i="20"/>
  <c r="H455" i="20"/>
  <c r="J455" i="20"/>
  <c r="I460" i="20"/>
  <c r="H460" i="20"/>
  <c r="J460" i="20"/>
  <c r="F800" i="7"/>
  <c r="I470" i="20"/>
  <c r="H470" i="20"/>
  <c r="J470" i="20"/>
  <c r="H475" i="20"/>
  <c r="I475" i="20"/>
  <c r="J475" i="20"/>
  <c r="I480" i="20"/>
  <c r="H480" i="20"/>
  <c r="J480" i="20"/>
  <c r="I490" i="20"/>
  <c r="H490" i="20"/>
  <c r="J490" i="20"/>
  <c r="G837" i="7"/>
  <c r="B43" i="18"/>
  <c r="B505" i="20"/>
  <c r="H875" i="7"/>
  <c r="F875" i="7"/>
  <c r="H24" i="20"/>
  <c r="I18" i="20"/>
  <c r="I17" i="20"/>
  <c r="J5" i="20"/>
  <c r="B4" i="18"/>
  <c r="B37" i="20"/>
  <c r="H43" i="20"/>
  <c r="I43" i="20"/>
  <c r="J43" i="20"/>
  <c r="J50" i="20"/>
  <c r="I50" i="20"/>
  <c r="H50" i="20"/>
  <c r="G397" i="7"/>
  <c r="I71" i="20"/>
  <c r="H71" i="20"/>
  <c r="J71" i="20"/>
  <c r="J92" i="20"/>
  <c r="I92" i="20"/>
  <c r="H92" i="20"/>
  <c r="B9" i="18"/>
  <c r="B97" i="20"/>
  <c r="H113" i="20"/>
  <c r="I113" i="20"/>
  <c r="J113" i="20"/>
  <c r="H118" i="20"/>
  <c r="J118" i="20"/>
  <c r="I118" i="20"/>
  <c r="H134" i="20"/>
  <c r="J134" i="20"/>
  <c r="I134" i="20"/>
  <c r="I155" i="20"/>
  <c r="J155" i="20"/>
  <c r="H155" i="20"/>
  <c r="J171" i="20"/>
  <c r="H171" i="20"/>
  <c r="I171" i="20"/>
  <c r="I187" i="20"/>
  <c r="H187" i="20"/>
  <c r="J187" i="20"/>
  <c r="J203" i="20"/>
  <c r="I203" i="20"/>
  <c r="H203" i="20"/>
  <c r="I219" i="20"/>
  <c r="H219" i="20"/>
  <c r="J219" i="20"/>
  <c r="G572" i="7"/>
  <c r="F601" i="7"/>
  <c r="F621" i="7"/>
  <c r="F630" i="7"/>
  <c r="I300" i="20"/>
  <c r="H300" i="20"/>
  <c r="J300" i="20"/>
  <c r="H305" i="20"/>
  <c r="I305" i="20"/>
  <c r="J305" i="20"/>
  <c r="H310" i="20"/>
  <c r="I310" i="20"/>
  <c r="J310" i="20"/>
  <c r="H315" i="20"/>
  <c r="I315" i="20"/>
  <c r="J315" i="20"/>
  <c r="F666" i="7"/>
  <c r="F671" i="7"/>
  <c r="F677" i="7"/>
  <c r="H356" i="20"/>
  <c r="I356" i="20"/>
  <c r="J356" i="20"/>
  <c r="H375" i="20"/>
  <c r="I375" i="20"/>
  <c r="J375" i="20"/>
  <c r="F729" i="7"/>
  <c r="G761" i="7"/>
  <c r="H434" i="20"/>
  <c r="I434" i="20"/>
  <c r="J434" i="20"/>
  <c r="G781" i="7"/>
  <c r="H450" i="20"/>
  <c r="I450" i="20"/>
  <c r="J450" i="20"/>
  <c r="H465" i="20"/>
  <c r="I465" i="20"/>
  <c r="J465" i="20"/>
  <c r="G833" i="7"/>
  <c r="I501" i="20"/>
  <c r="H501" i="20"/>
  <c r="J501" i="20"/>
  <c r="F874" i="7"/>
  <c r="I24" i="20"/>
  <c r="I20" i="20"/>
  <c r="J17" i="20"/>
  <c r="H15" i="20"/>
  <c r="B2" i="18"/>
  <c r="B13" i="20"/>
  <c r="I66" i="20"/>
  <c r="H66" i="20"/>
  <c r="J66" i="20"/>
  <c r="J87" i="20"/>
  <c r="I87" i="20"/>
  <c r="H87" i="20"/>
  <c r="I108" i="20"/>
  <c r="H108" i="20"/>
  <c r="J108" i="20"/>
  <c r="H129" i="20"/>
  <c r="J129" i="20"/>
  <c r="I129" i="20"/>
  <c r="H150" i="20"/>
  <c r="J150" i="20"/>
  <c r="I150" i="20"/>
  <c r="H166" i="20"/>
  <c r="J166" i="20"/>
  <c r="I166" i="20"/>
  <c r="I182" i="20"/>
  <c r="J182" i="20"/>
  <c r="H182" i="20"/>
  <c r="I198" i="20"/>
  <c r="H198" i="20"/>
  <c r="J198" i="20"/>
  <c r="H214" i="20"/>
  <c r="J214" i="20"/>
  <c r="I214" i="20"/>
  <c r="B23" i="18"/>
  <c r="B265" i="20"/>
  <c r="H270" i="20"/>
  <c r="I270" i="20"/>
  <c r="J270" i="20"/>
  <c r="H295" i="20"/>
  <c r="I295" i="20"/>
  <c r="J295" i="20"/>
  <c r="H326" i="20"/>
  <c r="I326" i="20"/>
  <c r="J326" i="20"/>
  <c r="H331" i="20"/>
  <c r="I331" i="20"/>
  <c r="J331" i="20"/>
  <c r="H336" i="20"/>
  <c r="I336" i="20"/>
  <c r="J336" i="20"/>
  <c r="H341" i="20"/>
  <c r="I341" i="20"/>
  <c r="J341" i="20"/>
  <c r="H346" i="20"/>
  <c r="I346" i="20"/>
  <c r="J346" i="20"/>
  <c r="H351" i="20"/>
  <c r="I351" i="20"/>
  <c r="J351" i="20"/>
  <c r="H370" i="20"/>
  <c r="I370" i="20"/>
  <c r="J370" i="20"/>
  <c r="H380" i="20"/>
  <c r="I380" i="20"/>
  <c r="J380" i="20"/>
  <c r="H730" i="7"/>
  <c r="H389" i="20"/>
  <c r="I389" i="20"/>
  <c r="J389" i="20"/>
  <c r="H394" i="20"/>
  <c r="I394" i="20"/>
  <c r="J394" i="20"/>
  <c r="H399" i="20"/>
  <c r="I399" i="20"/>
  <c r="J399" i="20"/>
  <c r="H404" i="20"/>
  <c r="I404" i="20"/>
  <c r="J404" i="20"/>
  <c r="B35" i="18"/>
  <c r="B409" i="20"/>
  <c r="I429" i="20"/>
  <c r="H429" i="20"/>
  <c r="J429" i="20"/>
  <c r="B38" i="18"/>
  <c r="B445" i="20"/>
  <c r="H486" i="20"/>
  <c r="I486" i="20"/>
  <c r="J486" i="20"/>
  <c r="H496" i="20"/>
  <c r="J496" i="20"/>
  <c r="I496" i="20"/>
  <c r="G870" i="7"/>
  <c r="J20" i="20"/>
  <c r="J6" i="20"/>
  <c r="J15" i="20"/>
  <c r="H32" i="20"/>
  <c r="J32" i="20"/>
  <c r="I32" i="20"/>
  <c r="I38" i="20"/>
  <c r="J38" i="20"/>
  <c r="H38" i="20"/>
  <c r="I44" i="20"/>
  <c r="J44" i="20"/>
  <c r="H44" i="20"/>
  <c r="J56" i="20"/>
  <c r="I56" i="20"/>
  <c r="H56" i="20"/>
  <c r="B6" i="18"/>
  <c r="B61" i="20"/>
  <c r="I82" i="20"/>
  <c r="H82" i="20"/>
  <c r="J82" i="20"/>
  <c r="H103" i="20"/>
  <c r="J103" i="20"/>
  <c r="I103" i="20"/>
  <c r="I124" i="20"/>
  <c r="H124" i="20"/>
  <c r="J124" i="20"/>
  <c r="J140" i="20"/>
  <c r="I140" i="20"/>
  <c r="H140" i="20"/>
  <c r="B145" i="20"/>
  <c r="B13" i="18"/>
  <c r="H501" i="7"/>
  <c r="J161" i="20"/>
  <c r="H161" i="20"/>
  <c r="I161" i="20"/>
  <c r="J177" i="20"/>
  <c r="H177" i="20"/>
  <c r="I177" i="20"/>
  <c r="B17" i="18"/>
  <c r="B193" i="20"/>
  <c r="J209" i="20"/>
  <c r="I209" i="20"/>
  <c r="H209" i="20"/>
  <c r="H230" i="20"/>
  <c r="I230" i="20"/>
  <c r="J230" i="20"/>
  <c r="I235" i="20"/>
  <c r="H235" i="20"/>
  <c r="J235" i="20"/>
  <c r="H240" i="20"/>
  <c r="I240" i="20"/>
  <c r="J240" i="20"/>
  <c r="H245" i="20"/>
  <c r="I245" i="20"/>
  <c r="J245" i="20"/>
  <c r="H250" i="20"/>
  <c r="I250" i="20"/>
  <c r="J250" i="20"/>
  <c r="I255" i="20"/>
  <c r="H255" i="20"/>
  <c r="J255" i="20"/>
  <c r="H260" i="20"/>
  <c r="I260" i="20"/>
  <c r="J260" i="20"/>
  <c r="H275" i="20"/>
  <c r="I275" i="20"/>
  <c r="J275" i="20"/>
  <c r="I280" i="20"/>
  <c r="H280" i="20"/>
  <c r="J280" i="20"/>
  <c r="H285" i="20"/>
  <c r="I285" i="20"/>
  <c r="J285" i="20"/>
  <c r="H290" i="20"/>
  <c r="I290" i="20"/>
  <c r="J290" i="20"/>
  <c r="H321" i="20"/>
  <c r="I321" i="20"/>
  <c r="J321" i="20"/>
  <c r="H414" i="20"/>
  <c r="I414" i="20"/>
  <c r="J414" i="20"/>
  <c r="I419" i="20"/>
  <c r="H419" i="20"/>
  <c r="J419" i="20"/>
  <c r="I424" i="20"/>
  <c r="H424" i="20"/>
  <c r="J424" i="20"/>
  <c r="H440" i="20"/>
  <c r="I440" i="20"/>
  <c r="J440" i="20"/>
  <c r="I456" i="20"/>
  <c r="H456" i="20"/>
  <c r="J456" i="20"/>
  <c r="I461" i="20"/>
  <c r="H461" i="20"/>
  <c r="J461" i="20"/>
  <c r="H471" i="20"/>
  <c r="I471" i="20"/>
  <c r="J471" i="20"/>
  <c r="H476" i="20"/>
  <c r="I476" i="20"/>
  <c r="J476" i="20"/>
  <c r="B41" i="18"/>
  <c r="B481" i="20"/>
  <c r="J491" i="20"/>
  <c r="I491" i="20"/>
  <c r="H491" i="20"/>
  <c r="H506" i="20"/>
  <c r="J506" i="20"/>
  <c r="I506" i="20"/>
  <c r="G889" i="7"/>
  <c r="J9" i="20"/>
  <c r="H6" i="20"/>
  <c r="G231" i="7"/>
  <c r="J51" i="20"/>
  <c r="H51" i="20"/>
  <c r="I51" i="20"/>
  <c r="H72" i="20"/>
  <c r="J72" i="20"/>
  <c r="I72" i="20"/>
  <c r="J77" i="20"/>
  <c r="H77" i="20"/>
  <c r="I77" i="20"/>
  <c r="J93" i="20"/>
  <c r="I93" i="20"/>
  <c r="H93" i="20"/>
  <c r="J98" i="20"/>
  <c r="H98" i="20"/>
  <c r="I98" i="20"/>
  <c r="J114" i="20"/>
  <c r="I114" i="20"/>
  <c r="H114" i="20"/>
  <c r="I119" i="20"/>
  <c r="H119" i="20"/>
  <c r="J119" i="20"/>
  <c r="J135" i="20"/>
  <c r="I135" i="20"/>
  <c r="H135" i="20"/>
  <c r="I156" i="20"/>
  <c r="H156" i="20"/>
  <c r="J156" i="20"/>
  <c r="J172" i="20"/>
  <c r="I172" i="20"/>
  <c r="H172" i="20"/>
  <c r="J188" i="20"/>
  <c r="H188" i="20"/>
  <c r="I188" i="20"/>
  <c r="J204" i="20"/>
  <c r="H204" i="20"/>
  <c r="I204" i="20"/>
  <c r="H220" i="20"/>
  <c r="J220" i="20"/>
  <c r="I220" i="20"/>
  <c r="H225" i="20"/>
  <c r="I225" i="20"/>
  <c r="J225" i="20"/>
  <c r="G608" i="7"/>
  <c r="B26" i="18"/>
  <c r="B301" i="20"/>
  <c r="H306" i="20"/>
  <c r="I306" i="20"/>
  <c r="J306" i="20"/>
  <c r="H316" i="20"/>
  <c r="I316" i="20"/>
  <c r="J316" i="20"/>
  <c r="H357" i="20"/>
  <c r="I357" i="20"/>
  <c r="J357" i="20"/>
  <c r="H366" i="20"/>
  <c r="I366" i="20"/>
  <c r="J366" i="20"/>
  <c r="F711" i="7"/>
  <c r="B385" i="20"/>
  <c r="B33" i="18"/>
  <c r="H435" i="20"/>
  <c r="I435" i="20"/>
  <c r="J435" i="20"/>
  <c r="H451" i="20"/>
  <c r="I451" i="20"/>
  <c r="J451" i="20"/>
  <c r="I466" i="20"/>
  <c r="H466" i="20"/>
  <c r="J466" i="20"/>
  <c r="F837" i="7"/>
  <c r="F855" i="7"/>
  <c r="G874" i="7"/>
  <c r="F889" i="7"/>
  <c r="H9" i="20"/>
  <c r="I4" i="20"/>
  <c r="I39" i="20"/>
  <c r="H39" i="20"/>
  <c r="J39" i="20"/>
  <c r="I67" i="20"/>
  <c r="H67" i="20"/>
  <c r="J67" i="20"/>
  <c r="G419" i="7"/>
  <c r="J88" i="20"/>
  <c r="I88" i="20"/>
  <c r="H88" i="20"/>
  <c r="B10" i="18"/>
  <c r="B109" i="20"/>
  <c r="I130" i="20"/>
  <c r="J130" i="20"/>
  <c r="H130" i="20"/>
  <c r="J151" i="20"/>
  <c r="H151" i="20"/>
  <c r="I151" i="20"/>
  <c r="I167" i="20"/>
  <c r="J167" i="20"/>
  <c r="H167" i="20"/>
  <c r="J183" i="20"/>
  <c r="I183" i="20"/>
  <c r="H183" i="20"/>
  <c r="I199" i="20"/>
  <c r="J199" i="20"/>
  <c r="H199" i="20"/>
  <c r="I215" i="20"/>
  <c r="H215" i="20"/>
  <c r="J215" i="20"/>
  <c r="H266" i="20"/>
  <c r="I266" i="20"/>
  <c r="J266" i="20"/>
  <c r="I296" i="20"/>
  <c r="H296" i="20"/>
  <c r="J296" i="20"/>
  <c r="H311" i="20"/>
  <c r="I311" i="20"/>
  <c r="J311" i="20"/>
  <c r="H327" i="20"/>
  <c r="I327" i="20"/>
  <c r="J327" i="20"/>
  <c r="H332" i="20"/>
  <c r="I332" i="20"/>
  <c r="J332" i="20"/>
  <c r="B337" i="20"/>
  <c r="B29" i="18"/>
  <c r="H342" i="20"/>
  <c r="I342" i="20"/>
  <c r="J342" i="20"/>
  <c r="H352" i="20"/>
  <c r="I352" i="20"/>
  <c r="J352" i="20"/>
  <c r="H362" i="20"/>
  <c r="I362" i="20"/>
  <c r="J362" i="20"/>
  <c r="H371" i="20"/>
  <c r="I371" i="20"/>
  <c r="J371" i="20"/>
  <c r="H376" i="20"/>
  <c r="I376" i="20"/>
  <c r="J376" i="20"/>
  <c r="H390" i="20"/>
  <c r="I390" i="20"/>
  <c r="J390" i="20"/>
  <c r="H395" i="20"/>
  <c r="I395" i="20"/>
  <c r="J395" i="20"/>
  <c r="H400" i="20"/>
  <c r="I400" i="20"/>
  <c r="J400" i="20"/>
  <c r="F755" i="7"/>
  <c r="H430" i="20"/>
  <c r="I430" i="20"/>
  <c r="J430" i="20"/>
  <c r="H446" i="20"/>
  <c r="I446" i="20"/>
  <c r="J446" i="20"/>
  <c r="G809" i="7"/>
  <c r="G819" i="7"/>
  <c r="I487" i="20"/>
  <c r="H487" i="20"/>
  <c r="J487" i="20"/>
  <c r="H497" i="20"/>
  <c r="I497" i="20"/>
  <c r="J497" i="20"/>
  <c r="I502" i="20"/>
  <c r="H502" i="20"/>
  <c r="J502" i="20"/>
  <c r="F883" i="7"/>
  <c r="H881" i="7"/>
  <c r="H26" i="20"/>
  <c r="I12" i="20"/>
  <c r="J4" i="20"/>
  <c r="I27" i="20"/>
  <c r="J27" i="20"/>
  <c r="H27" i="20"/>
  <c r="H33" i="20"/>
  <c r="I33" i="20"/>
  <c r="J33" i="20"/>
  <c r="I45" i="20"/>
  <c r="J45" i="20"/>
  <c r="H45" i="20"/>
  <c r="J57" i="20"/>
  <c r="I57" i="20"/>
  <c r="H57" i="20"/>
  <c r="H62" i="20"/>
  <c r="J62" i="20"/>
  <c r="I62" i="20"/>
  <c r="G409" i="7"/>
  <c r="G413" i="7"/>
  <c r="J83" i="20"/>
  <c r="I83" i="20"/>
  <c r="H83" i="20"/>
  <c r="F434" i="7"/>
  <c r="I104" i="20"/>
  <c r="J104" i="20"/>
  <c r="H104" i="20"/>
  <c r="I125" i="20"/>
  <c r="H125" i="20"/>
  <c r="J125" i="20"/>
  <c r="G476" i="7"/>
  <c r="H146" i="20"/>
  <c r="J146" i="20"/>
  <c r="I146" i="20"/>
  <c r="J162" i="20"/>
  <c r="I162" i="20"/>
  <c r="H162" i="20"/>
  <c r="J178" i="20"/>
  <c r="H178" i="20"/>
  <c r="I178" i="20"/>
  <c r="H194" i="20"/>
  <c r="I194" i="20"/>
  <c r="J194" i="20"/>
  <c r="H210" i="20"/>
  <c r="I210" i="20"/>
  <c r="J210" i="20"/>
  <c r="J231" i="20"/>
  <c r="I231" i="20"/>
  <c r="H231" i="20"/>
  <c r="I236" i="20"/>
  <c r="H236" i="20"/>
  <c r="J236" i="20"/>
  <c r="B241" i="20"/>
  <c r="B21" i="18"/>
  <c r="H246" i="20"/>
  <c r="I246" i="20"/>
  <c r="J246" i="20"/>
  <c r="H256" i="20"/>
  <c r="I256" i="20"/>
  <c r="J256" i="20"/>
  <c r="I261" i="20"/>
  <c r="H261" i="20"/>
  <c r="J261" i="20"/>
  <c r="H271" i="20"/>
  <c r="I271" i="20"/>
  <c r="J271" i="20"/>
  <c r="H276" i="20"/>
  <c r="I276" i="20"/>
  <c r="J276" i="20"/>
  <c r="I281" i="20"/>
  <c r="H281" i="20"/>
  <c r="J281" i="20"/>
  <c r="I286" i="20"/>
  <c r="H286" i="20"/>
  <c r="J286" i="20"/>
  <c r="I291" i="20"/>
  <c r="H291" i="20"/>
  <c r="J291" i="20"/>
  <c r="F653" i="7"/>
  <c r="H322" i="20"/>
  <c r="I322" i="20"/>
  <c r="J322" i="20"/>
  <c r="H347" i="20"/>
  <c r="I347" i="20"/>
  <c r="J347" i="20"/>
  <c r="H381" i="20"/>
  <c r="I381" i="20"/>
  <c r="J381" i="20"/>
  <c r="H405" i="20"/>
  <c r="I405" i="20"/>
  <c r="J405" i="20"/>
  <c r="H410" i="20"/>
  <c r="I410" i="20"/>
  <c r="J410" i="20"/>
  <c r="H420" i="20"/>
  <c r="I420" i="20"/>
  <c r="J420" i="20"/>
  <c r="I425" i="20"/>
  <c r="H425" i="20"/>
  <c r="J425" i="20"/>
  <c r="G773" i="7"/>
  <c r="I441" i="20"/>
  <c r="H441" i="20"/>
  <c r="J441" i="20"/>
  <c r="B39" i="18"/>
  <c r="B457" i="20"/>
  <c r="F802" i="7"/>
  <c r="H482" i="20"/>
  <c r="I482" i="20"/>
  <c r="J482" i="20"/>
  <c r="I492" i="20"/>
  <c r="H492" i="20"/>
  <c r="J492" i="20"/>
  <c r="H870" i="7"/>
  <c r="G888" i="7"/>
  <c r="J8" i="20"/>
  <c r="I26" i="20"/>
  <c r="J12" i="20"/>
  <c r="J52" i="20"/>
  <c r="I52" i="20"/>
  <c r="H52" i="20"/>
  <c r="B7" i="18"/>
  <c r="B73" i="20"/>
  <c r="J78" i="20"/>
  <c r="I78" i="20"/>
  <c r="H78" i="20"/>
  <c r="H94" i="20"/>
  <c r="I94" i="20"/>
  <c r="J94" i="20"/>
  <c r="I99" i="20"/>
  <c r="H99" i="20"/>
  <c r="J99" i="20"/>
  <c r="I115" i="20"/>
  <c r="J115" i="20"/>
  <c r="H115" i="20"/>
  <c r="J120" i="20"/>
  <c r="H120" i="20"/>
  <c r="I120" i="20"/>
  <c r="H136" i="20"/>
  <c r="J136" i="20"/>
  <c r="I136" i="20"/>
  <c r="I141" i="20"/>
  <c r="H141" i="20"/>
  <c r="J141" i="20"/>
  <c r="B157" i="20"/>
  <c r="B14" i="18"/>
  <c r="I173" i="20"/>
  <c r="H173" i="20"/>
  <c r="J173" i="20"/>
  <c r="I189" i="20"/>
  <c r="J189" i="20"/>
  <c r="H189" i="20"/>
  <c r="B18" i="18"/>
  <c r="B205" i="20"/>
  <c r="I221" i="20"/>
  <c r="H221" i="20"/>
  <c r="J221" i="20"/>
  <c r="H226" i="20"/>
  <c r="I226" i="20"/>
  <c r="J226" i="20"/>
  <c r="H251" i="20"/>
  <c r="I251" i="20"/>
  <c r="J251" i="20"/>
  <c r="G604" i="7"/>
  <c r="F633" i="7"/>
  <c r="H302" i="20"/>
  <c r="I302" i="20"/>
  <c r="J302" i="20"/>
  <c r="H317" i="20"/>
  <c r="I317" i="20"/>
  <c r="J317" i="20"/>
  <c r="F669" i="7"/>
  <c r="H358" i="20"/>
  <c r="I358" i="20"/>
  <c r="J358" i="20"/>
  <c r="F707" i="7"/>
  <c r="H386" i="20"/>
  <c r="I386" i="20"/>
  <c r="J386" i="20"/>
  <c r="F736" i="7"/>
  <c r="H415" i="20"/>
  <c r="I415" i="20"/>
  <c r="J415" i="20"/>
  <c r="H436" i="20"/>
  <c r="I436" i="20"/>
  <c r="J436" i="20"/>
  <c r="H452" i="20"/>
  <c r="I452" i="20"/>
  <c r="J452" i="20"/>
  <c r="I462" i="20"/>
  <c r="H462" i="20"/>
  <c r="J462" i="20"/>
  <c r="I467" i="20"/>
  <c r="H467" i="20"/>
  <c r="J467" i="20"/>
  <c r="I472" i="20"/>
  <c r="H472" i="20"/>
  <c r="J472" i="20"/>
  <c r="H477" i="20"/>
  <c r="I477" i="20"/>
  <c r="J477" i="20"/>
  <c r="G843" i="7"/>
  <c r="F858" i="7"/>
  <c r="F882" i="7"/>
  <c r="F896" i="7"/>
  <c r="I8" i="20"/>
  <c r="J14" i="20"/>
  <c r="H14" i="20"/>
  <c r="I14" i="20"/>
  <c r="I16" i="20"/>
  <c r="G195" i="7"/>
  <c r="G227" i="7"/>
  <c r="G259" i="7"/>
  <c r="J28" i="20"/>
  <c r="I28" i="20"/>
  <c r="H28" i="20"/>
  <c r="J40" i="20"/>
  <c r="H40" i="20"/>
  <c r="I40" i="20"/>
  <c r="I46" i="20"/>
  <c r="H46" i="20"/>
  <c r="J46" i="20"/>
  <c r="J68" i="20"/>
  <c r="I68" i="20"/>
  <c r="H68" i="20"/>
  <c r="I89" i="20"/>
  <c r="J89" i="20"/>
  <c r="H89" i="20"/>
  <c r="G441" i="7"/>
  <c r="H110" i="20"/>
  <c r="J110" i="20"/>
  <c r="I110" i="20"/>
  <c r="H469" i="7"/>
  <c r="H131" i="20"/>
  <c r="I131" i="20"/>
  <c r="J131" i="20"/>
  <c r="J152" i="20"/>
  <c r="I152" i="20"/>
  <c r="H152" i="20"/>
  <c r="F498" i="7"/>
  <c r="J168" i="20"/>
  <c r="H168" i="20"/>
  <c r="I168" i="20"/>
  <c r="H184" i="20"/>
  <c r="J184" i="20"/>
  <c r="I184" i="20"/>
  <c r="F530" i="7"/>
  <c r="J200" i="20"/>
  <c r="I200" i="20"/>
  <c r="H200" i="20"/>
  <c r="H216" i="20"/>
  <c r="J216" i="20"/>
  <c r="I216" i="20"/>
  <c r="G628" i="7"/>
  <c r="H297" i="20"/>
  <c r="I297" i="20"/>
  <c r="J297" i="20"/>
  <c r="H307" i="20"/>
  <c r="I307" i="20"/>
  <c r="J307" i="20"/>
  <c r="I312" i="20"/>
  <c r="H312" i="20"/>
  <c r="J312" i="20"/>
  <c r="H328" i="20"/>
  <c r="I328" i="20"/>
  <c r="J328" i="20"/>
  <c r="H333" i="20"/>
  <c r="I333" i="20"/>
  <c r="J333" i="20"/>
  <c r="H338" i="20"/>
  <c r="I338" i="20"/>
  <c r="J338" i="20"/>
  <c r="H353" i="20"/>
  <c r="I353" i="20"/>
  <c r="J353" i="20"/>
  <c r="H367" i="20"/>
  <c r="I367" i="20"/>
  <c r="J367" i="20"/>
  <c r="H372" i="20"/>
  <c r="I372" i="20"/>
  <c r="J372" i="20"/>
  <c r="H727" i="7"/>
  <c r="H391" i="20"/>
  <c r="I391" i="20"/>
  <c r="J391" i="20"/>
  <c r="H396" i="20"/>
  <c r="I396" i="20"/>
  <c r="J396" i="20"/>
  <c r="H401" i="20"/>
  <c r="I401" i="20"/>
  <c r="J401" i="20"/>
  <c r="H431" i="20"/>
  <c r="I431" i="20"/>
  <c r="J431" i="20"/>
  <c r="I447" i="20"/>
  <c r="H447" i="20"/>
  <c r="J447" i="20"/>
  <c r="F794" i="7"/>
  <c r="H488" i="20"/>
  <c r="I488" i="20"/>
  <c r="J488" i="20"/>
  <c r="H498" i="20"/>
  <c r="I498" i="20"/>
  <c r="J498" i="20"/>
  <c r="I21" i="20"/>
  <c r="I2" i="20"/>
  <c r="H2" i="20"/>
  <c r="J3" i="20"/>
  <c r="J16" i="20"/>
  <c r="J34" i="20"/>
  <c r="I34" i="20"/>
  <c r="H34" i="20"/>
  <c r="H58" i="20"/>
  <c r="J58" i="20"/>
  <c r="I58" i="20"/>
  <c r="I63" i="20"/>
  <c r="H63" i="20"/>
  <c r="J63" i="20"/>
  <c r="J84" i="20"/>
  <c r="I84" i="20"/>
  <c r="H84" i="20"/>
  <c r="I105" i="20"/>
  <c r="H105" i="20"/>
  <c r="J105" i="20"/>
  <c r="I126" i="20"/>
  <c r="H126" i="20"/>
  <c r="J126" i="20"/>
  <c r="J147" i="20"/>
  <c r="I147" i="20"/>
  <c r="H147" i="20"/>
  <c r="H163" i="20"/>
  <c r="J163" i="20"/>
  <c r="I163" i="20"/>
  <c r="J179" i="20"/>
  <c r="I179" i="20"/>
  <c r="H179" i="20"/>
  <c r="H195" i="20"/>
  <c r="I195" i="20"/>
  <c r="J195" i="20"/>
  <c r="H211" i="20"/>
  <c r="I211" i="20"/>
  <c r="J211" i="20"/>
  <c r="J232" i="20"/>
  <c r="I232" i="20"/>
  <c r="H232" i="20"/>
  <c r="J237" i="20"/>
  <c r="I237" i="20"/>
  <c r="H237" i="20"/>
  <c r="H242" i="20"/>
  <c r="I242" i="20"/>
  <c r="J242" i="20"/>
  <c r="I262" i="20"/>
  <c r="H262" i="20"/>
  <c r="J262" i="20"/>
  <c r="H267" i="20"/>
  <c r="I267" i="20"/>
  <c r="J267" i="20"/>
  <c r="H272" i="20"/>
  <c r="I272" i="20"/>
  <c r="J272" i="20"/>
  <c r="B24" i="18"/>
  <c r="B277" i="20"/>
  <c r="H282" i="20"/>
  <c r="I282" i="20"/>
  <c r="J282" i="20"/>
  <c r="I287" i="20"/>
  <c r="H287" i="20"/>
  <c r="J287" i="20"/>
  <c r="I292" i="20"/>
  <c r="H292" i="20"/>
  <c r="J292" i="20"/>
  <c r="H323" i="20"/>
  <c r="I323" i="20"/>
  <c r="J323" i="20"/>
  <c r="H343" i="20"/>
  <c r="I343" i="20"/>
  <c r="J343" i="20"/>
  <c r="H348" i="20"/>
  <c r="I348" i="20"/>
  <c r="J348" i="20"/>
  <c r="H363" i="20"/>
  <c r="I363" i="20"/>
  <c r="J363" i="20"/>
  <c r="H377" i="20"/>
  <c r="I377" i="20"/>
  <c r="J377" i="20"/>
  <c r="H382" i="20"/>
  <c r="I382" i="20"/>
  <c r="J382" i="20"/>
  <c r="H406" i="20"/>
  <c r="I406" i="20"/>
  <c r="J406" i="20"/>
  <c r="F751" i="7"/>
  <c r="B36" i="18"/>
  <c r="B421" i="20"/>
  <c r="H426" i="20"/>
  <c r="I426" i="20"/>
  <c r="J426" i="20"/>
  <c r="H442" i="20"/>
  <c r="I442" i="20"/>
  <c r="J442" i="20"/>
  <c r="F808" i="7"/>
  <c r="I483" i="20"/>
  <c r="H483" i="20"/>
  <c r="J483" i="20"/>
  <c r="B42" i="18"/>
  <c r="B493" i="20"/>
  <c r="J503" i="20"/>
  <c r="H503" i="20"/>
  <c r="I503" i="20"/>
  <c r="G871" i="7"/>
  <c r="I23" i="20"/>
  <c r="J21" i="20"/>
  <c r="J7" i="20"/>
  <c r="H3" i="20"/>
  <c r="H47" i="20"/>
  <c r="J47" i="20"/>
  <c r="I47" i="20"/>
  <c r="J53" i="20"/>
  <c r="H53" i="20"/>
  <c r="I53" i="20"/>
  <c r="J74" i="20"/>
  <c r="H74" i="20"/>
  <c r="I74" i="20"/>
  <c r="J79" i="20"/>
  <c r="I79" i="20"/>
  <c r="H79" i="20"/>
  <c r="H95" i="20"/>
  <c r="J95" i="20"/>
  <c r="I95" i="20"/>
  <c r="I100" i="20"/>
  <c r="J100" i="20"/>
  <c r="H100" i="20"/>
  <c r="J116" i="20"/>
  <c r="I116" i="20"/>
  <c r="H116" i="20"/>
  <c r="B11" i="18"/>
  <c r="B121" i="20"/>
  <c r="H137" i="20"/>
  <c r="I137" i="20"/>
  <c r="J137" i="20"/>
  <c r="H142" i="20"/>
  <c r="J142" i="20"/>
  <c r="I142" i="20"/>
  <c r="J158" i="20"/>
  <c r="H158" i="20"/>
  <c r="I158" i="20"/>
  <c r="J174" i="20"/>
  <c r="H174" i="20"/>
  <c r="I174" i="20"/>
  <c r="I190" i="20"/>
  <c r="H190" i="20"/>
  <c r="J190" i="20"/>
  <c r="J206" i="20"/>
  <c r="I206" i="20"/>
  <c r="H206" i="20"/>
  <c r="I222" i="20"/>
  <c r="H222" i="20"/>
  <c r="J222" i="20"/>
  <c r="I227" i="20"/>
  <c r="H227" i="20"/>
  <c r="J227" i="20"/>
  <c r="I247" i="20"/>
  <c r="H247" i="20"/>
  <c r="J247" i="20"/>
  <c r="I252" i="20"/>
  <c r="H252" i="20"/>
  <c r="J252" i="20"/>
  <c r="I257" i="20"/>
  <c r="H257" i="20"/>
  <c r="J257" i="20"/>
  <c r="H318" i="20"/>
  <c r="I318" i="20"/>
  <c r="J318" i="20"/>
  <c r="H359" i="20"/>
  <c r="I359" i="20"/>
  <c r="J359" i="20"/>
  <c r="H387" i="20"/>
  <c r="I387" i="20"/>
  <c r="J387" i="20"/>
  <c r="I411" i="20"/>
  <c r="H411" i="20"/>
  <c r="J411" i="20"/>
  <c r="H416" i="20"/>
  <c r="I416" i="20"/>
  <c r="J416" i="20"/>
  <c r="H437" i="20"/>
  <c r="I437" i="20"/>
  <c r="J437" i="20"/>
  <c r="I453" i="20"/>
  <c r="H453" i="20"/>
  <c r="J453" i="20"/>
  <c r="H458" i="20"/>
  <c r="I458" i="20"/>
  <c r="J458" i="20"/>
  <c r="H463" i="20"/>
  <c r="I463" i="20"/>
  <c r="J463" i="20"/>
  <c r="I468" i="20"/>
  <c r="H468" i="20"/>
  <c r="J468" i="20"/>
  <c r="H473" i="20"/>
  <c r="I473" i="20"/>
  <c r="J473" i="20"/>
  <c r="H478" i="20"/>
  <c r="I478" i="20"/>
  <c r="J478" i="20"/>
  <c r="F846" i="7"/>
  <c r="F861" i="7"/>
  <c r="F905" i="7"/>
  <c r="J23" i="20"/>
  <c r="H7" i="20"/>
  <c r="H22" i="20"/>
  <c r="H29" i="20"/>
  <c r="J29" i="20"/>
  <c r="I29" i="20"/>
  <c r="I41" i="20"/>
  <c r="H41" i="20"/>
  <c r="J41" i="20"/>
  <c r="H69" i="20"/>
  <c r="J69" i="20"/>
  <c r="I69" i="20"/>
  <c r="H90" i="20"/>
  <c r="I90" i="20"/>
  <c r="J90" i="20"/>
  <c r="H111" i="20"/>
  <c r="I111" i="20"/>
  <c r="J111" i="20"/>
  <c r="I132" i="20"/>
  <c r="H132" i="20"/>
  <c r="J132" i="20"/>
  <c r="J153" i="20"/>
  <c r="H153" i="20"/>
  <c r="I153" i="20"/>
  <c r="B15" i="18"/>
  <c r="B169" i="20"/>
  <c r="I185" i="20"/>
  <c r="H185" i="20"/>
  <c r="J185" i="20"/>
  <c r="J201" i="20"/>
  <c r="H201" i="20"/>
  <c r="I201" i="20"/>
  <c r="G548" i="7"/>
  <c r="B19" i="18"/>
  <c r="B217" i="20"/>
  <c r="F569" i="7"/>
  <c r="H298" i="20"/>
  <c r="I298" i="20"/>
  <c r="J298" i="20"/>
  <c r="H303" i="20"/>
  <c r="I303" i="20"/>
  <c r="J303" i="20"/>
  <c r="H308" i="20"/>
  <c r="I308" i="20"/>
  <c r="J308" i="20"/>
  <c r="B27" i="18"/>
  <c r="B313" i="20"/>
  <c r="H329" i="20"/>
  <c r="I329" i="20"/>
  <c r="J329" i="20"/>
  <c r="H334" i="20"/>
  <c r="I334" i="20"/>
  <c r="J334" i="20"/>
  <c r="F685" i="7"/>
  <c r="H354" i="20"/>
  <c r="I354" i="20"/>
  <c r="J354" i="20"/>
  <c r="H368" i="20"/>
  <c r="I368" i="20"/>
  <c r="J368" i="20"/>
  <c r="B32" i="18"/>
  <c r="B373" i="20"/>
  <c r="H392" i="20"/>
  <c r="I392" i="20"/>
  <c r="J392" i="20"/>
  <c r="B397" i="20"/>
  <c r="B34" i="18"/>
  <c r="H402" i="20"/>
  <c r="I402" i="20"/>
  <c r="J402" i="20"/>
  <c r="I432" i="20"/>
  <c r="H432" i="20"/>
  <c r="J432" i="20"/>
  <c r="H448" i="20"/>
  <c r="I448" i="20"/>
  <c r="J448" i="20"/>
  <c r="I499" i="20"/>
  <c r="H499" i="20"/>
  <c r="J499" i="20"/>
  <c r="F847" i="7"/>
  <c r="H873" i="7"/>
  <c r="J11" i="20"/>
  <c r="I22" i="20"/>
  <c r="I35" i="20"/>
  <c r="J35" i="20"/>
  <c r="H35" i="20"/>
  <c r="J48" i="20"/>
  <c r="I48" i="20"/>
  <c r="H48" i="20"/>
  <c r="I59" i="20"/>
  <c r="J59" i="20"/>
  <c r="H59" i="20"/>
  <c r="H64" i="20"/>
  <c r="J64" i="20"/>
  <c r="I64" i="20"/>
  <c r="G412" i="7"/>
  <c r="G417" i="7"/>
  <c r="B8" i="18"/>
  <c r="B85" i="20"/>
  <c r="H106" i="20"/>
  <c r="J106" i="20"/>
  <c r="I106" i="20"/>
  <c r="G453" i="7"/>
  <c r="H457" i="7"/>
  <c r="J127" i="20"/>
  <c r="I127" i="20"/>
  <c r="H127" i="20"/>
  <c r="F478" i="7"/>
  <c r="H148" i="20"/>
  <c r="J148" i="20"/>
  <c r="I148" i="20"/>
  <c r="J164" i="20"/>
  <c r="I164" i="20"/>
  <c r="H164" i="20"/>
  <c r="I180" i="20"/>
  <c r="H180" i="20"/>
  <c r="J180" i="20"/>
  <c r="I196" i="20"/>
  <c r="H196" i="20"/>
  <c r="J196" i="20"/>
  <c r="I212" i="20"/>
  <c r="H212" i="20"/>
  <c r="J212" i="20"/>
  <c r="I233" i="20"/>
  <c r="H233" i="20"/>
  <c r="J233" i="20"/>
  <c r="H238" i="20"/>
  <c r="I238" i="20"/>
  <c r="J238" i="20"/>
  <c r="I263" i="20"/>
  <c r="H263" i="20"/>
  <c r="J263" i="20"/>
  <c r="I268" i="20"/>
  <c r="H268" i="20"/>
  <c r="J268" i="20"/>
  <c r="H273" i="20"/>
  <c r="I273" i="20"/>
  <c r="J273" i="20"/>
  <c r="I278" i="20"/>
  <c r="H278" i="20"/>
  <c r="J278" i="20"/>
  <c r="I283" i="20"/>
  <c r="H283" i="20"/>
  <c r="J283" i="20"/>
  <c r="I288" i="20"/>
  <c r="H288" i="20"/>
  <c r="J288" i="20"/>
  <c r="I293" i="20"/>
  <c r="H293" i="20"/>
  <c r="J293" i="20"/>
  <c r="H324" i="20"/>
  <c r="I324" i="20"/>
  <c r="J324" i="20"/>
  <c r="H339" i="20"/>
  <c r="I339" i="20"/>
  <c r="J339" i="20"/>
  <c r="H344" i="20"/>
  <c r="I344" i="20"/>
  <c r="J344" i="20"/>
  <c r="B349" i="20"/>
  <c r="B30" i="18"/>
  <c r="H364" i="20"/>
  <c r="I364" i="20"/>
  <c r="J364" i="20"/>
  <c r="H378" i="20"/>
  <c r="I378" i="20"/>
  <c r="J378" i="20"/>
  <c r="H383" i="20"/>
  <c r="I383" i="20"/>
  <c r="J383" i="20"/>
  <c r="H407" i="20"/>
  <c r="I407" i="20"/>
  <c r="J407" i="20"/>
  <c r="H422" i="20"/>
  <c r="I422" i="20"/>
  <c r="J422" i="20"/>
  <c r="I427" i="20"/>
  <c r="H427" i="20"/>
  <c r="J427" i="20"/>
  <c r="H443" i="20"/>
  <c r="I443" i="20"/>
  <c r="J443" i="20"/>
  <c r="H805" i="7"/>
  <c r="H484" i="20"/>
  <c r="I484" i="20"/>
  <c r="J484" i="20"/>
  <c r="H489" i="20"/>
  <c r="I489" i="20"/>
  <c r="J489" i="20"/>
  <c r="I494" i="20"/>
  <c r="H494" i="20"/>
  <c r="J494" i="20"/>
  <c r="H504" i="20"/>
  <c r="I504" i="20"/>
  <c r="J504" i="20"/>
  <c r="I11" i="20"/>
  <c r="J19" i="20"/>
  <c r="I30" i="20"/>
  <c r="J30" i="20"/>
  <c r="H30" i="20"/>
  <c r="H54" i="20"/>
  <c r="J54" i="20"/>
  <c r="I54" i="20"/>
  <c r="I75" i="20"/>
  <c r="H75" i="20"/>
  <c r="J75" i="20"/>
  <c r="J80" i="20"/>
  <c r="I80" i="20"/>
  <c r="H80" i="20"/>
  <c r="I96" i="20"/>
  <c r="J96" i="20"/>
  <c r="H96" i="20"/>
  <c r="I101" i="20"/>
  <c r="H101" i="20"/>
  <c r="J101" i="20"/>
  <c r="J122" i="20"/>
  <c r="H122" i="20"/>
  <c r="I122" i="20"/>
  <c r="H138" i="20"/>
  <c r="I138" i="20"/>
  <c r="J138" i="20"/>
  <c r="J143" i="20"/>
  <c r="I143" i="20"/>
  <c r="H143" i="20"/>
  <c r="H159" i="20"/>
  <c r="J159" i="20"/>
  <c r="I159" i="20"/>
  <c r="I175" i="20"/>
  <c r="J175" i="20"/>
  <c r="H175" i="20"/>
  <c r="H191" i="20"/>
  <c r="J191" i="20"/>
  <c r="I191" i="20"/>
  <c r="I207" i="20"/>
  <c r="H207" i="20"/>
  <c r="J207" i="20"/>
  <c r="J218" i="20"/>
  <c r="H218" i="20"/>
  <c r="I218" i="20"/>
  <c r="J223" i="20"/>
  <c r="I223" i="20"/>
  <c r="H223" i="20"/>
  <c r="H228" i="20"/>
  <c r="J228" i="20"/>
  <c r="I228" i="20"/>
  <c r="H243" i="20"/>
  <c r="I243" i="20"/>
  <c r="J243" i="20"/>
  <c r="I248" i="20"/>
  <c r="H248" i="20"/>
  <c r="J248" i="20"/>
  <c r="B22" i="18"/>
  <c r="B253" i="20"/>
  <c r="I258" i="20"/>
  <c r="H258" i="20"/>
  <c r="J258" i="20"/>
  <c r="G636" i="7"/>
  <c r="F645" i="7"/>
  <c r="F650" i="7"/>
  <c r="H319" i="20"/>
  <c r="I319" i="20"/>
  <c r="J319" i="20"/>
  <c r="F690" i="7"/>
  <c r="H360" i="20"/>
  <c r="I360" i="20"/>
  <c r="J360" i="20"/>
  <c r="G711" i="7"/>
  <c r="G729" i="7"/>
  <c r="F733" i="7"/>
  <c r="I412" i="20"/>
  <c r="H412" i="20"/>
  <c r="J412" i="20"/>
  <c r="I417" i="20"/>
  <c r="H417" i="20"/>
  <c r="J417" i="20"/>
  <c r="H438" i="20"/>
  <c r="I438" i="20"/>
  <c r="J438" i="20"/>
  <c r="F785" i="7"/>
  <c r="H454" i="20"/>
  <c r="I454" i="20"/>
  <c r="J454" i="20"/>
  <c r="I459" i="20"/>
  <c r="H459" i="20"/>
  <c r="J459" i="20"/>
  <c r="I464" i="20"/>
  <c r="H464" i="20"/>
  <c r="J464" i="20"/>
  <c r="B40" i="18"/>
  <c r="B469" i="20"/>
  <c r="H474" i="20"/>
  <c r="I474" i="20"/>
  <c r="J474" i="20"/>
  <c r="H479" i="20"/>
  <c r="I479" i="20"/>
  <c r="J479" i="20"/>
  <c r="F876" i="7"/>
  <c r="H19" i="20"/>
  <c r="I10" i="20"/>
  <c r="H36" i="20"/>
  <c r="I36" i="20"/>
  <c r="J36" i="20"/>
  <c r="H42" i="20"/>
  <c r="J42" i="20"/>
  <c r="I42" i="20"/>
  <c r="B49" i="20"/>
  <c r="B5" i="18"/>
  <c r="J70" i="20"/>
  <c r="I70" i="20"/>
  <c r="H70" i="20"/>
  <c r="H91" i="20"/>
  <c r="J91" i="20"/>
  <c r="I91" i="20"/>
  <c r="J112" i="20"/>
  <c r="I112" i="20"/>
  <c r="H112" i="20"/>
  <c r="J117" i="20"/>
  <c r="I117" i="20"/>
  <c r="H117" i="20"/>
  <c r="B12" i="18"/>
  <c r="B133" i="20"/>
  <c r="H154" i="20"/>
  <c r="J154" i="20"/>
  <c r="I154" i="20"/>
  <c r="H170" i="20"/>
  <c r="J170" i="20"/>
  <c r="I170" i="20"/>
  <c r="H186" i="20"/>
  <c r="I186" i="20"/>
  <c r="J186" i="20"/>
  <c r="H202" i="20"/>
  <c r="J202" i="20"/>
  <c r="I202" i="20"/>
  <c r="H299" i="20"/>
  <c r="I299" i="20"/>
  <c r="J299" i="20"/>
  <c r="H304" i="20"/>
  <c r="I304" i="20"/>
  <c r="J304" i="20"/>
  <c r="H309" i="20"/>
  <c r="I309" i="20"/>
  <c r="J309" i="20"/>
  <c r="H314" i="20"/>
  <c r="I314" i="20"/>
  <c r="J314" i="20"/>
  <c r="H330" i="20"/>
  <c r="I330" i="20"/>
  <c r="J330" i="20"/>
  <c r="G676" i="7"/>
  <c r="H355" i="20"/>
  <c r="I355" i="20"/>
  <c r="J355" i="20"/>
  <c r="F704" i="7"/>
  <c r="H374" i="20"/>
  <c r="I374" i="20"/>
  <c r="J374" i="20"/>
  <c r="H388" i="20"/>
  <c r="I388" i="20"/>
  <c r="J388" i="20"/>
  <c r="H398" i="20"/>
  <c r="I398" i="20"/>
  <c r="J398" i="20"/>
  <c r="H403" i="20"/>
  <c r="I403" i="20"/>
  <c r="J403" i="20"/>
  <c r="G759" i="7"/>
  <c r="B433" i="20"/>
  <c r="B37" i="18"/>
  <c r="I449" i="20"/>
  <c r="H449" i="20"/>
  <c r="J449" i="20"/>
  <c r="F821" i="7"/>
  <c r="H500" i="20"/>
  <c r="I500" i="20"/>
  <c r="J500" i="20"/>
  <c r="F850" i="7"/>
  <c r="H876" i="7"/>
  <c r="H18" i="20"/>
  <c r="I5" i="20"/>
  <c r="J10" i="20"/>
  <c r="G392" i="7"/>
  <c r="H60" i="20"/>
  <c r="J60" i="20"/>
  <c r="I60" i="20"/>
  <c r="J65" i="20"/>
  <c r="I65" i="20"/>
  <c r="H65" i="20"/>
  <c r="H86" i="20"/>
  <c r="I86" i="20"/>
  <c r="J86" i="20"/>
  <c r="H445" i="7"/>
  <c r="I107" i="20"/>
  <c r="H107" i="20"/>
  <c r="J107" i="20"/>
  <c r="J128" i="20"/>
  <c r="H128" i="20"/>
  <c r="I128" i="20"/>
  <c r="H149" i="20"/>
  <c r="I149" i="20"/>
  <c r="J149" i="20"/>
  <c r="J165" i="20"/>
  <c r="H165" i="20"/>
  <c r="I165" i="20"/>
  <c r="B16" i="18"/>
  <c r="B181" i="20"/>
  <c r="H197" i="20"/>
  <c r="I197" i="20"/>
  <c r="J197" i="20"/>
  <c r="I213" i="20"/>
  <c r="J213" i="20"/>
  <c r="H213" i="20"/>
  <c r="I234" i="20"/>
  <c r="H234" i="20"/>
  <c r="J234" i="20"/>
  <c r="G580" i="7"/>
  <c r="F585" i="7"/>
  <c r="H264" i="20"/>
  <c r="I264" i="20"/>
  <c r="J264" i="20"/>
  <c r="I269" i="20"/>
  <c r="H269" i="20"/>
  <c r="J269" i="20"/>
  <c r="I274" i="20"/>
  <c r="H274" i="20"/>
  <c r="J274" i="20"/>
  <c r="I284" i="20"/>
  <c r="H284" i="20"/>
  <c r="J284" i="20"/>
  <c r="H294" i="20"/>
  <c r="I294" i="20"/>
  <c r="J294" i="20"/>
  <c r="F656" i="7"/>
  <c r="B28" i="18"/>
  <c r="B325" i="20"/>
  <c r="H335" i="20"/>
  <c r="I335" i="20"/>
  <c r="J335" i="20"/>
  <c r="H340" i="20"/>
  <c r="I340" i="20"/>
  <c r="J340" i="20"/>
  <c r="H345" i="20"/>
  <c r="I345" i="20"/>
  <c r="J345" i="20"/>
  <c r="H350" i="20"/>
  <c r="I350" i="20"/>
  <c r="J350" i="20"/>
  <c r="F696" i="7"/>
  <c r="H365" i="20"/>
  <c r="I365" i="20"/>
  <c r="J365" i="20"/>
  <c r="H369" i="20"/>
  <c r="I369" i="20"/>
  <c r="J369" i="20"/>
  <c r="H379" i="20"/>
  <c r="I379" i="20"/>
  <c r="J379" i="20"/>
  <c r="H393" i="20"/>
  <c r="I393" i="20"/>
  <c r="J393" i="20"/>
  <c r="H408" i="20"/>
  <c r="I408" i="20"/>
  <c r="J408" i="20"/>
  <c r="F748" i="7"/>
  <c r="H423" i="20"/>
  <c r="I423" i="20"/>
  <c r="J423" i="20"/>
  <c r="I428" i="20"/>
  <c r="H428" i="20"/>
  <c r="J428" i="20"/>
  <c r="G775" i="7"/>
  <c r="I444" i="20"/>
  <c r="H444" i="20"/>
  <c r="J444" i="20"/>
  <c r="G797" i="7"/>
  <c r="F801" i="7"/>
  <c r="G817" i="7"/>
  <c r="H485" i="20"/>
  <c r="I485" i="20"/>
  <c r="J485" i="20"/>
  <c r="H495" i="20"/>
  <c r="J495" i="20"/>
  <c r="I495" i="20"/>
  <c r="H877" i="7"/>
  <c r="F901" i="7"/>
  <c r="G22" i="7"/>
  <c r="G30" i="7"/>
  <c r="G134" i="7"/>
  <c r="G150" i="7"/>
  <c r="G158" i="7"/>
  <c r="G182" i="7"/>
  <c r="F232" i="7"/>
  <c r="G306" i="7"/>
  <c r="G297" i="7"/>
  <c r="G346" i="7"/>
  <c r="G311" i="7"/>
  <c r="F10" i="7"/>
  <c r="F202" i="7"/>
  <c r="F55" i="7"/>
  <c r="F103" i="7"/>
  <c r="F119" i="7"/>
  <c r="F135" i="7"/>
  <c r="F151" i="7"/>
  <c r="F15" i="7"/>
  <c r="F175" i="7"/>
  <c r="F74" i="7"/>
  <c r="F214" i="7"/>
  <c r="F183" i="7"/>
  <c r="F306" i="7"/>
  <c r="F300" i="7"/>
  <c r="F77" i="7"/>
  <c r="F293" i="7"/>
  <c r="F167" i="7"/>
  <c r="F266" i="7"/>
  <c r="F282" i="7"/>
  <c r="F251" i="7"/>
  <c r="F39" i="7"/>
  <c r="F138" i="7"/>
  <c r="F143" i="7"/>
  <c r="F241" i="7"/>
  <c r="F71" i="7"/>
  <c r="F109" i="7"/>
  <c r="F170" i="7"/>
  <c r="G378" i="7"/>
  <c r="F106" i="7"/>
  <c r="F111" i="7"/>
  <c r="F200" i="7"/>
  <c r="F319" i="7"/>
  <c r="F87" i="7"/>
  <c r="F47" i="7"/>
  <c r="F216" i="7"/>
  <c r="F42" i="7"/>
  <c r="F157" i="7"/>
  <c r="F246" i="7"/>
  <c r="H15" i="7"/>
  <c r="F198" i="7"/>
  <c r="F23" i="7"/>
  <c r="F93" i="7"/>
  <c r="F133" i="7"/>
  <c r="F361" i="7"/>
  <c r="F317" i="7"/>
  <c r="F29" i="7"/>
  <c r="F45" i="7"/>
  <c r="F79" i="7"/>
  <c r="F219" i="7"/>
  <c r="F248" i="7"/>
  <c r="L4" i="15" a="1"/>
  <c r="L4" i="15" s="1"/>
  <c r="C51" i="15" a="1"/>
  <c r="C51" i="15" s="1"/>
  <c r="C35" i="15" a="1"/>
  <c r="C35" i="15" s="1"/>
  <c r="C19" i="15" a="1"/>
  <c r="C19" i="15" s="1"/>
  <c r="C2" i="15" a="1"/>
  <c r="C2" i="15" s="1"/>
  <c r="C50" i="15" a="1"/>
  <c r="C50" i="15" s="1"/>
  <c r="C34" i="15" a="1"/>
  <c r="C34" i="15" s="1"/>
  <c r="C18" i="15" a="1"/>
  <c r="C18" i="15" s="1"/>
  <c r="C49" i="15" a="1"/>
  <c r="C49" i="15" s="1"/>
  <c r="C33" i="15" a="1"/>
  <c r="C33" i="15" s="1"/>
  <c r="C17" i="15" a="1"/>
  <c r="C17" i="15" s="1"/>
  <c r="C48" i="15" a="1"/>
  <c r="C48" i="15" s="1"/>
  <c r="C32" i="15" a="1"/>
  <c r="C32" i="15" s="1"/>
  <c r="C16" i="15" a="1"/>
  <c r="C16" i="15" s="1"/>
  <c r="C47" i="15" a="1"/>
  <c r="C47" i="15" s="1"/>
  <c r="C31" i="15" a="1"/>
  <c r="C31" i="15" s="1"/>
  <c r="C15" i="15" a="1"/>
  <c r="C15" i="15" s="1"/>
  <c r="C46" i="15" a="1"/>
  <c r="C46" i="15" s="1"/>
  <c r="C30" i="15" a="1"/>
  <c r="C30" i="15" s="1"/>
  <c r="C14" i="15" a="1"/>
  <c r="C14" i="15" s="1"/>
  <c r="C45" i="15" a="1"/>
  <c r="C45" i="15" s="1"/>
  <c r="C29" i="15" a="1"/>
  <c r="C29" i="15" s="1"/>
  <c r="C13" i="15" a="1"/>
  <c r="C13" i="15" s="1"/>
  <c r="C44" i="15" a="1"/>
  <c r="C44" i="15" s="1"/>
  <c r="C28" i="15" a="1"/>
  <c r="C28" i="15" s="1"/>
  <c r="C12" i="15" a="1"/>
  <c r="C12" i="15" s="1"/>
  <c r="C43" i="15" a="1"/>
  <c r="C43" i="15" s="1"/>
  <c r="C27" i="15" a="1"/>
  <c r="C27" i="15" s="1"/>
  <c r="C11" i="15" a="1"/>
  <c r="C11" i="15" s="1"/>
  <c r="C42" i="15" a="1"/>
  <c r="C42" i="15" s="1"/>
  <c r="C26" i="15" a="1"/>
  <c r="C26" i="15" s="1"/>
  <c r="C10" i="15" a="1"/>
  <c r="C10" i="15" s="1"/>
  <c r="C41" i="15" a="1"/>
  <c r="C41" i="15" s="1"/>
  <c r="C25" i="15" a="1"/>
  <c r="C25" i="15" s="1"/>
  <c r="C9" i="15" a="1"/>
  <c r="C9" i="15" s="1"/>
  <c r="C40" i="15" a="1"/>
  <c r="C40" i="15" s="1"/>
  <c r="C24" i="15" a="1"/>
  <c r="C24" i="15" s="1"/>
  <c r="C8" i="15" a="1"/>
  <c r="C8" i="15" s="1"/>
  <c r="C39" i="15" a="1"/>
  <c r="C39" i="15" s="1"/>
  <c r="C23" i="15" a="1"/>
  <c r="C23" i="15" s="1"/>
  <c r="C7" i="15" a="1"/>
  <c r="C7" i="15" s="1"/>
  <c r="C3" i="15" a="1"/>
  <c r="C3" i="15" s="1"/>
  <c r="C38" i="15" a="1"/>
  <c r="C38" i="15" s="1"/>
  <c r="C22" i="15" a="1"/>
  <c r="C22" i="15" s="1"/>
  <c r="C6" i="15" a="1"/>
  <c r="C6" i="15" s="1"/>
  <c r="C37" i="15" a="1"/>
  <c r="C37" i="15" s="1"/>
  <c r="C21" i="15" a="1"/>
  <c r="C21" i="15" s="1"/>
  <c r="C5" i="15" a="1"/>
  <c r="C5" i="15" s="1"/>
  <c r="C36" i="15" a="1"/>
  <c r="C36" i="15" s="1"/>
  <c r="C20" i="15" a="1"/>
  <c r="C20" i="15" s="1"/>
  <c r="C4" i="15" a="1"/>
  <c r="C4" i="15" s="1"/>
  <c r="F69" i="7"/>
  <c r="F53" i="15"/>
  <c r="E53" i="15"/>
  <c r="D53" i="15"/>
  <c r="F52" i="15"/>
  <c r="E52" i="15"/>
  <c r="D52" i="15"/>
  <c r="H899" i="8"/>
  <c r="C39" i="1"/>
  <c r="H611" i="8"/>
  <c r="H723" i="8"/>
  <c r="I888" i="8"/>
  <c r="C44" i="1"/>
  <c r="C43" i="1"/>
  <c r="C42" i="1"/>
  <c r="C41" i="1"/>
  <c r="C40" i="1"/>
  <c r="H530" i="8"/>
  <c r="H594" i="8"/>
  <c r="G2" i="8"/>
  <c r="I4" i="8" s="1"/>
  <c r="C51" i="1"/>
  <c r="C50" i="1"/>
  <c r="C47" i="1"/>
  <c r="C49" i="1"/>
  <c r="C48" i="1"/>
  <c r="C38" i="1"/>
  <c r="C37" i="1"/>
  <c r="C36" i="1"/>
  <c r="C35" i="1"/>
  <c r="C34" i="1"/>
  <c r="C46" i="1"/>
  <c r="C45" i="1"/>
  <c r="H337" i="8"/>
  <c r="H889" i="8"/>
  <c r="H898" i="8"/>
  <c r="I59" i="8"/>
  <c r="H250" i="8"/>
  <c r="H378" i="8"/>
  <c r="H394" i="8"/>
  <c r="H794" i="8"/>
  <c r="H810" i="8"/>
  <c r="H174" i="8"/>
  <c r="H301" i="8"/>
  <c r="H829" i="8"/>
  <c r="H430" i="8"/>
  <c r="H494" i="8"/>
  <c r="H574" i="8"/>
  <c r="I734" i="8"/>
  <c r="H878" i="8"/>
  <c r="H19" i="8"/>
  <c r="H115" i="8"/>
  <c r="I278" i="8"/>
  <c r="H711" i="8"/>
  <c r="H540" i="8"/>
  <c r="H556" i="8"/>
  <c r="H589" i="8"/>
  <c r="H652" i="8"/>
  <c r="H716" i="8"/>
  <c r="I902" i="8"/>
  <c r="H192" i="8"/>
  <c r="I738" i="8"/>
  <c r="I324" i="8"/>
  <c r="H786" i="8"/>
  <c r="H850" i="8"/>
  <c r="I581" i="8"/>
  <c r="I597" i="8"/>
  <c r="I629" i="8"/>
  <c r="H310" i="8"/>
  <c r="H326" i="8"/>
  <c r="H502" i="8"/>
  <c r="H328" i="8"/>
  <c r="H27" i="8"/>
  <c r="H59" i="8"/>
  <c r="H681" i="8"/>
  <c r="H885" i="8"/>
  <c r="H234" i="8"/>
  <c r="I212" i="8"/>
  <c r="I623" i="8"/>
  <c r="H402" i="8"/>
  <c r="H450" i="8"/>
  <c r="H466" i="8"/>
  <c r="H482" i="8"/>
  <c r="H608" i="8"/>
  <c r="I46" i="8"/>
  <c r="H91" i="8"/>
  <c r="H341" i="8"/>
  <c r="I391" i="8"/>
  <c r="I644" i="8"/>
  <c r="H14" i="8"/>
  <c r="H406" i="8"/>
  <c r="I424" i="8"/>
  <c r="H438" i="8"/>
  <c r="H612" i="8"/>
  <c r="H755" i="8"/>
  <c r="H78" i="8"/>
  <c r="I724" i="8"/>
  <c r="H202" i="8"/>
  <c r="H566" i="8"/>
  <c r="H583" i="8"/>
  <c r="I631" i="8"/>
  <c r="I647" i="8"/>
  <c r="I725" i="8"/>
  <c r="I759" i="8"/>
  <c r="I791" i="8"/>
  <c r="I823" i="8"/>
  <c r="I855" i="8"/>
  <c r="H426" i="8"/>
  <c r="I713" i="8"/>
  <c r="H855" i="8"/>
  <c r="H697" i="8"/>
  <c r="H891" i="8"/>
  <c r="I54" i="8"/>
  <c r="I224" i="8"/>
  <c r="H177" i="8"/>
  <c r="I240" i="8"/>
  <c r="I384" i="8"/>
  <c r="I701" i="8"/>
  <c r="I670" i="8"/>
  <c r="I733" i="8"/>
  <c r="H288" i="8"/>
  <c r="I511" i="8"/>
  <c r="H526" i="8"/>
  <c r="H542" i="8"/>
  <c r="I702" i="8"/>
  <c r="H732" i="8"/>
  <c r="H903" i="8"/>
  <c r="H390" i="8"/>
  <c r="H514" i="8"/>
  <c r="H562" i="8"/>
  <c r="I596" i="8"/>
  <c r="H814" i="8"/>
  <c r="I439" i="8"/>
  <c r="I693" i="8"/>
  <c r="J874" i="8"/>
  <c r="H361" i="8"/>
  <c r="I630" i="8"/>
  <c r="H676" i="8"/>
  <c r="H534" i="8"/>
  <c r="H645" i="8"/>
  <c r="H693" i="8"/>
  <c r="I726" i="8"/>
  <c r="I755" i="8"/>
  <c r="I787" i="8"/>
  <c r="I819" i="8"/>
  <c r="I679" i="8"/>
  <c r="H724" i="8"/>
  <c r="J147" i="8"/>
  <c r="H150" i="8"/>
  <c r="H240" i="8"/>
  <c r="H256" i="8"/>
  <c r="H272" i="8"/>
  <c r="H410" i="8"/>
  <c r="I443" i="8"/>
  <c r="I475" i="8"/>
  <c r="H551" i="8"/>
  <c r="I633" i="8"/>
  <c r="I877" i="8"/>
  <c r="H521" i="8"/>
  <c r="H585" i="8"/>
  <c r="I601" i="8"/>
  <c r="I711" i="8"/>
  <c r="H740" i="8"/>
  <c r="I889" i="8"/>
  <c r="I308" i="8"/>
  <c r="I399" i="8"/>
  <c r="H476" i="8"/>
  <c r="H506" i="8"/>
  <c r="H522" i="8"/>
  <c r="H538" i="8"/>
  <c r="H554" i="8"/>
  <c r="H572" i="8"/>
  <c r="I895" i="8"/>
  <c r="I25" i="8"/>
  <c r="I172" i="8"/>
  <c r="H872" i="8"/>
  <c r="I894" i="8"/>
  <c r="H558" i="8"/>
  <c r="I622" i="8"/>
  <c r="H778" i="8"/>
  <c r="H842" i="8"/>
  <c r="J869" i="8"/>
  <c r="H884" i="8"/>
  <c r="H890" i="8"/>
  <c r="H418" i="8"/>
  <c r="I467" i="8"/>
  <c r="I781" i="8"/>
  <c r="I813" i="8"/>
  <c r="I674" i="8"/>
  <c r="I706" i="8"/>
  <c r="H881" i="8"/>
  <c r="H51" i="8"/>
  <c r="I51" i="8"/>
  <c r="H169" i="8"/>
  <c r="H16" i="8"/>
  <c r="H80" i="8"/>
  <c r="H208" i="8"/>
  <c r="H412" i="8"/>
  <c r="H518" i="8"/>
  <c r="H622" i="8"/>
  <c r="I637" i="8"/>
  <c r="H765" i="8"/>
  <c r="I795" i="8"/>
  <c r="I897" i="8"/>
  <c r="H428" i="8"/>
  <c r="H474" i="8"/>
  <c r="H490" i="8"/>
  <c r="H580" i="8"/>
  <c r="H683" i="8"/>
  <c r="J870" i="8"/>
  <c r="I887" i="8"/>
  <c r="I896" i="8"/>
  <c r="I6" i="6"/>
  <c r="E4" i="6" s="1"/>
  <c r="F4" i="6" s="1"/>
  <c r="H224" i="8"/>
  <c r="H444" i="8"/>
  <c r="H550" i="8"/>
  <c r="J711" i="8"/>
  <c r="H738" i="8"/>
  <c r="H797" i="8"/>
  <c r="I845" i="8"/>
  <c r="I109" i="8"/>
  <c r="I294" i="8"/>
  <c r="H640" i="8"/>
  <c r="H754" i="8"/>
  <c r="J894" i="8"/>
  <c r="H906" i="8"/>
  <c r="I164" i="8"/>
  <c r="I214" i="8"/>
  <c r="H386" i="8"/>
  <c r="I448" i="8"/>
  <c r="I463" i="8"/>
  <c r="I479" i="8"/>
  <c r="I599" i="8"/>
  <c r="I123" i="8"/>
  <c r="H186" i="8"/>
  <c r="H282" i="8"/>
  <c r="I480" i="8"/>
  <c r="I496" i="8"/>
  <c r="I585" i="8"/>
  <c r="J680" i="8"/>
  <c r="J885" i="8"/>
  <c r="J42" i="8"/>
  <c r="H83" i="8"/>
  <c r="J875" i="8"/>
  <c r="H123" i="8"/>
  <c r="H138" i="8"/>
  <c r="I166" i="8"/>
  <c r="H308" i="8"/>
  <c r="H434" i="8"/>
  <c r="I451" i="8"/>
  <c r="H601" i="8"/>
  <c r="H743" i="8"/>
  <c r="H787" i="8"/>
  <c r="I851" i="8"/>
  <c r="I872" i="8"/>
  <c r="J915" i="8"/>
  <c r="I348" i="8"/>
  <c r="J701" i="8"/>
  <c r="J877" i="8"/>
  <c r="J902" i="8"/>
  <c r="H835" i="8"/>
  <c r="H851" i="8"/>
  <c r="J878" i="8"/>
  <c r="I77" i="8"/>
  <c r="H376" i="8"/>
  <c r="H498" i="8"/>
  <c r="J896" i="8"/>
  <c r="I78" i="8"/>
  <c r="J456" i="8"/>
  <c r="H604" i="8"/>
  <c r="I878" i="8"/>
  <c r="I891" i="8"/>
  <c r="H154" i="8"/>
  <c r="J418" i="8"/>
  <c r="I455" i="8"/>
  <c r="I487" i="8"/>
  <c r="I621" i="8"/>
  <c r="H791" i="8"/>
  <c r="I427" i="8"/>
  <c r="I488" i="8"/>
  <c r="I503" i="8"/>
  <c r="H546" i="8"/>
  <c r="H762" i="8"/>
  <c r="H888" i="8"/>
  <c r="I594" i="8"/>
  <c r="H874" i="8"/>
  <c r="H887" i="8"/>
  <c r="A13" i="1"/>
  <c r="C13" i="1" s="1"/>
  <c r="C7" i="1"/>
  <c r="C8" i="1"/>
  <c r="H913" i="7"/>
  <c r="H911" i="7"/>
  <c r="F899" i="7"/>
  <c r="H910" i="7"/>
  <c r="F898" i="7"/>
  <c r="H909" i="7"/>
  <c r="H908" i="7"/>
  <c r="H907" i="7"/>
  <c r="H906" i="7"/>
  <c r="G907" i="7"/>
  <c r="F906" i="7"/>
  <c r="H916" i="7"/>
  <c r="G906" i="7"/>
  <c r="H915" i="7"/>
  <c r="F892" i="7"/>
  <c r="F903" i="7"/>
  <c r="H914" i="7"/>
  <c r="G102" i="7"/>
  <c r="F101" i="7"/>
  <c r="H71" i="7"/>
  <c r="F61" i="7"/>
  <c r="G62" i="7"/>
  <c r="H127" i="7"/>
  <c r="G118" i="7"/>
  <c r="H291" i="7"/>
  <c r="J276" i="8"/>
  <c r="H266" i="8"/>
  <c r="G38" i="7"/>
  <c r="F37" i="7"/>
  <c r="H38" i="7"/>
  <c r="H183" i="7"/>
  <c r="F226" i="7"/>
  <c r="G323" i="7"/>
  <c r="F321" i="7"/>
  <c r="H323" i="7"/>
  <c r="G6" i="7"/>
  <c r="F4" i="7"/>
  <c r="H95" i="7"/>
  <c r="G86" i="7"/>
  <c r="H135" i="7"/>
  <c r="F125" i="7"/>
  <c r="G126" i="7"/>
  <c r="F258" i="7"/>
  <c r="F274" i="7"/>
  <c r="G275" i="7"/>
  <c r="F273" i="7"/>
  <c r="F194" i="7"/>
  <c r="F234" i="7"/>
  <c r="F314" i="7"/>
  <c r="G315" i="7"/>
  <c r="G377" i="7"/>
  <c r="G166" i="7"/>
  <c r="F165" i="7"/>
  <c r="G70" i="7"/>
  <c r="G211" i="7"/>
  <c r="F641" i="7"/>
  <c r="F640" i="7"/>
  <c r="H721" i="7"/>
  <c r="H734" i="7"/>
  <c r="I91" i="8"/>
  <c r="I230" i="8"/>
  <c r="H31" i="7"/>
  <c r="H159" i="7"/>
  <c r="H216" i="7"/>
  <c r="F209" i="7"/>
  <c r="G485" i="7"/>
  <c r="F550" i="7"/>
  <c r="G552" i="7"/>
  <c r="G591" i="7"/>
  <c r="F590" i="7"/>
  <c r="G596" i="7"/>
  <c r="H697" i="7"/>
  <c r="F686" i="7"/>
  <c r="G688" i="7"/>
  <c r="H789" i="7"/>
  <c r="I272" i="8"/>
  <c r="I614" i="8"/>
  <c r="I685" i="8"/>
  <c r="H684" i="8"/>
  <c r="G881" i="7"/>
  <c r="G882" i="7"/>
  <c r="G880" i="7"/>
  <c r="G411" i="7"/>
  <c r="G437" i="7"/>
  <c r="G461" i="7"/>
  <c r="H489" i="7"/>
  <c r="H509" i="7"/>
  <c r="H708" i="7"/>
  <c r="H778" i="7"/>
  <c r="I323" i="8"/>
  <c r="I375" i="8"/>
  <c r="H736" i="8"/>
  <c r="H826" i="8"/>
  <c r="J913" i="8"/>
  <c r="I905" i="8"/>
  <c r="F11" i="7"/>
  <c r="F426" i="7"/>
  <c r="G428" i="7"/>
  <c r="G436" i="7"/>
  <c r="G460" i="7"/>
  <c r="G521" i="7"/>
  <c r="F566" i="7"/>
  <c r="F577" i="7"/>
  <c r="F576" i="7"/>
  <c r="F769" i="7"/>
  <c r="F768" i="7"/>
  <c r="J228" i="8"/>
  <c r="H218" i="8"/>
  <c r="I376" i="8"/>
  <c r="H374" i="8"/>
  <c r="H613" i="8"/>
  <c r="I615" i="8"/>
  <c r="H889" i="7"/>
  <c r="J912" i="8"/>
  <c r="G236" i="7"/>
  <c r="F298" i="7"/>
  <c r="G272" i="7"/>
  <c r="F446" i="7"/>
  <c r="F470" i="7"/>
  <c r="H481" i="7"/>
  <c r="G472" i="7"/>
  <c r="G481" i="7"/>
  <c r="G501" i="7"/>
  <c r="H525" i="7"/>
  <c r="G516" i="7"/>
  <c r="F592" i="7"/>
  <c r="F591" i="7"/>
  <c r="G627" i="7"/>
  <c r="F626" i="7"/>
  <c r="F673" i="7"/>
  <c r="F672" i="7"/>
  <c r="H717" i="7"/>
  <c r="G727" i="7"/>
  <c r="I81" i="8"/>
  <c r="H171" i="8"/>
  <c r="I208" i="8"/>
  <c r="J424" i="8"/>
  <c r="H570" i="8"/>
  <c r="H643" i="8"/>
  <c r="I645" i="8"/>
  <c r="H644" i="8"/>
  <c r="I660" i="8"/>
  <c r="J871" i="8"/>
  <c r="F877" i="7"/>
  <c r="H888" i="7"/>
  <c r="F878" i="7"/>
  <c r="G879" i="7"/>
  <c r="F885" i="7"/>
  <c r="F886" i="7"/>
  <c r="J888" i="8"/>
  <c r="J911" i="8"/>
  <c r="H103" i="7"/>
  <c r="H134" i="7"/>
  <c r="F250" i="7"/>
  <c r="H307" i="7"/>
  <c r="H63" i="7"/>
  <c r="H151" i="7"/>
  <c r="G220" i="7"/>
  <c r="G457" i="7"/>
  <c r="G480" i="7"/>
  <c r="H485" i="7"/>
  <c r="F490" i="7"/>
  <c r="G500" i="7"/>
  <c r="F510" i="7"/>
  <c r="H521" i="7"/>
  <c r="G512" i="7"/>
  <c r="G791" i="7"/>
  <c r="H17" i="8"/>
  <c r="J28" i="8"/>
  <c r="I19" i="8"/>
  <c r="I148" i="8"/>
  <c r="I483" i="8"/>
  <c r="I661" i="8"/>
  <c r="J694" i="8"/>
  <c r="I717" i="8"/>
  <c r="H727" i="8"/>
  <c r="J733" i="8"/>
  <c r="I729" i="8"/>
  <c r="H861" i="8"/>
  <c r="J872" i="8"/>
  <c r="H882" i="8"/>
  <c r="H883" i="8"/>
  <c r="J892" i="8"/>
  <c r="I901" i="8"/>
  <c r="J910" i="8"/>
  <c r="G537" i="7"/>
  <c r="H545" i="7"/>
  <c r="G536" i="7"/>
  <c r="H541" i="7"/>
  <c r="F749" i="7"/>
  <c r="F784" i="7"/>
  <c r="G789" i="7"/>
  <c r="G821" i="7"/>
  <c r="H871" i="7"/>
  <c r="I276" i="8"/>
  <c r="H660" i="8"/>
  <c r="J671" i="8"/>
  <c r="I676" i="8"/>
  <c r="J873" i="8"/>
  <c r="J909" i="8"/>
  <c r="I900" i="8"/>
  <c r="H194" i="7"/>
  <c r="H437" i="7"/>
  <c r="H461" i="7"/>
  <c r="G563" i="7"/>
  <c r="F562" i="7"/>
  <c r="G623" i="7"/>
  <c r="F622" i="7"/>
  <c r="F745" i="7"/>
  <c r="G749" i="7"/>
  <c r="I45" i="8"/>
  <c r="H43" i="8"/>
  <c r="I677" i="8"/>
  <c r="J908" i="8"/>
  <c r="J673" i="8"/>
  <c r="J672" i="8"/>
  <c r="I663" i="8"/>
  <c r="I880" i="8"/>
  <c r="J890" i="8"/>
  <c r="H879" i="8"/>
  <c r="J903" i="8"/>
  <c r="J893" i="8"/>
  <c r="G865" i="7"/>
  <c r="F863" i="7"/>
  <c r="H874" i="7"/>
  <c r="I10" i="8"/>
  <c r="I471" i="8"/>
  <c r="J601" i="8"/>
  <c r="I662" i="8"/>
  <c r="J688" i="8"/>
  <c r="J876" i="8"/>
  <c r="F895" i="7"/>
  <c r="H226" i="7"/>
  <c r="F353" i="7"/>
  <c r="G291" i="7"/>
  <c r="H405" i="7"/>
  <c r="F438" i="7"/>
  <c r="H449" i="7"/>
  <c r="G440" i="7"/>
  <c r="G449" i="7"/>
  <c r="G473" i="7"/>
  <c r="G559" i="7"/>
  <c r="F558" i="7"/>
  <c r="G564" i="7"/>
  <c r="F598" i="7"/>
  <c r="F609" i="7"/>
  <c r="F608" i="7"/>
  <c r="F624" i="7"/>
  <c r="F623" i="7"/>
  <c r="F727" i="7"/>
  <c r="G767" i="7"/>
  <c r="I472" i="8"/>
  <c r="H470" i="8"/>
  <c r="H633" i="8"/>
  <c r="I635" i="8"/>
  <c r="J719" i="8"/>
  <c r="I710" i="8"/>
  <c r="I709" i="8"/>
  <c r="G896" i="7"/>
  <c r="F894" i="7"/>
  <c r="I906" i="8"/>
  <c r="H248" i="7"/>
  <c r="G282" i="7"/>
  <c r="G345" i="7"/>
  <c r="E327" i="7"/>
  <c r="G329" i="7" s="1"/>
  <c r="G448" i="7"/>
  <c r="H477" i="7"/>
  <c r="G493" i="7"/>
  <c r="G513" i="7"/>
  <c r="G713" i="7"/>
  <c r="F713" i="7"/>
  <c r="F718" i="7"/>
  <c r="G783" i="7"/>
  <c r="J33" i="8"/>
  <c r="I678" i="8"/>
  <c r="I695" i="8"/>
  <c r="I694" i="8"/>
  <c r="H708" i="8"/>
  <c r="H867" i="8"/>
  <c r="J904" i="8"/>
  <c r="G54" i="7"/>
  <c r="E384" i="7"/>
  <c r="F385" i="7" s="1"/>
  <c r="H453" i="7"/>
  <c r="F458" i="7"/>
  <c r="G469" i="7"/>
  <c r="G492" i="7"/>
  <c r="F538" i="7"/>
  <c r="H549" i="7"/>
  <c r="G540" i="7"/>
  <c r="G576" i="7"/>
  <c r="G655" i="7"/>
  <c r="F654" i="7"/>
  <c r="G656" i="7"/>
  <c r="I49" i="8"/>
  <c r="H48" i="8"/>
  <c r="I113" i="8"/>
  <c r="H112" i="8"/>
  <c r="H382" i="8"/>
  <c r="J466" i="8"/>
  <c r="J536" i="8"/>
  <c r="J589" i="8"/>
  <c r="H775" i="8"/>
  <c r="J898" i="8"/>
  <c r="F486" i="7"/>
  <c r="H497" i="7"/>
  <c r="G488" i="7"/>
  <c r="F506" i="7"/>
  <c r="H517" i="7"/>
  <c r="G508" i="7"/>
  <c r="F522" i="7"/>
  <c r="H537" i="7"/>
  <c r="G532" i="7"/>
  <c r="F542" i="7"/>
  <c r="G544" i="7"/>
  <c r="C6" i="1"/>
  <c r="G252" i="7"/>
  <c r="G444" i="7"/>
  <c r="G468" i="7"/>
  <c r="F518" i="7"/>
  <c r="H529" i="7"/>
  <c r="G520" i="7"/>
  <c r="H533" i="7"/>
  <c r="F560" i="7"/>
  <c r="F559" i="7"/>
  <c r="F565" i="7"/>
  <c r="F634" i="7"/>
  <c r="G640" i="7"/>
  <c r="F639" i="7"/>
  <c r="G672" i="7"/>
  <c r="F756" i="7"/>
  <c r="G869" i="7"/>
  <c r="H878" i="7"/>
  <c r="H49" i="8"/>
  <c r="H113" i="8"/>
  <c r="I115" i="8"/>
  <c r="J177" i="8"/>
  <c r="H166" i="8"/>
  <c r="I256" i="8"/>
  <c r="I459" i="8"/>
  <c r="H458" i="8"/>
  <c r="J663" i="8"/>
  <c r="I653" i="8"/>
  <c r="I749" i="8"/>
  <c r="G872" i="7"/>
  <c r="H39" i="7"/>
  <c r="H70" i="7"/>
  <c r="G94" i="7"/>
  <c r="H167" i="7"/>
  <c r="G204" i="7"/>
  <c r="F218" i="7"/>
  <c r="H258" i="7"/>
  <c r="G268" i="7"/>
  <c r="H493" i="7"/>
  <c r="G484" i="7"/>
  <c r="G595" i="7"/>
  <c r="F594" i="7"/>
  <c r="G702" i="7"/>
  <c r="F700" i="7"/>
  <c r="H711" i="7"/>
  <c r="F714" i="7"/>
  <c r="H756" i="7"/>
  <c r="I176" i="8"/>
  <c r="G904" i="7"/>
  <c r="F902" i="7"/>
  <c r="G243" i="7"/>
  <c r="G659" i="7"/>
  <c r="F658" i="7"/>
  <c r="G717" i="7"/>
  <c r="F717" i="7"/>
  <c r="G733" i="7"/>
  <c r="F732" i="7"/>
  <c r="G322" i="7"/>
  <c r="G354" i="7"/>
  <c r="G387" i="7"/>
  <c r="F430" i="7"/>
  <c r="H441" i="7"/>
  <c r="F454" i="7"/>
  <c r="H465" i="7"/>
  <c r="G456" i="7"/>
  <c r="G525" i="7"/>
  <c r="G545" i="7"/>
  <c r="H802" i="7"/>
  <c r="I192" i="8"/>
  <c r="I583" i="8"/>
  <c r="I582" i="8"/>
  <c r="I598" i="8"/>
  <c r="I669" i="8"/>
  <c r="H668" i="8"/>
  <c r="I697" i="8"/>
  <c r="I876" i="8"/>
  <c r="J886" i="8"/>
  <c r="F871" i="7"/>
  <c r="H880" i="7"/>
  <c r="F872" i="7"/>
  <c r="G873" i="7"/>
  <c r="H882" i="7"/>
  <c r="H904" i="8"/>
  <c r="G801" i="7"/>
  <c r="I17" i="8"/>
  <c r="H25" i="8"/>
  <c r="I171" i="8"/>
  <c r="I383" i="8"/>
  <c r="J472" i="8"/>
  <c r="I495" i="8"/>
  <c r="H651" i="8"/>
  <c r="J695" i="8"/>
  <c r="J737" i="8"/>
  <c r="H759" i="8"/>
  <c r="H813" i="8"/>
  <c r="H839" i="8"/>
  <c r="I875" i="8"/>
  <c r="H900" i="8"/>
  <c r="I903" i="8"/>
  <c r="J906" i="8"/>
  <c r="G705" i="7"/>
  <c r="G755" i="7"/>
  <c r="H762" i="7"/>
  <c r="F777" i="7"/>
  <c r="G867" i="7"/>
  <c r="I411" i="8"/>
  <c r="I423" i="8"/>
  <c r="I435" i="8"/>
  <c r="I447" i="8"/>
  <c r="I613" i="8"/>
  <c r="H663" i="8"/>
  <c r="H679" i="8"/>
  <c r="H709" i="8"/>
  <c r="I727" i="8"/>
  <c r="H749" i="8"/>
  <c r="H868" i="8"/>
  <c r="H879" i="7"/>
  <c r="H887" i="7"/>
  <c r="H897" i="8"/>
  <c r="J901" i="8"/>
  <c r="I893" i="8"/>
  <c r="J916" i="8"/>
  <c r="F502" i="7"/>
  <c r="G517" i="7"/>
  <c r="F534" i="7"/>
  <c r="G549" i="7"/>
  <c r="G721" i="7"/>
  <c r="F776" i="7"/>
  <c r="H826" i="7"/>
  <c r="H846" i="7"/>
  <c r="I48" i="8"/>
  <c r="H81" i="8"/>
  <c r="H284" i="8"/>
  <c r="J832" i="8"/>
  <c r="J887" i="8"/>
  <c r="H896" i="8"/>
  <c r="J900" i="8"/>
  <c r="G894" i="7"/>
  <c r="H699" i="7"/>
  <c r="H713" i="7"/>
  <c r="H761" i="7"/>
  <c r="H46" i="8"/>
  <c r="I198" i="8"/>
  <c r="I387" i="8"/>
  <c r="I400" i="8"/>
  <c r="H422" i="8"/>
  <c r="H446" i="8"/>
  <c r="J482" i="8"/>
  <c r="J488" i="8"/>
  <c r="I499" i="8"/>
  <c r="I512" i="8"/>
  <c r="H635" i="8"/>
  <c r="H672" i="8"/>
  <c r="H729" i="8"/>
  <c r="H803" i="8"/>
  <c r="H871" i="8"/>
  <c r="I873" i="8"/>
  <c r="H883" i="7"/>
  <c r="F879" i="7"/>
  <c r="I884" i="8"/>
  <c r="H895" i="8"/>
  <c r="I892" i="8"/>
  <c r="G902" i="7"/>
  <c r="J14" i="8"/>
  <c r="I27" i="8"/>
  <c r="H398" i="8"/>
  <c r="H510" i="8"/>
  <c r="J552" i="8"/>
  <c r="H615" i="8"/>
  <c r="J637" i="8"/>
  <c r="J675" i="8"/>
  <c r="H700" i="8"/>
  <c r="I874" i="8"/>
  <c r="H869" i="7"/>
  <c r="H894" i="8"/>
  <c r="J899" i="8"/>
  <c r="J891" i="8"/>
  <c r="F890" i="7"/>
  <c r="F573" i="7"/>
  <c r="F605" i="7"/>
  <c r="H702" i="7"/>
  <c r="I174" i="8"/>
  <c r="J440" i="8"/>
  <c r="H627" i="8"/>
  <c r="H665" i="8"/>
  <c r="H845" i="8"/>
  <c r="H870" i="8"/>
  <c r="G886" i="7"/>
  <c r="H893" i="8"/>
  <c r="I899" i="8"/>
  <c r="G445" i="7"/>
  <c r="F462" i="7"/>
  <c r="G477" i="7"/>
  <c r="F494" i="7"/>
  <c r="G509" i="7"/>
  <c r="F526" i="7"/>
  <c r="G541" i="7"/>
  <c r="H733" i="7"/>
  <c r="H740" i="7"/>
  <c r="H745" i="7"/>
  <c r="H749" i="7"/>
  <c r="F836" i="7"/>
  <c r="F841" i="7"/>
  <c r="G859" i="7"/>
  <c r="I262" i="8"/>
  <c r="I464" i="8"/>
  <c r="H486" i="8"/>
  <c r="H596" i="8"/>
  <c r="I605" i="8"/>
  <c r="H636" i="8"/>
  <c r="I646" i="8"/>
  <c r="J656" i="8"/>
  <c r="I665" i="8"/>
  <c r="I681" i="8"/>
  <c r="H692" i="8"/>
  <c r="H818" i="8"/>
  <c r="F869" i="7"/>
  <c r="H892" i="8"/>
  <c r="H695" i="7"/>
  <c r="I83" i="8"/>
  <c r="H297" i="8"/>
  <c r="J392" i="8"/>
  <c r="I403" i="8"/>
  <c r="I415" i="8"/>
  <c r="I440" i="8"/>
  <c r="H462" i="8"/>
  <c r="J504" i="8"/>
  <c r="I515" i="8"/>
  <c r="H617" i="8"/>
  <c r="H628" i="8"/>
  <c r="J646" i="8"/>
  <c r="H674" i="8"/>
  <c r="I692" i="8"/>
  <c r="H781" i="8"/>
  <c r="H807" i="8"/>
  <c r="H819" i="8"/>
  <c r="H858" i="8"/>
  <c r="H885" i="7"/>
  <c r="I886" i="8"/>
  <c r="I898" i="8"/>
  <c r="I890" i="8"/>
  <c r="G900" i="7"/>
  <c r="J914" i="8"/>
  <c r="G660" i="7"/>
  <c r="G823" i="7"/>
  <c r="I416" i="8"/>
  <c r="H597" i="8"/>
  <c r="I617" i="8"/>
  <c r="I628" i="8"/>
  <c r="H647" i="8"/>
  <c r="H869" i="8"/>
  <c r="F873" i="7"/>
  <c r="G885" i="7"/>
  <c r="H886" i="8"/>
  <c r="J897" i="8"/>
  <c r="G294" i="7"/>
  <c r="G408" i="7"/>
  <c r="G504" i="7"/>
  <c r="H513" i="7"/>
  <c r="F655" i="7"/>
  <c r="F687" i="7"/>
  <c r="F691" i="7"/>
  <c r="H781" i="7"/>
  <c r="I16" i="8"/>
  <c r="I80" i="8"/>
  <c r="I379" i="8"/>
  <c r="I392" i="8"/>
  <c r="H414" i="8"/>
  <c r="I491" i="8"/>
  <c r="I504" i="8"/>
  <c r="J568" i="8"/>
  <c r="J587" i="8"/>
  <c r="H629" i="8"/>
  <c r="I667" i="8"/>
  <c r="H675" i="8"/>
  <c r="I683" i="8"/>
  <c r="H713" i="8"/>
  <c r="G877" i="7"/>
  <c r="H872" i="7"/>
  <c r="H905" i="8"/>
  <c r="J905" i="8"/>
  <c r="F597" i="7"/>
  <c r="F629" i="7"/>
  <c r="F661" i="7"/>
  <c r="H759" i="7"/>
  <c r="F793" i="7"/>
  <c r="G851" i="7"/>
  <c r="J52" i="8"/>
  <c r="J408" i="8"/>
  <c r="J520" i="8"/>
  <c r="H620" i="8"/>
  <c r="J641" i="8"/>
  <c r="J639" i="8"/>
  <c r="H649" i="8"/>
  <c r="H877" i="8"/>
  <c r="H884" i="7"/>
  <c r="J889" i="8"/>
  <c r="G905" i="7"/>
  <c r="G898" i="7"/>
  <c r="F450" i="7"/>
  <c r="G465" i="7"/>
  <c r="F482" i="7"/>
  <c r="G497" i="7"/>
  <c r="F514" i="7"/>
  <c r="G529" i="7"/>
  <c r="F546" i="7"/>
  <c r="F561" i="7"/>
  <c r="G575" i="7"/>
  <c r="G579" i="7"/>
  <c r="F593" i="7"/>
  <c r="G607" i="7"/>
  <c r="G611" i="7"/>
  <c r="F625" i="7"/>
  <c r="G639" i="7"/>
  <c r="G643" i="7"/>
  <c r="F657" i="7"/>
  <c r="G671" i="7"/>
  <c r="G675" i="7"/>
  <c r="F689" i="7"/>
  <c r="H703" i="7"/>
  <c r="H714" i="7"/>
  <c r="F792" i="7"/>
  <c r="I407" i="8"/>
  <c r="I419" i="8"/>
  <c r="I431" i="8"/>
  <c r="I456" i="8"/>
  <c r="H478" i="8"/>
  <c r="J514" i="8"/>
  <c r="I519" i="8"/>
  <c r="H599" i="8"/>
  <c r="I612" i="8"/>
  <c r="I649" i="8"/>
  <c r="H695" i="8"/>
  <c r="H725" i="8"/>
  <c r="H771" i="8"/>
  <c r="H823" i="8"/>
  <c r="I882" i="8"/>
  <c r="F881" i="7"/>
  <c r="G884" i="7"/>
  <c r="H902" i="8"/>
  <c r="I904" i="8"/>
  <c r="J895" i="8"/>
  <c r="J907" i="8"/>
  <c r="G433" i="7"/>
  <c r="G464" i="7"/>
  <c r="H473" i="7"/>
  <c r="G496" i="7"/>
  <c r="H505" i="7"/>
  <c r="G528" i="7"/>
  <c r="F557" i="7"/>
  <c r="F589" i="7"/>
  <c r="H751" i="7"/>
  <c r="F842" i="7"/>
  <c r="F865" i="7"/>
  <c r="J212" i="8"/>
  <c r="I395" i="8"/>
  <c r="I408" i="8"/>
  <c r="I432" i="8"/>
  <c r="H442" i="8"/>
  <c r="H454" i="8"/>
  <c r="I507" i="8"/>
  <c r="I520" i="8"/>
  <c r="H581" i="8"/>
  <c r="H631" i="8"/>
  <c r="H661" i="8"/>
  <c r="H677" i="8"/>
  <c r="J715" i="8"/>
  <c r="H876" i="8"/>
  <c r="H880" i="8"/>
  <c r="H901" i="8"/>
  <c r="H905" i="7"/>
  <c r="H903" i="7"/>
  <c r="H901" i="7"/>
  <c r="H899" i="7"/>
  <c r="H897" i="7"/>
  <c r="H895" i="7"/>
  <c r="H893" i="7"/>
  <c r="H891" i="7"/>
  <c r="G903" i="7"/>
  <c r="G901" i="7"/>
  <c r="G899" i="7"/>
  <c r="G897" i="7"/>
  <c r="G895" i="7"/>
  <c r="G893" i="7"/>
  <c r="G891" i="7"/>
  <c r="F891" i="7"/>
  <c r="F893" i="7"/>
  <c r="H904" i="7"/>
  <c r="H902" i="7"/>
  <c r="H900" i="7"/>
  <c r="H898" i="7"/>
  <c r="H896" i="7"/>
  <c r="H894" i="7"/>
  <c r="H892" i="7"/>
  <c r="H890" i="7"/>
  <c r="G892" i="7"/>
  <c r="G890" i="7"/>
  <c r="G887" i="7"/>
  <c r="H886" i="7"/>
  <c r="I885" i="8"/>
  <c r="J884" i="8"/>
  <c r="D2" i="6"/>
  <c r="D3" i="6"/>
  <c r="D5" i="6"/>
  <c r="D6" i="6"/>
  <c r="J883" i="8"/>
  <c r="J881" i="8"/>
  <c r="J879" i="8"/>
  <c r="I883" i="8"/>
  <c r="I881" i="8"/>
  <c r="I879" i="8"/>
  <c r="J882" i="8"/>
  <c r="J880" i="8"/>
  <c r="H875" i="8"/>
  <c r="H873" i="8"/>
  <c r="I870" i="8"/>
  <c r="E35" i="5"/>
  <c r="I871" i="8"/>
  <c r="I869" i="8"/>
  <c r="E22" i="5"/>
  <c r="E31" i="5"/>
  <c r="E13" i="5"/>
  <c r="E5" i="5"/>
  <c r="E9" i="5"/>
  <c r="E18" i="5"/>
  <c r="E27" i="5"/>
  <c r="E14" i="5"/>
  <c r="E23" i="5"/>
  <c r="E2" i="5"/>
  <c r="E10" i="5"/>
  <c r="E19" i="5"/>
  <c r="E6" i="5"/>
  <c r="E15" i="5"/>
  <c r="E29" i="5"/>
  <c r="E33" i="5"/>
  <c r="E3" i="5"/>
  <c r="E11" i="5"/>
  <c r="E25" i="5"/>
  <c r="E7" i="5"/>
  <c r="E21" i="5"/>
  <c r="E30" i="5"/>
  <c r="E34" i="5"/>
  <c r="E4" i="5"/>
  <c r="E17" i="5"/>
  <c r="E26" i="5"/>
  <c r="G13" i="7"/>
  <c r="H21" i="7"/>
  <c r="F13" i="7"/>
  <c r="F12" i="7"/>
  <c r="G14" i="7"/>
  <c r="H22" i="7"/>
  <c r="H23" i="7"/>
  <c r="H61" i="7"/>
  <c r="F154" i="7"/>
  <c r="G156" i="7"/>
  <c r="H165" i="7"/>
  <c r="F155" i="7"/>
  <c r="H223" i="7"/>
  <c r="H224" i="7"/>
  <c r="F213" i="7"/>
  <c r="G215" i="7"/>
  <c r="H221" i="7"/>
  <c r="G214" i="7"/>
  <c r="H255" i="7"/>
  <c r="H256" i="7"/>
  <c r="F245" i="7"/>
  <c r="G247" i="7"/>
  <c r="H253" i="7"/>
  <c r="G246" i="7"/>
  <c r="H282" i="7"/>
  <c r="F271" i="7"/>
  <c r="F272" i="7"/>
  <c r="G273" i="7"/>
  <c r="C31" i="1"/>
  <c r="F26" i="7"/>
  <c r="G28" i="7"/>
  <c r="H37" i="7"/>
  <c r="F27" i="7"/>
  <c r="F90" i="7"/>
  <c r="G92" i="7"/>
  <c r="F91" i="7"/>
  <c r="H101" i="7"/>
  <c r="H125" i="7"/>
  <c r="H290" i="7"/>
  <c r="F279" i="7"/>
  <c r="G281" i="7"/>
  <c r="A15" i="1"/>
  <c r="C11" i="1"/>
  <c r="A20" i="1"/>
  <c r="H46" i="7"/>
  <c r="F66" i="7"/>
  <c r="F67" i="7"/>
  <c r="H77" i="7"/>
  <c r="G68" i="7"/>
  <c r="H110" i="7"/>
  <c r="F130" i="7"/>
  <c r="F131" i="7"/>
  <c r="G132" i="7"/>
  <c r="H141" i="7"/>
  <c r="F163" i="7"/>
  <c r="H203" i="7"/>
  <c r="F192" i="7"/>
  <c r="G194" i="7"/>
  <c r="H200" i="7"/>
  <c r="H218" i="7"/>
  <c r="F207" i="7"/>
  <c r="G209" i="7"/>
  <c r="H235" i="7"/>
  <c r="F224" i="7"/>
  <c r="H232" i="7"/>
  <c r="G226" i="7"/>
  <c r="H227" i="7"/>
  <c r="H250" i="7"/>
  <c r="F239" i="7"/>
  <c r="G241" i="7"/>
  <c r="H267" i="7"/>
  <c r="F256" i="7"/>
  <c r="H259" i="7"/>
  <c r="H264" i="7"/>
  <c r="G258" i="7"/>
  <c r="B16" i="1"/>
  <c r="B20" i="1" s="1"/>
  <c r="B24" i="1" s="1"/>
  <c r="B28" i="1" s="1"/>
  <c r="B32" i="1" s="1"/>
  <c r="G45" i="7"/>
  <c r="F43" i="7"/>
  <c r="H54" i="7"/>
  <c r="G44" i="7"/>
  <c r="G109" i="7"/>
  <c r="G108" i="7"/>
  <c r="F107" i="7"/>
  <c r="H118" i="7"/>
  <c r="F148" i="7"/>
  <c r="G149" i="7"/>
  <c r="F147" i="7"/>
  <c r="G148" i="7"/>
  <c r="H158" i="7"/>
  <c r="F52" i="7"/>
  <c r="G52" i="7"/>
  <c r="G53" i="7"/>
  <c r="F51" i="7"/>
  <c r="H62" i="7"/>
  <c r="G77" i="7"/>
  <c r="F75" i="7"/>
  <c r="G76" i="7"/>
  <c r="H86" i="7"/>
  <c r="F116" i="7"/>
  <c r="F115" i="7"/>
  <c r="G116" i="7"/>
  <c r="G117" i="7"/>
  <c r="H126" i="7"/>
  <c r="G141" i="7"/>
  <c r="F139" i="7"/>
  <c r="G140" i="7"/>
  <c r="H150" i="7"/>
  <c r="F18" i="7"/>
  <c r="H29" i="7"/>
  <c r="G20" i="7"/>
  <c r="F58" i="7"/>
  <c r="G60" i="7"/>
  <c r="F59" i="7"/>
  <c r="H69" i="7"/>
  <c r="H93" i="7"/>
  <c r="H102" i="7"/>
  <c r="F122" i="7"/>
  <c r="G124" i="7"/>
  <c r="H133" i="7"/>
  <c r="F123" i="7"/>
  <c r="H157" i="7"/>
  <c r="H166" i="7"/>
  <c r="H197" i="7"/>
  <c r="F186" i="7"/>
  <c r="G188" i="7"/>
  <c r="H195" i="7"/>
  <c r="F187" i="7"/>
  <c r="F84" i="7"/>
  <c r="G84" i="7"/>
  <c r="G85" i="7"/>
  <c r="F83" i="7"/>
  <c r="H94" i="7"/>
  <c r="C30" i="1"/>
  <c r="F20" i="7"/>
  <c r="F19" i="7"/>
  <c r="G21" i="7"/>
  <c r="H30" i="7"/>
  <c r="G173" i="7"/>
  <c r="F171" i="7"/>
  <c r="G172" i="7"/>
  <c r="H182" i="7"/>
  <c r="H190" i="7"/>
  <c r="F180" i="7"/>
  <c r="G181" i="7"/>
  <c r="H189" i="7"/>
  <c r="F179" i="7"/>
  <c r="G180" i="7"/>
  <c r="C33" i="1"/>
  <c r="C10" i="1"/>
  <c r="A14" i="1"/>
  <c r="F34" i="7"/>
  <c r="F35" i="7"/>
  <c r="H45" i="7"/>
  <c r="G36" i="7"/>
  <c r="H78" i="7"/>
  <c r="F98" i="7"/>
  <c r="F99" i="7"/>
  <c r="G100" i="7"/>
  <c r="H109" i="7"/>
  <c r="H142" i="7"/>
  <c r="F162" i="7"/>
  <c r="G164" i="7"/>
  <c r="H173" i="7"/>
  <c r="H17" i="7"/>
  <c r="F8" i="7"/>
  <c r="F17" i="7"/>
  <c r="H28" i="7"/>
  <c r="G19" i="7"/>
  <c r="F22" i="7"/>
  <c r="H33" i="7"/>
  <c r="G24" i="7"/>
  <c r="H40" i="7"/>
  <c r="G31" i="7"/>
  <c r="G37" i="7"/>
  <c r="F44" i="7"/>
  <c r="F49" i="7"/>
  <c r="H60" i="7"/>
  <c r="G51" i="7"/>
  <c r="F54" i="7"/>
  <c r="H65" i="7"/>
  <c r="G56" i="7"/>
  <c r="H72" i="7"/>
  <c r="G63" i="7"/>
  <c r="G69" i="7"/>
  <c r="F76" i="7"/>
  <c r="F81" i="7"/>
  <c r="H92" i="7"/>
  <c r="G83" i="7"/>
  <c r="F86" i="7"/>
  <c r="H97" i="7"/>
  <c r="G88" i="7"/>
  <c r="H104" i="7"/>
  <c r="G95" i="7"/>
  <c r="G101" i="7"/>
  <c r="F108" i="7"/>
  <c r="F113" i="7"/>
  <c r="H124" i="7"/>
  <c r="G115" i="7"/>
  <c r="F118" i="7"/>
  <c r="H129" i="7"/>
  <c r="G120" i="7"/>
  <c r="H136" i="7"/>
  <c r="G127" i="7"/>
  <c r="G133" i="7"/>
  <c r="F140" i="7"/>
  <c r="F145" i="7"/>
  <c r="H156" i="7"/>
  <c r="G147" i="7"/>
  <c r="F150" i="7"/>
  <c r="H161" i="7"/>
  <c r="G152" i="7"/>
  <c r="H168" i="7"/>
  <c r="G159" i="7"/>
  <c r="G165" i="7"/>
  <c r="F172" i="7"/>
  <c r="F177" i="7"/>
  <c r="G179" i="7"/>
  <c r="F182" i="7"/>
  <c r="G184" i="7"/>
  <c r="H193" i="7"/>
  <c r="F189" i="7"/>
  <c r="F190" i="7"/>
  <c r="G191" i="7"/>
  <c r="F199" i="7"/>
  <c r="G201" i="7"/>
  <c r="F221" i="7"/>
  <c r="F222" i="7"/>
  <c r="G223" i="7"/>
  <c r="F231" i="7"/>
  <c r="G233" i="7"/>
  <c r="F253" i="7"/>
  <c r="F254" i="7"/>
  <c r="G255" i="7"/>
  <c r="F263" i="7"/>
  <c r="G265" i="7"/>
  <c r="H283" i="7"/>
  <c r="F280" i="7"/>
  <c r="H303" i="7"/>
  <c r="G361" i="7"/>
  <c r="H426" i="7"/>
  <c r="F415" i="7"/>
  <c r="F416" i="7"/>
  <c r="G415" i="7"/>
  <c r="I71" i="8"/>
  <c r="J80" i="8"/>
  <c r="H69" i="8"/>
  <c r="I70" i="8"/>
  <c r="I154" i="8"/>
  <c r="H153" i="8"/>
  <c r="J163" i="8"/>
  <c r="H152" i="8"/>
  <c r="H244" i="8"/>
  <c r="J255" i="8"/>
  <c r="I246" i="8"/>
  <c r="I244" i="8"/>
  <c r="H13" i="7"/>
  <c r="H51" i="7"/>
  <c r="H55" i="7"/>
  <c r="H83" i="7"/>
  <c r="H87" i="7"/>
  <c r="H147" i="7"/>
  <c r="H179" i="7"/>
  <c r="F236" i="7"/>
  <c r="G238" i="7"/>
  <c r="H272" i="7"/>
  <c r="F261" i="7"/>
  <c r="F268" i="7"/>
  <c r="H279" i="7"/>
  <c r="G270" i="7"/>
  <c r="H274" i="7"/>
  <c r="H289" i="7"/>
  <c r="H314" i="7"/>
  <c r="G585" i="7"/>
  <c r="H594" i="7"/>
  <c r="H593" i="7"/>
  <c r="G584" i="7"/>
  <c r="H589" i="7"/>
  <c r="F584" i="7"/>
  <c r="H592" i="7"/>
  <c r="H588" i="7"/>
  <c r="F583" i="7"/>
  <c r="G633" i="7"/>
  <c r="H642" i="7"/>
  <c r="H641" i="7"/>
  <c r="G632" i="7"/>
  <c r="H637" i="7"/>
  <c r="F632" i="7"/>
  <c r="H640" i="7"/>
  <c r="H636" i="7"/>
  <c r="F631" i="7"/>
  <c r="G649" i="7"/>
  <c r="H658" i="7"/>
  <c r="H657" i="7"/>
  <c r="G648" i="7"/>
  <c r="H653" i="7"/>
  <c r="F648" i="7"/>
  <c r="H656" i="7"/>
  <c r="H652" i="7"/>
  <c r="F647" i="7"/>
  <c r="G665" i="7"/>
  <c r="H674" i="7"/>
  <c r="H673" i="7"/>
  <c r="G664" i="7"/>
  <c r="H669" i="7"/>
  <c r="F664" i="7"/>
  <c r="H672" i="7"/>
  <c r="H668" i="7"/>
  <c r="F663" i="7"/>
  <c r="F814" i="7"/>
  <c r="H824" i="7"/>
  <c r="F815" i="7"/>
  <c r="G816" i="7"/>
  <c r="G815" i="7"/>
  <c r="H825" i="7"/>
  <c r="J18" i="8"/>
  <c r="I9" i="8"/>
  <c r="H7" i="8"/>
  <c r="J17" i="8"/>
  <c r="I8" i="8"/>
  <c r="I103" i="8"/>
  <c r="J112" i="8"/>
  <c r="H101" i="8"/>
  <c r="I102" i="8"/>
  <c r="H124" i="8"/>
  <c r="J135" i="8"/>
  <c r="J132" i="8"/>
  <c r="I126" i="8"/>
  <c r="H43" i="7"/>
  <c r="H111" i="7"/>
  <c r="H175" i="7"/>
  <c r="G199" i="7"/>
  <c r="H219" i="7"/>
  <c r="H251" i="7"/>
  <c r="H266" i="7"/>
  <c r="F255" i="7"/>
  <c r="H268" i="7"/>
  <c r="F288" i="7"/>
  <c r="H299" i="7"/>
  <c r="G327" i="7"/>
  <c r="G326" i="7"/>
  <c r="F325" i="7"/>
  <c r="F367" i="7"/>
  <c r="F402" i="7"/>
  <c r="H412" i="7"/>
  <c r="G403" i="7"/>
  <c r="G404" i="7"/>
  <c r="J15" i="8"/>
  <c r="H8" i="8"/>
  <c r="I66" i="8"/>
  <c r="J75" i="8"/>
  <c r="I65" i="8"/>
  <c r="H64" i="8"/>
  <c r="H121" i="8"/>
  <c r="I314" i="8"/>
  <c r="H312" i="8"/>
  <c r="I313" i="8"/>
  <c r="H313" i="8"/>
  <c r="J323" i="8"/>
  <c r="I312" i="8"/>
  <c r="J319" i="8"/>
  <c r="J321" i="8"/>
  <c r="J407" i="8"/>
  <c r="J404" i="8"/>
  <c r="J403" i="8"/>
  <c r="J406" i="8"/>
  <c r="I398" i="8"/>
  <c r="J401" i="8"/>
  <c r="J400" i="8"/>
  <c r="H396" i="8"/>
  <c r="H16" i="7"/>
  <c r="G7" i="7"/>
  <c r="F14" i="7"/>
  <c r="H25" i="7"/>
  <c r="G16" i="7"/>
  <c r="H32" i="7"/>
  <c r="G23" i="7"/>
  <c r="G29" i="7"/>
  <c r="F36" i="7"/>
  <c r="F41" i="7"/>
  <c r="H52" i="7"/>
  <c r="G43" i="7"/>
  <c r="F46" i="7"/>
  <c r="H57" i="7"/>
  <c r="G48" i="7"/>
  <c r="H64" i="7"/>
  <c r="G55" i="7"/>
  <c r="G61" i="7"/>
  <c r="F68" i="7"/>
  <c r="F73" i="7"/>
  <c r="H84" i="7"/>
  <c r="G75" i="7"/>
  <c r="F78" i="7"/>
  <c r="H89" i="7"/>
  <c r="G80" i="7"/>
  <c r="H96" i="7"/>
  <c r="G87" i="7"/>
  <c r="G93" i="7"/>
  <c r="F100" i="7"/>
  <c r="F105" i="7"/>
  <c r="H116" i="7"/>
  <c r="G107" i="7"/>
  <c r="F110" i="7"/>
  <c r="H121" i="7"/>
  <c r="G112" i="7"/>
  <c r="H128" i="7"/>
  <c r="G119" i="7"/>
  <c r="G125" i="7"/>
  <c r="F132" i="7"/>
  <c r="F137" i="7"/>
  <c r="H148" i="7"/>
  <c r="G139" i="7"/>
  <c r="F142" i="7"/>
  <c r="H153" i="7"/>
  <c r="G144" i="7"/>
  <c r="H160" i="7"/>
  <c r="G151" i="7"/>
  <c r="G157" i="7"/>
  <c r="F164" i="7"/>
  <c r="F169" i="7"/>
  <c r="H180" i="7"/>
  <c r="G171" i="7"/>
  <c r="F174" i="7"/>
  <c r="H185" i="7"/>
  <c r="G176" i="7"/>
  <c r="G183" i="7"/>
  <c r="H192" i="7"/>
  <c r="H199" i="7"/>
  <c r="H214" i="7"/>
  <c r="G205" i="7"/>
  <c r="H212" i="7"/>
  <c r="H213" i="7"/>
  <c r="F208" i="7"/>
  <c r="H231" i="7"/>
  <c r="H246" i="7"/>
  <c r="G237" i="7"/>
  <c r="H244" i="7"/>
  <c r="H245" i="7"/>
  <c r="F240" i="7"/>
  <c r="H263" i="7"/>
  <c r="H278" i="7"/>
  <c r="G269" i="7"/>
  <c r="H288" i="7"/>
  <c r="F278" i="7"/>
  <c r="G279" i="7"/>
  <c r="F284" i="7"/>
  <c r="H295" i="7"/>
  <c r="G286" i="7"/>
  <c r="F286" i="7"/>
  <c r="H301" i="7"/>
  <c r="F294" i="7"/>
  <c r="H305" i="7"/>
  <c r="G296" i="7"/>
  <c r="F295" i="7"/>
  <c r="H306" i="7"/>
  <c r="F296" i="7"/>
  <c r="G298" i="7"/>
  <c r="H313" i="7"/>
  <c r="G304" i="7"/>
  <c r="G312" i="7"/>
  <c r="H321" i="7"/>
  <c r="F310" i="7"/>
  <c r="E339" i="7"/>
  <c r="G340" i="7" s="1"/>
  <c r="E341" i="7"/>
  <c r="E363" i="7"/>
  <c r="E371" i="7"/>
  <c r="G372" i="7" s="1"/>
  <c r="F401" i="7"/>
  <c r="G402" i="7"/>
  <c r="H411" i="7"/>
  <c r="G401" i="7"/>
  <c r="F400" i="7"/>
  <c r="H413" i="7"/>
  <c r="H434" i="7"/>
  <c r="F423" i="7"/>
  <c r="H433" i="7"/>
  <c r="G425" i="7"/>
  <c r="G423" i="7"/>
  <c r="H569" i="7"/>
  <c r="H585" i="7"/>
  <c r="H601" i="7"/>
  <c r="H617" i="7"/>
  <c r="H633" i="7"/>
  <c r="H649" i="7"/>
  <c r="H665" i="7"/>
  <c r="H681" i="7"/>
  <c r="G766" i="7"/>
  <c r="F765" i="7"/>
  <c r="H774" i="7"/>
  <c r="H775" i="7"/>
  <c r="F764" i="7"/>
  <c r="G765" i="7"/>
  <c r="H818" i="7"/>
  <c r="F810" i="7"/>
  <c r="H820" i="7"/>
  <c r="F811" i="7"/>
  <c r="G812" i="7"/>
  <c r="G811" i="7"/>
  <c r="H821" i="7"/>
  <c r="H817" i="7"/>
  <c r="J154" i="8"/>
  <c r="H143" i="8"/>
  <c r="I145" i="8"/>
  <c r="I306" i="8"/>
  <c r="J313" i="8"/>
  <c r="J315" i="8"/>
  <c r="I304" i="8"/>
  <c r="H304" i="8"/>
  <c r="J310" i="8"/>
  <c r="J308" i="8"/>
  <c r="J373" i="8"/>
  <c r="H362" i="8"/>
  <c r="I364" i="8"/>
  <c r="J372" i="8"/>
  <c r="I363" i="8"/>
  <c r="J369" i="8"/>
  <c r="H363" i="8"/>
  <c r="J613" i="8"/>
  <c r="I604" i="8"/>
  <c r="H602" i="8"/>
  <c r="J610" i="8"/>
  <c r="J607" i="8"/>
  <c r="J612" i="8"/>
  <c r="J603" i="8"/>
  <c r="I603" i="8"/>
  <c r="J605" i="8"/>
  <c r="J608" i="8"/>
  <c r="J634" i="8"/>
  <c r="I625" i="8"/>
  <c r="I626" i="8"/>
  <c r="J635" i="8"/>
  <c r="J631" i="8"/>
  <c r="J630" i="8"/>
  <c r="J633" i="8"/>
  <c r="I624" i="8"/>
  <c r="H624" i="8"/>
  <c r="G10" i="7"/>
  <c r="H19" i="7"/>
  <c r="H115" i="7"/>
  <c r="H119" i="7"/>
  <c r="F204" i="7"/>
  <c r="G206" i="7"/>
  <c r="G216" i="7"/>
  <c r="H225" i="7"/>
  <c r="H239" i="7"/>
  <c r="H240" i="7"/>
  <c r="F229" i="7"/>
  <c r="H242" i="7"/>
  <c r="F276" i="7"/>
  <c r="H287" i="7"/>
  <c r="G278" i="7"/>
  <c r="G303" i="7"/>
  <c r="F301" i="7"/>
  <c r="H311" i="7"/>
  <c r="G302" i="7"/>
  <c r="G569" i="7"/>
  <c r="H578" i="7"/>
  <c r="H577" i="7"/>
  <c r="G568" i="7"/>
  <c r="H573" i="7"/>
  <c r="F568" i="7"/>
  <c r="H576" i="7"/>
  <c r="H572" i="7"/>
  <c r="F567" i="7"/>
  <c r="I122" i="8"/>
  <c r="J131" i="8"/>
  <c r="H120" i="8"/>
  <c r="J129" i="8"/>
  <c r="I121" i="8"/>
  <c r="H139" i="7"/>
  <c r="H143" i="7"/>
  <c r="H171" i="7"/>
  <c r="H202" i="7"/>
  <c r="F191" i="7"/>
  <c r="H204" i="7"/>
  <c r="H234" i="7"/>
  <c r="F223" i="7"/>
  <c r="H236" i="7"/>
  <c r="H249" i="7"/>
  <c r="G263" i="7"/>
  <c r="H273" i="7"/>
  <c r="F327" i="7"/>
  <c r="E365" i="7"/>
  <c r="E373" i="7"/>
  <c r="C12" i="1"/>
  <c r="F5" i="7"/>
  <c r="H18" i="7"/>
  <c r="F7" i="7"/>
  <c r="G11" i="7"/>
  <c r="H20" i="7"/>
  <c r="F21" i="7"/>
  <c r="H35" i="7"/>
  <c r="G46" i="7"/>
  <c r="F53" i="7"/>
  <c r="H67" i="7"/>
  <c r="G78" i="7"/>
  <c r="F85" i="7"/>
  <c r="H99" i="7"/>
  <c r="G110" i="7"/>
  <c r="F117" i="7"/>
  <c r="H131" i="7"/>
  <c r="G142" i="7"/>
  <c r="F149" i="7"/>
  <c r="H163" i="7"/>
  <c r="G174" i="7"/>
  <c r="F181" i="7"/>
  <c r="G186" i="7"/>
  <c r="F188" i="7"/>
  <c r="G190" i="7"/>
  <c r="F193" i="7"/>
  <c r="G200" i="7"/>
  <c r="H209" i="7"/>
  <c r="F203" i="7"/>
  <c r="H211" i="7"/>
  <c r="F220" i="7"/>
  <c r="G222" i="7"/>
  <c r="F225" i="7"/>
  <c r="G232" i="7"/>
  <c r="H241" i="7"/>
  <c r="F235" i="7"/>
  <c r="H243" i="7"/>
  <c r="F252" i="7"/>
  <c r="G254" i="7"/>
  <c r="F257" i="7"/>
  <c r="G264" i="7"/>
  <c r="F267" i="7"/>
  <c r="F277" i="7"/>
  <c r="G290" i="7"/>
  <c r="F302" i="7"/>
  <c r="F308" i="7"/>
  <c r="H319" i="7"/>
  <c r="G310" i="7"/>
  <c r="F312" i="7"/>
  <c r="G369" i="7"/>
  <c r="G400" i="7"/>
  <c r="H772" i="7"/>
  <c r="F763" i="7"/>
  <c r="G764" i="7"/>
  <c r="H771" i="7"/>
  <c r="G763" i="7"/>
  <c r="H765" i="7"/>
  <c r="H773" i="7"/>
  <c r="H770" i="7"/>
  <c r="F762" i="7"/>
  <c r="I106" i="8"/>
  <c r="J115" i="8"/>
  <c r="I105" i="8"/>
  <c r="I119" i="8"/>
  <c r="J128" i="8"/>
  <c r="H117" i="8"/>
  <c r="H118" i="8"/>
  <c r="I135" i="8"/>
  <c r="J144" i="8"/>
  <c r="H133" i="8"/>
  <c r="I134" i="8"/>
  <c r="H228" i="8"/>
  <c r="J239" i="8"/>
  <c r="I228" i="8"/>
  <c r="G5" i="7"/>
  <c r="F9" i="7"/>
  <c r="H24" i="7"/>
  <c r="G15" i="7"/>
  <c r="H14" i="7"/>
  <c r="F28" i="7"/>
  <c r="F31" i="7"/>
  <c r="F33" i="7"/>
  <c r="H44" i="7"/>
  <c r="G35" i="7"/>
  <c r="F38" i="7"/>
  <c r="H49" i="7"/>
  <c r="G40" i="7"/>
  <c r="H56" i="7"/>
  <c r="G47" i="7"/>
  <c r="F50" i="7"/>
  <c r="F60" i="7"/>
  <c r="F63" i="7"/>
  <c r="F65" i="7"/>
  <c r="H76" i="7"/>
  <c r="G67" i="7"/>
  <c r="F70" i="7"/>
  <c r="H81" i="7"/>
  <c r="G72" i="7"/>
  <c r="H88" i="7"/>
  <c r="G79" i="7"/>
  <c r="F82" i="7"/>
  <c r="F92" i="7"/>
  <c r="F95" i="7"/>
  <c r="F97" i="7"/>
  <c r="H108" i="7"/>
  <c r="G99" i="7"/>
  <c r="F102" i="7"/>
  <c r="H113" i="7"/>
  <c r="G104" i="7"/>
  <c r="H120" i="7"/>
  <c r="G111" i="7"/>
  <c r="F114" i="7"/>
  <c r="F124" i="7"/>
  <c r="F127" i="7"/>
  <c r="F129" i="7"/>
  <c r="H140" i="7"/>
  <c r="G131" i="7"/>
  <c r="F134" i="7"/>
  <c r="H145" i="7"/>
  <c r="G136" i="7"/>
  <c r="H152" i="7"/>
  <c r="G143" i="7"/>
  <c r="F146" i="7"/>
  <c r="F156" i="7"/>
  <c r="F159" i="7"/>
  <c r="F161" i="7"/>
  <c r="H172" i="7"/>
  <c r="G163" i="7"/>
  <c r="F166" i="7"/>
  <c r="H177" i="7"/>
  <c r="G168" i="7"/>
  <c r="H184" i="7"/>
  <c r="G175" i="7"/>
  <c r="H174" i="7"/>
  <c r="F178" i="7"/>
  <c r="G193" i="7"/>
  <c r="F205" i="7"/>
  <c r="F206" i="7"/>
  <c r="G207" i="7"/>
  <c r="F215" i="7"/>
  <c r="G217" i="7"/>
  <c r="G225" i="7"/>
  <c r="F230" i="7"/>
  <c r="F237" i="7"/>
  <c r="F238" i="7"/>
  <c r="G239" i="7"/>
  <c r="F247" i="7"/>
  <c r="G249" i="7"/>
  <c r="G257" i="7"/>
  <c r="F262" i="7"/>
  <c r="F269" i="7"/>
  <c r="H280" i="7"/>
  <c r="G271" i="7"/>
  <c r="G283" i="7"/>
  <c r="H292" i="7"/>
  <c r="H317" i="7"/>
  <c r="H312" i="7"/>
  <c r="F320" i="7"/>
  <c r="E358" i="7"/>
  <c r="E382" i="7"/>
  <c r="H402" i="7"/>
  <c r="F391" i="7"/>
  <c r="G393" i="7"/>
  <c r="G391" i="7"/>
  <c r="G557" i="7"/>
  <c r="H566" i="7"/>
  <c r="F556" i="7"/>
  <c r="H564" i="7"/>
  <c r="H557" i="7"/>
  <c r="F555" i="7"/>
  <c r="H565" i="7"/>
  <c r="H556" i="7"/>
  <c r="G573" i="7"/>
  <c r="H582" i="7"/>
  <c r="F572" i="7"/>
  <c r="H580" i="7"/>
  <c r="F571" i="7"/>
  <c r="H581" i="7"/>
  <c r="G589" i="7"/>
  <c r="H598" i="7"/>
  <c r="F588" i="7"/>
  <c r="H596" i="7"/>
  <c r="F587" i="7"/>
  <c r="H597" i="7"/>
  <c r="G605" i="7"/>
  <c r="H614" i="7"/>
  <c r="F604" i="7"/>
  <c r="H612" i="7"/>
  <c r="F603" i="7"/>
  <c r="H613" i="7"/>
  <c r="G621" i="7"/>
  <c r="H630" i="7"/>
  <c r="F620" i="7"/>
  <c r="H628" i="7"/>
  <c r="F619" i="7"/>
  <c r="H629" i="7"/>
  <c r="G637" i="7"/>
  <c r="H646" i="7"/>
  <c r="F636" i="7"/>
  <c r="H644" i="7"/>
  <c r="F635" i="7"/>
  <c r="H645" i="7"/>
  <c r="G653" i="7"/>
  <c r="H662" i="7"/>
  <c r="F652" i="7"/>
  <c r="H660" i="7"/>
  <c r="F651" i="7"/>
  <c r="H661" i="7"/>
  <c r="G669" i="7"/>
  <c r="H678" i="7"/>
  <c r="F668" i="7"/>
  <c r="H676" i="7"/>
  <c r="F667" i="7"/>
  <c r="H677" i="7"/>
  <c r="H693" i="7"/>
  <c r="G685" i="7"/>
  <c r="H694" i="7"/>
  <c r="F684" i="7"/>
  <c r="H692" i="7"/>
  <c r="F683" i="7"/>
  <c r="I42" i="8"/>
  <c r="J51" i="8"/>
  <c r="I41" i="8"/>
  <c r="I58" i="8"/>
  <c r="J67" i="8"/>
  <c r="H56" i="8"/>
  <c r="J57" i="8"/>
  <c r="J65" i="8"/>
  <c r="J60" i="8"/>
  <c r="I57" i="8"/>
  <c r="H104" i="8"/>
  <c r="I130" i="8"/>
  <c r="J139" i="8"/>
  <c r="I129" i="8"/>
  <c r="H128" i="8"/>
  <c r="J145" i="8"/>
  <c r="H134" i="8"/>
  <c r="I136" i="8"/>
  <c r="I157" i="8"/>
  <c r="J166" i="8"/>
  <c r="H155" i="8"/>
  <c r="J292" i="8"/>
  <c r="J297" i="8"/>
  <c r="I858" i="8"/>
  <c r="J867" i="8"/>
  <c r="J866" i="8"/>
  <c r="H856" i="8"/>
  <c r="J864" i="8"/>
  <c r="H207" i="7"/>
  <c r="H208" i="7"/>
  <c r="F197" i="7"/>
  <c r="H210" i="7"/>
  <c r="G248" i="7"/>
  <c r="H257" i="7"/>
  <c r="F270" i="7"/>
  <c r="H281" i="7"/>
  <c r="F307" i="7"/>
  <c r="H318" i="7"/>
  <c r="G309" i="7"/>
  <c r="G307" i="7"/>
  <c r="G601" i="7"/>
  <c r="H610" i="7"/>
  <c r="H609" i="7"/>
  <c r="G600" i="7"/>
  <c r="H605" i="7"/>
  <c r="F600" i="7"/>
  <c r="H608" i="7"/>
  <c r="H604" i="7"/>
  <c r="F599" i="7"/>
  <c r="G617" i="7"/>
  <c r="H626" i="7"/>
  <c r="H625" i="7"/>
  <c r="G616" i="7"/>
  <c r="H621" i="7"/>
  <c r="F616" i="7"/>
  <c r="H624" i="7"/>
  <c r="H620" i="7"/>
  <c r="F615" i="7"/>
  <c r="G681" i="7"/>
  <c r="H690" i="7"/>
  <c r="H689" i="7"/>
  <c r="G680" i="7"/>
  <c r="H685" i="7"/>
  <c r="F680" i="7"/>
  <c r="H688" i="7"/>
  <c r="H684" i="7"/>
  <c r="F679" i="7"/>
  <c r="G830" i="7"/>
  <c r="H839" i="7"/>
  <c r="H838" i="7"/>
  <c r="G829" i="7"/>
  <c r="F829" i="7"/>
  <c r="H837" i="7"/>
  <c r="H833" i="7"/>
  <c r="F828" i="7"/>
  <c r="I13" i="8"/>
  <c r="H11" i="8"/>
  <c r="I12" i="8"/>
  <c r="H47" i="7"/>
  <c r="H75" i="7"/>
  <c r="H79" i="7"/>
  <c r="H107" i="7"/>
  <c r="H217" i="7"/>
  <c r="A17" i="1"/>
  <c r="G9" i="7"/>
  <c r="H27" i="7"/>
  <c r="H59" i="7"/>
  <c r="H53" i="7"/>
  <c r="H91" i="7"/>
  <c r="H85" i="7"/>
  <c r="H123" i="7"/>
  <c r="H117" i="7"/>
  <c r="F141" i="7"/>
  <c r="H155" i="7"/>
  <c r="H149" i="7"/>
  <c r="F173" i="7"/>
  <c r="H187" i="7"/>
  <c r="H191" i="7"/>
  <c r="H181" i="7"/>
  <c r="H188" i="7"/>
  <c r="H201" i="7"/>
  <c r="G198" i="7"/>
  <c r="H205" i="7"/>
  <c r="F210" i="7"/>
  <c r="H220" i="7"/>
  <c r="H233" i="7"/>
  <c r="G230" i="7"/>
  <c r="H237" i="7"/>
  <c r="F242" i="7"/>
  <c r="H252" i="7"/>
  <c r="H265" i="7"/>
  <c r="G262" i="7"/>
  <c r="F281" i="7"/>
  <c r="H298" i="7"/>
  <c r="F287" i="7"/>
  <c r="G289" i="7"/>
  <c r="H316" i="7"/>
  <c r="F318" i="7"/>
  <c r="G320" i="7"/>
  <c r="H327" i="7"/>
  <c r="H329" i="7"/>
  <c r="G318" i="7"/>
  <c r="G330" i="7"/>
  <c r="E350" i="7"/>
  <c r="F360" i="7"/>
  <c r="F369" i="7"/>
  <c r="G370" i="7"/>
  <c r="F368" i="7"/>
  <c r="F376" i="7"/>
  <c r="F377" i="7"/>
  <c r="F409" i="7"/>
  <c r="G410" i="7"/>
  <c r="H419" i="7"/>
  <c r="F408" i="7"/>
  <c r="G696" i="7"/>
  <c r="H704" i="7"/>
  <c r="F694" i="7"/>
  <c r="G695" i="7"/>
  <c r="H698" i="7"/>
  <c r="F695" i="7"/>
  <c r="H705" i="7"/>
  <c r="J22" i="8"/>
  <c r="H40" i="8"/>
  <c r="I74" i="8"/>
  <c r="J83" i="8"/>
  <c r="I73" i="8"/>
  <c r="H72" i="8"/>
  <c r="J95" i="8"/>
  <c r="H84" i="8"/>
  <c r="J89" i="8"/>
  <c r="I86" i="8"/>
  <c r="J92" i="8"/>
  <c r="I112" i="8"/>
  <c r="J121" i="8"/>
  <c r="I110" i="8"/>
  <c r="H110" i="8"/>
  <c r="H180" i="8"/>
  <c r="J191" i="8"/>
  <c r="I182" i="8"/>
  <c r="I180" i="8"/>
  <c r="J503" i="8"/>
  <c r="J500" i="8"/>
  <c r="J499" i="8"/>
  <c r="J502" i="8"/>
  <c r="I494" i="8"/>
  <c r="J497" i="8"/>
  <c r="J496" i="8"/>
  <c r="H492" i="8"/>
  <c r="I525" i="8"/>
  <c r="H525" i="8"/>
  <c r="J535" i="8"/>
  <c r="J532" i="8"/>
  <c r="J531" i="8"/>
  <c r="J534" i="8"/>
  <c r="I526" i="8"/>
  <c r="J529" i="8"/>
  <c r="J528" i="8"/>
  <c r="H524" i="8"/>
  <c r="E5" i="4"/>
  <c r="E3" i="4"/>
  <c r="E6" i="4"/>
  <c r="E4" i="4"/>
  <c r="E2" i="4"/>
  <c r="F3" i="7"/>
  <c r="G4" i="7"/>
  <c r="F25" i="7"/>
  <c r="H36" i="7"/>
  <c r="G27" i="7"/>
  <c r="F30" i="7"/>
  <c r="H41" i="7"/>
  <c r="G32" i="7"/>
  <c r="H48" i="7"/>
  <c r="G39" i="7"/>
  <c r="F57" i="7"/>
  <c r="H68" i="7"/>
  <c r="G59" i="7"/>
  <c r="F62" i="7"/>
  <c r="H73" i="7"/>
  <c r="G64" i="7"/>
  <c r="H80" i="7"/>
  <c r="G71" i="7"/>
  <c r="F89" i="7"/>
  <c r="H100" i="7"/>
  <c r="G91" i="7"/>
  <c r="F94" i="7"/>
  <c r="H105" i="7"/>
  <c r="G96" i="7"/>
  <c r="H112" i="7"/>
  <c r="G103" i="7"/>
  <c r="F121" i="7"/>
  <c r="H132" i="7"/>
  <c r="G123" i="7"/>
  <c r="F126" i="7"/>
  <c r="H137" i="7"/>
  <c r="G128" i="7"/>
  <c r="H144" i="7"/>
  <c r="G135" i="7"/>
  <c r="F153" i="7"/>
  <c r="H164" i="7"/>
  <c r="G155" i="7"/>
  <c r="F158" i="7"/>
  <c r="H169" i="7"/>
  <c r="G160" i="7"/>
  <c r="H176" i="7"/>
  <c r="G167" i="7"/>
  <c r="H196" i="7"/>
  <c r="F185" i="7"/>
  <c r="G187" i="7"/>
  <c r="H198" i="7"/>
  <c r="G189" i="7"/>
  <c r="G210" i="7"/>
  <c r="H215" i="7"/>
  <c r="H230" i="7"/>
  <c r="G221" i="7"/>
  <c r="H228" i="7"/>
  <c r="H229" i="7"/>
  <c r="G242" i="7"/>
  <c r="H247" i="7"/>
  <c r="H262" i="7"/>
  <c r="G253" i="7"/>
  <c r="H260" i="7"/>
  <c r="H261" i="7"/>
  <c r="H275" i="7"/>
  <c r="G274" i="7"/>
  <c r="H296" i="7"/>
  <c r="G287" i="7"/>
  <c r="F285" i="7"/>
  <c r="F289" i="7"/>
  <c r="H304" i="7"/>
  <c r="G295" i="7"/>
  <c r="H308" i="7"/>
  <c r="F297" i="7"/>
  <c r="H320" i="7"/>
  <c r="F309" i="7"/>
  <c r="F311" i="7"/>
  <c r="G313" i="7"/>
  <c r="H322" i="7"/>
  <c r="G328" i="7"/>
  <c r="F344" i="7"/>
  <c r="F345" i="7"/>
  <c r="G368" i="7"/>
  <c r="F394" i="7"/>
  <c r="H404" i="7"/>
  <c r="G395" i="7"/>
  <c r="G396" i="7"/>
  <c r="J106" i="8"/>
  <c r="H292" i="8"/>
  <c r="J303" i="8"/>
  <c r="I292" i="8"/>
  <c r="J294" i="8"/>
  <c r="F290" i="7"/>
  <c r="H309" i="7"/>
  <c r="F315" i="7"/>
  <c r="H326" i="7"/>
  <c r="G317" i="7"/>
  <c r="F322" i="7"/>
  <c r="H398" i="7"/>
  <c r="F387" i="7"/>
  <c r="F398" i="7"/>
  <c r="H408" i="7"/>
  <c r="F405" i="7"/>
  <c r="G406" i="7"/>
  <c r="H415" i="7"/>
  <c r="H409" i="7"/>
  <c r="H430" i="7"/>
  <c r="F419" i="7"/>
  <c r="G716" i="7"/>
  <c r="H725" i="7"/>
  <c r="G715" i="7"/>
  <c r="H722" i="7"/>
  <c r="F715" i="7"/>
  <c r="H723" i="7"/>
  <c r="G738" i="7"/>
  <c r="H744" i="7"/>
  <c r="F737" i="7"/>
  <c r="H742" i="7"/>
  <c r="G744" i="7"/>
  <c r="H752" i="7"/>
  <c r="F742" i="7"/>
  <c r="H747" i="7"/>
  <c r="G814" i="7"/>
  <c r="H823" i="7"/>
  <c r="H822" i="7"/>
  <c r="G813" i="7"/>
  <c r="F813" i="7"/>
  <c r="F830" i="7"/>
  <c r="H840" i="7"/>
  <c r="F831" i="7"/>
  <c r="G832" i="7"/>
  <c r="G831" i="7"/>
  <c r="H841" i="7"/>
  <c r="H866" i="7"/>
  <c r="G856" i="7"/>
  <c r="G857" i="7"/>
  <c r="J74" i="8"/>
  <c r="I90" i="8"/>
  <c r="J99" i="8"/>
  <c r="H88" i="8"/>
  <c r="I98" i="8"/>
  <c r="J107" i="8"/>
  <c r="I97" i="8"/>
  <c r="H96" i="8"/>
  <c r="J127" i="8"/>
  <c r="H116" i="8"/>
  <c r="H148" i="8"/>
  <c r="J159" i="8"/>
  <c r="I150" i="8"/>
  <c r="J242" i="8"/>
  <c r="H231" i="8"/>
  <c r="I233" i="8"/>
  <c r="H232" i="8"/>
  <c r="J316" i="8"/>
  <c r="J455" i="8"/>
  <c r="J452" i="8"/>
  <c r="J451" i="8"/>
  <c r="J454" i="8"/>
  <c r="I446" i="8"/>
  <c r="J449" i="8"/>
  <c r="J448" i="8"/>
  <c r="I573" i="8"/>
  <c r="H573" i="8"/>
  <c r="J582" i="8"/>
  <c r="J583" i="8"/>
  <c r="I574" i="8"/>
  <c r="J576" i="8"/>
  <c r="J580" i="8"/>
  <c r="E8" i="5"/>
  <c r="E12" i="5"/>
  <c r="E16" i="5"/>
  <c r="E20" i="5"/>
  <c r="E24" i="5"/>
  <c r="E28" i="5"/>
  <c r="E32" i="5"/>
  <c r="G8" i="7"/>
  <c r="G12" i="7"/>
  <c r="G192" i="7"/>
  <c r="G203" i="7"/>
  <c r="G208" i="7"/>
  <c r="G219" i="7"/>
  <c r="G224" i="7"/>
  <c r="G235" i="7"/>
  <c r="G240" i="7"/>
  <c r="G251" i="7"/>
  <c r="G256" i="7"/>
  <c r="H277" i="7"/>
  <c r="G267" i="7"/>
  <c r="H276" i="7"/>
  <c r="G280" i="7"/>
  <c r="H325" i="7"/>
  <c r="H315" i="7"/>
  <c r="H328" i="7"/>
  <c r="G319" i="7"/>
  <c r="G321" i="7"/>
  <c r="E331" i="7"/>
  <c r="F332" i="7" s="1"/>
  <c r="F338" i="7"/>
  <c r="G389" i="7"/>
  <c r="H406" i="7"/>
  <c r="F395" i="7"/>
  <c r="F406" i="7"/>
  <c r="H416" i="7"/>
  <c r="F413" i="7"/>
  <c r="G414" i="7"/>
  <c r="H423" i="7"/>
  <c r="H417" i="7"/>
  <c r="G421" i="7"/>
  <c r="H438" i="7"/>
  <c r="F427" i="7"/>
  <c r="H442" i="7"/>
  <c r="F431" i="7"/>
  <c r="H446" i="7"/>
  <c r="F435" i="7"/>
  <c r="H450" i="7"/>
  <c r="F439" i="7"/>
  <c r="H454" i="7"/>
  <c r="F443" i="7"/>
  <c r="H458" i="7"/>
  <c r="F447" i="7"/>
  <c r="H462" i="7"/>
  <c r="F451" i="7"/>
  <c r="H466" i="7"/>
  <c r="F455" i="7"/>
  <c r="H470" i="7"/>
  <c r="F459" i="7"/>
  <c r="H474" i="7"/>
  <c r="F463" i="7"/>
  <c r="H478" i="7"/>
  <c r="F467" i="7"/>
  <c r="H482" i="7"/>
  <c r="F471" i="7"/>
  <c r="H486" i="7"/>
  <c r="F475" i="7"/>
  <c r="H490" i="7"/>
  <c r="F479" i="7"/>
  <c r="H494" i="7"/>
  <c r="F483" i="7"/>
  <c r="H498" i="7"/>
  <c r="F487" i="7"/>
  <c r="H502" i="7"/>
  <c r="F491" i="7"/>
  <c r="H506" i="7"/>
  <c r="F495" i="7"/>
  <c r="H510" i="7"/>
  <c r="F499" i="7"/>
  <c r="H514" i="7"/>
  <c r="F503" i="7"/>
  <c r="H518" i="7"/>
  <c r="F507" i="7"/>
  <c r="H522" i="7"/>
  <c r="F511" i="7"/>
  <c r="H526" i="7"/>
  <c r="F515" i="7"/>
  <c r="H530" i="7"/>
  <c r="F519" i="7"/>
  <c r="H534" i="7"/>
  <c r="F523" i="7"/>
  <c r="H538" i="7"/>
  <c r="F527" i="7"/>
  <c r="H542" i="7"/>
  <c r="F531" i="7"/>
  <c r="H546" i="7"/>
  <c r="F535" i="7"/>
  <c r="H550" i="7"/>
  <c r="F539" i="7"/>
  <c r="H554" i="7"/>
  <c r="F543" i="7"/>
  <c r="H558" i="7"/>
  <c r="F547" i="7"/>
  <c r="G553" i="7"/>
  <c r="H562" i="7"/>
  <c r="F551" i="7"/>
  <c r="H553" i="7"/>
  <c r="H560" i="7"/>
  <c r="F564" i="7"/>
  <c r="F580" i="7"/>
  <c r="F596" i="7"/>
  <c r="F612" i="7"/>
  <c r="F628" i="7"/>
  <c r="F644" i="7"/>
  <c r="F660" i="7"/>
  <c r="F676" i="7"/>
  <c r="H729" i="7"/>
  <c r="G748" i="7"/>
  <c r="H757" i="7"/>
  <c r="G747" i="7"/>
  <c r="H754" i="7"/>
  <c r="F747" i="7"/>
  <c r="H755" i="7"/>
  <c r="G753" i="7"/>
  <c r="H812" i="7"/>
  <c r="F803" i="7"/>
  <c r="G804" i="7"/>
  <c r="H813" i="7"/>
  <c r="G803" i="7"/>
  <c r="G806" i="7"/>
  <c r="H815" i="7"/>
  <c r="F805" i="7"/>
  <c r="H814" i="7"/>
  <c r="F804" i="7"/>
  <c r="H810" i="7"/>
  <c r="H834" i="7"/>
  <c r="F826" i="7"/>
  <c r="H836" i="7"/>
  <c r="F827" i="7"/>
  <c r="G828" i="7"/>
  <c r="H829" i="7"/>
  <c r="G827" i="7"/>
  <c r="H850" i="7"/>
  <c r="H852" i="7"/>
  <c r="H862" i="7"/>
  <c r="G852" i="7"/>
  <c r="G853" i="7"/>
  <c r="G855" i="7"/>
  <c r="I11" i="8"/>
  <c r="H9" i="8"/>
  <c r="J20" i="8"/>
  <c r="I26" i="8"/>
  <c r="J35" i="8"/>
  <c r="H24" i="8"/>
  <c r="I34" i="8"/>
  <c r="J43" i="8"/>
  <c r="I33" i="8"/>
  <c r="H32" i="8"/>
  <c r="J63" i="8"/>
  <c r="H52" i="8"/>
  <c r="I87" i="8"/>
  <c r="J96" i="8"/>
  <c r="H85" i="8"/>
  <c r="H86" i="8"/>
  <c r="H89" i="8"/>
  <c r="J103" i="8"/>
  <c r="H92" i="8"/>
  <c r="J100" i="8"/>
  <c r="I94" i="8"/>
  <c r="I104" i="8"/>
  <c r="J113" i="8"/>
  <c r="H102" i="8"/>
  <c r="J116" i="8"/>
  <c r="J124" i="8"/>
  <c r="I146" i="8"/>
  <c r="J155" i="8"/>
  <c r="H144" i="8"/>
  <c r="H145" i="8"/>
  <c r="J226" i="8"/>
  <c r="H215" i="8"/>
  <c r="I217" i="8"/>
  <c r="H216" i="8"/>
  <c r="J290" i="8"/>
  <c r="H279" i="8"/>
  <c r="I281" i="8"/>
  <c r="H280" i="8"/>
  <c r="J487" i="8"/>
  <c r="J484" i="8"/>
  <c r="J483" i="8"/>
  <c r="J486" i="8"/>
  <c r="I478" i="8"/>
  <c r="J481" i="8"/>
  <c r="J480" i="8"/>
  <c r="J498" i="8"/>
  <c r="J730" i="8"/>
  <c r="I721" i="8"/>
  <c r="J731" i="8"/>
  <c r="J727" i="8"/>
  <c r="J720" i="8"/>
  <c r="H720" i="8"/>
  <c r="J726" i="8"/>
  <c r="I722" i="8"/>
  <c r="I774" i="8"/>
  <c r="J783" i="8"/>
  <c r="H772" i="8"/>
  <c r="J782" i="8"/>
  <c r="I773" i="8"/>
  <c r="G18" i="7"/>
  <c r="G26" i="7"/>
  <c r="G34" i="7"/>
  <c r="G42" i="7"/>
  <c r="G50" i="7"/>
  <c r="G58" i="7"/>
  <c r="G66" i="7"/>
  <c r="G74" i="7"/>
  <c r="G82" i="7"/>
  <c r="G90" i="7"/>
  <c r="G98" i="7"/>
  <c r="G106" i="7"/>
  <c r="G114" i="7"/>
  <c r="G122" i="7"/>
  <c r="G130" i="7"/>
  <c r="G138" i="7"/>
  <c r="G146" i="7"/>
  <c r="G154" i="7"/>
  <c r="G162" i="7"/>
  <c r="G170" i="7"/>
  <c r="G178" i="7"/>
  <c r="F196" i="7"/>
  <c r="F212" i="7"/>
  <c r="F228" i="7"/>
  <c r="F244" i="7"/>
  <c r="F260" i="7"/>
  <c r="H271" i="7"/>
  <c r="F275" i="7"/>
  <c r="H286" i="7"/>
  <c r="G277" i="7"/>
  <c r="H284" i="7"/>
  <c r="G288" i="7"/>
  <c r="F292" i="7"/>
  <c r="F305" i="7"/>
  <c r="F324" i="7"/>
  <c r="F337" i="7"/>
  <c r="G338" i="7"/>
  <c r="E347" i="7"/>
  <c r="E349" i="7"/>
  <c r="G362" i="7"/>
  <c r="E379" i="7"/>
  <c r="E381" i="7"/>
  <c r="H410" i="7"/>
  <c r="F399" i="7"/>
  <c r="F410" i="7"/>
  <c r="H420" i="7"/>
  <c r="F417" i="7"/>
  <c r="G418" i="7"/>
  <c r="H427" i="7"/>
  <c r="H421" i="7"/>
  <c r="G561" i="7"/>
  <c r="H570" i="7"/>
  <c r="G567" i="7"/>
  <c r="G577" i="7"/>
  <c r="H586" i="7"/>
  <c r="G583" i="7"/>
  <c r="G593" i="7"/>
  <c r="H602" i="7"/>
  <c r="G599" i="7"/>
  <c r="G609" i="7"/>
  <c r="H618" i="7"/>
  <c r="G615" i="7"/>
  <c r="G625" i="7"/>
  <c r="H634" i="7"/>
  <c r="G631" i="7"/>
  <c r="G641" i="7"/>
  <c r="H650" i="7"/>
  <c r="G647" i="7"/>
  <c r="G657" i="7"/>
  <c r="H666" i="7"/>
  <c r="G663" i="7"/>
  <c r="G673" i="7"/>
  <c r="H682" i="7"/>
  <c r="G679" i="7"/>
  <c r="H696" i="7"/>
  <c r="G689" i="7"/>
  <c r="G700" i="7"/>
  <c r="H709" i="7"/>
  <c r="G699" i="7"/>
  <c r="H706" i="7"/>
  <c r="F699" i="7"/>
  <c r="H707" i="7"/>
  <c r="G722" i="7"/>
  <c r="H728" i="7"/>
  <c r="F721" i="7"/>
  <c r="H726" i="7"/>
  <c r="H735" i="7"/>
  <c r="G728" i="7"/>
  <c r="H736" i="7"/>
  <c r="F726" i="7"/>
  <c r="H731" i="7"/>
  <c r="H753" i="7"/>
  <c r="H804" i="7"/>
  <c r="F795" i="7"/>
  <c r="G796" i="7"/>
  <c r="H803" i="7"/>
  <c r="G795" i="7"/>
  <c r="G798" i="7"/>
  <c r="F797" i="7"/>
  <c r="H806" i="7"/>
  <c r="H807" i="7"/>
  <c r="F796" i="7"/>
  <c r="J16" i="8"/>
  <c r="I7" i="8"/>
  <c r="H5" i="8"/>
  <c r="I6" i="8"/>
  <c r="J31" i="8"/>
  <c r="H20" i="8"/>
  <c r="I39" i="8"/>
  <c r="J48" i="8"/>
  <c r="H37" i="8"/>
  <c r="I38" i="8"/>
  <c r="I55" i="8"/>
  <c r="J64" i="8"/>
  <c r="H53" i="8"/>
  <c r="H54" i="8"/>
  <c r="H57" i="8"/>
  <c r="J71" i="8"/>
  <c r="H60" i="8"/>
  <c r="J68" i="8"/>
  <c r="I62" i="8"/>
  <c r="I72" i="8"/>
  <c r="J81" i="8"/>
  <c r="H70" i="8"/>
  <c r="J84" i="8"/>
  <c r="I89" i="8"/>
  <c r="J97" i="8"/>
  <c r="I118" i="8"/>
  <c r="I127" i="8"/>
  <c r="H125" i="8"/>
  <c r="J136" i="8"/>
  <c r="J141" i="8"/>
  <c r="I132" i="8"/>
  <c r="H130" i="8"/>
  <c r="I131" i="8"/>
  <c r="H131" i="8"/>
  <c r="I141" i="8"/>
  <c r="J150" i="8"/>
  <c r="H139" i="8"/>
  <c r="H164" i="8"/>
  <c r="J175" i="8"/>
  <c r="H165" i="8"/>
  <c r="J196" i="8"/>
  <c r="H212" i="8"/>
  <c r="J223" i="8"/>
  <c r="J260" i="8"/>
  <c r="H276" i="8"/>
  <c r="J287" i="8"/>
  <c r="I351" i="8"/>
  <c r="J360" i="8"/>
  <c r="H349" i="8"/>
  <c r="J359" i="8"/>
  <c r="J439" i="8"/>
  <c r="J436" i="8"/>
  <c r="J435" i="8"/>
  <c r="J438" i="8"/>
  <c r="I430" i="8"/>
  <c r="J433" i="8"/>
  <c r="J432" i="8"/>
  <c r="J450" i="8"/>
  <c r="I557" i="8"/>
  <c r="H557" i="8"/>
  <c r="J567" i="8"/>
  <c r="J564" i="8"/>
  <c r="J563" i="8"/>
  <c r="J566" i="8"/>
  <c r="I558" i="8"/>
  <c r="J561" i="8"/>
  <c r="J560" i="8"/>
  <c r="H773" i="8"/>
  <c r="J784" i="8"/>
  <c r="I775" i="8"/>
  <c r="F16" i="7"/>
  <c r="G17" i="7"/>
  <c r="F24" i="7"/>
  <c r="G25" i="7"/>
  <c r="H26" i="7"/>
  <c r="F32" i="7"/>
  <c r="G33" i="7"/>
  <c r="H34" i="7"/>
  <c r="F40" i="7"/>
  <c r="G41" i="7"/>
  <c r="H42" i="7"/>
  <c r="F48" i="7"/>
  <c r="G49" i="7"/>
  <c r="H50" i="7"/>
  <c r="F56" i="7"/>
  <c r="G57" i="7"/>
  <c r="H58" i="7"/>
  <c r="F64" i="7"/>
  <c r="G65" i="7"/>
  <c r="H66" i="7"/>
  <c r="F72" i="7"/>
  <c r="G73" i="7"/>
  <c r="H74" i="7"/>
  <c r="F80" i="7"/>
  <c r="G81" i="7"/>
  <c r="H82" i="7"/>
  <c r="F88" i="7"/>
  <c r="G89" i="7"/>
  <c r="H90" i="7"/>
  <c r="F96" i="7"/>
  <c r="G97" i="7"/>
  <c r="H98" i="7"/>
  <c r="F104" i="7"/>
  <c r="G105" i="7"/>
  <c r="H106" i="7"/>
  <c r="F112" i="7"/>
  <c r="G113" i="7"/>
  <c r="H114" i="7"/>
  <c r="F120" i="7"/>
  <c r="G121" i="7"/>
  <c r="H122" i="7"/>
  <c r="F128" i="7"/>
  <c r="G129" i="7"/>
  <c r="H130" i="7"/>
  <c r="F136" i="7"/>
  <c r="G137" i="7"/>
  <c r="H138" i="7"/>
  <c r="F144" i="7"/>
  <c r="G145" i="7"/>
  <c r="H146" i="7"/>
  <c r="F152" i="7"/>
  <c r="G153" i="7"/>
  <c r="H154" i="7"/>
  <c r="F160" i="7"/>
  <c r="G161" i="7"/>
  <c r="H162" i="7"/>
  <c r="F168" i="7"/>
  <c r="G169" i="7"/>
  <c r="H170" i="7"/>
  <c r="F176" i="7"/>
  <c r="G177" i="7"/>
  <c r="H178" i="7"/>
  <c r="F184" i="7"/>
  <c r="G185" i="7"/>
  <c r="H186" i="7"/>
  <c r="H206" i="7"/>
  <c r="G197" i="7"/>
  <c r="G196" i="7"/>
  <c r="F201" i="7"/>
  <c r="G202" i="7"/>
  <c r="H222" i="7"/>
  <c r="G213" i="7"/>
  <c r="G212" i="7"/>
  <c r="F217" i="7"/>
  <c r="G218" i="7"/>
  <c r="H238" i="7"/>
  <c r="G229" i="7"/>
  <c r="G228" i="7"/>
  <c r="F233" i="7"/>
  <c r="G234" i="7"/>
  <c r="H254" i="7"/>
  <c r="G245" i="7"/>
  <c r="G244" i="7"/>
  <c r="F249" i="7"/>
  <c r="G250" i="7"/>
  <c r="H270" i="7"/>
  <c r="G261" i="7"/>
  <c r="G260" i="7"/>
  <c r="F265" i="7"/>
  <c r="G266" i="7"/>
  <c r="F283" i="7"/>
  <c r="H294" i="7"/>
  <c r="G285" i="7"/>
  <c r="H297" i="7"/>
  <c r="F304" i="7"/>
  <c r="G305" i="7"/>
  <c r="F313" i="7"/>
  <c r="G314" i="7"/>
  <c r="H324" i="7"/>
  <c r="F326" i="7"/>
  <c r="E333" i="7"/>
  <c r="G334" i="7" s="1"/>
  <c r="F389" i="7"/>
  <c r="G390" i="7"/>
  <c r="H399" i="7"/>
  <c r="G399" i="7"/>
  <c r="H414" i="7"/>
  <c r="F403" i="7"/>
  <c r="F414" i="7"/>
  <c r="H424" i="7"/>
  <c r="F421" i="7"/>
  <c r="G422" i="7"/>
  <c r="H431" i="7"/>
  <c r="H425" i="7"/>
  <c r="H429" i="7"/>
  <c r="H718" i="7"/>
  <c r="F743" i="7"/>
  <c r="H746" i="7"/>
  <c r="H796" i="7"/>
  <c r="F787" i="7"/>
  <c r="G788" i="7"/>
  <c r="H795" i="7"/>
  <c r="G787" i="7"/>
  <c r="G790" i="7"/>
  <c r="F789" i="7"/>
  <c r="H798" i="7"/>
  <c r="H799" i="7"/>
  <c r="F788" i="7"/>
  <c r="H830" i="7"/>
  <c r="H858" i="7"/>
  <c r="G848" i="7"/>
  <c r="G849" i="7"/>
  <c r="I23" i="8"/>
  <c r="J32" i="8"/>
  <c r="H21" i="8"/>
  <c r="H22" i="8"/>
  <c r="J39" i="8"/>
  <c r="H28" i="8"/>
  <c r="J36" i="8"/>
  <c r="I30" i="8"/>
  <c r="I40" i="8"/>
  <c r="J49" i="8"/>
  <c r="H38" i="8"/>
  <c r="I95" i="8"/>
  <c r="J104" i="8"/>
  <c r="H93" i="8"/>
  <c r="I100" i="8"/>
  <c r="J109" i="8"/>
  <c r="H98" i="8"/>
  <c r="J108" i="8"/>
  <c r="I99" i="8"/>
  <c r="H99" i="8"/>
  <c r="J118" i="8"/>
  <c r="I138" i="8"/>
  <c r="H137" i="8"/>
  <c r="J161" i="8"/>
  <c r="J170" i="8"/>
  <c r="H159" i="8"/>
  <c r="I161" i="8"/>
  <c r="J210" i="8"/>
  <c r="H199" i="8"/>
  <c r="I201" i="8"/>
  <c r="H200" i="8"/>
  <c r="J274" i="8"/>
  <c r="H263" i="8"/>
  <c r="I265" i="8"/>
  <c r="H264" i="8"/>
  <c r="J305" i="8"/>
  <c r="I346" i="8"/>
  <c r="H345" i="8"/>
  <c r="J355" i="8"/>
  <c r="I344" i="8"/>
  <c r="H344" i="8"/>
  <c r="I345" i="8"/>
  <c r="J391" i="8"/>
  <c r="J388" i="8"/>
  <c r="J387" i="8"/>
  <c r="J390" i="8"/>
  <c r="J382" i="8"/>
  <c r="I382" i="8"/>
  <c r="J385" i="8"/>
  <c r="J384" i="8"/>
  <c r="J402" i="8"/>
  <c r="J519" i="8"/>
  <c r="J516" i="8"/>
  <c r="J515" i="8"/>
  <c r="J518" i="8"/>
  <c r="I510" i="8"/>
  <c r="J513" i="8"/>
  <c r="J512" i="8"/>
  <c r="F6" i="7"/>
  <c r="F195" i="7"/>
  <c r="F211" i="7"/>
  <c r="F227" i="7"/>
  <c r="F243" i="7"/>
  <c r="F259" i="7"/>
  <c r="F264" i="7"/>
  <c r="H285" i="7"/>
  <c r="F291" i="7"/>
  <c r="H302" i="7"/>
  <c r="G293" i="7"/>
  <c r="H300" i="7"/>
  <c r="F303" i="7"/>
  <c r="F323" i="7"/>
  <c r="G325" i="7"/>
  <c r="F330" i="7"/>
  <c r="E351" i="7"/>
  <c r="E355" i="7"/>
  <c r="F356" i="7" s="1"/>
  <c r="E357" i="7"/>
  <c r="E383" i="7"/>
  <c r="F386" i="7"/>
  <c r="H396" i="7"/>
  <c r="F388" i="7"/>
  <c r="F393" i="7"/>
  <c r="G394" i="7"/>
  <c r="H403" i="7"/>
  <c r="H397" i="7"/>
  <c r="H418" i="7"/>
  <c r="F407" i="7"/>
  <c r="G416" i="7"/>
  <c r="F418" i="7"/>
  <c r="H428" i="7"/>
  <c r="F420" i="7"/>
  <c r="F425" i="7"/>
  <c r="G426" i="7"/>
  <c r="H435" i="7"/>
  <c r="F429" i="7"/>
  <c r="G430" i="7"/>
  <c r="H439" i="7"/>
  <c r="F433" i="7"/>
  <c r="G434" i="7"/>
  <c r="H443" i="7"/>
  <c r="F437" i="7"/>
  <c r="G438" i="7"/>
  <c r="H447" i="7"/>
  <c r="F441" i="7"/>
  <c r="G442" i="7"/>
  <c r="H451" i="7"/>
  <c r="F445" i="7"/>
  <c r="G446" i="7"/>
  <c r="H455" i="7"/>
  <c r="F449" i="7"/>
  <c r="G450" i="7"/>
  <c r="H459" i="7"/>
  <c r="F453" i="7"/>
  <c r="G454" i="7"/>
  <c r="H463" i="7"/>
  <c r="F457" i="7"/>
  <c r="G458" i="7"/>
  <c r="H467" i="7"/>
  <c r="F461" i="7"/>
  <c r="G462" i="7"/>
  <c r="H471" i="7"/>
  <c r="F465" i="7"/>
  <c r="G466" i="7"/>
  <c r="H475" i="7"/>
  <c r="F469" i="7"/>
  <c r="G470" i="7"/>
  <c r="H479" i="7"/>
  <c r="F473" i="7"/>
  <c r="G474" i="7"/>
  <c r="H483" i="7"/>
  <c r="F477" i="7"/>
  <c r="G478" i="7"/>
  <c r="H487" i="7"/>
  <c r="F481" i="7"/>
  <c r="G482" i="7"/>
  <c r="H491" i="7"/>
  <c r="F485" i="7"/>
  <c r="G486" i="7"/>
  <c r="H495" i="7"/>
  <c r="F489" i="7"/>
  <c r="G490" i="7"/>
  <c r="H499" i="7"/>
  <c r="F493" i="7"/>
  <c r="G494" i="7"/>
  <c r="H503" i="7"/>
  <c r="F497" i="7"/>
  <c r="G498" i="7"/>
  <c r="H507" i="7"/>
  <c r="F501" i="7"/>
  <c r="G502" i="7"/>
  <c r="H511" i="7"/>
  <c r="F505" i="7"/>
  <c r="G506" i="7"/>
  <c r="H515" i="7"/>
  <c r="F509" i="7"/>
  <c r="G510" i="7"/>
  <c r="H519" i="7"/>
  <c r="F513" i="7"/>
  <c r="G514" i="7"/>
  <c r="H523" i="7"/>
  <c r="F517" i="7"/>
  <c r="G518" i="7"/>
  <c r="H527" i="7"/>
  <c r="F521" i="7"/>
  <c r="G522" i="7"/>
  <c r="H531" i="7"/>
  <c r="F525" i="7"/>
  <c r="G526" i="7"/>
  <c r="H535" i="7"/>
  <c r="F529" i="7"/>
  <c r="G530" i="7"/>
  <c r="H539" i="7"/>
  <c r="F533" i="7"/>
  <c r="G534" i="7"/>
  <c r="H543" i="7"/>
  <c r="F537" i="7"/>
  <c r="G538" i="7"/>
  <c r="H547" i="7"/>
  <c r="F541" i="7"/>
  <c r="G542" i="7"/>
  <c r="H551" i="7"/>
  <c r="F545" i="7"/>
  <c r="G546" i="7"/>
  <c r="H555" i="7"/>
  <c r="F549" i="7"/>
  <c r="G550" i="7"/>
  <c r="H559" i="7"/>
  <c r="F553" i="7"/>
  <c r="G554" i="7"/>
  <c r="H563" i="7"/>
  <c r="G555" i="7"/>
  <c r="G565" i="7"/>
  <c r="H574" i="7"/>
  <c r="G571" i="7"/>
  <c r="G581" i="7"/>
  <c r="H590" i="7"/>
  <c r="G587" i="7"/>
  <c r="G597" i="7"/>
  <c r="H606" i="7"/>
  <c r="G603" i="7"/>
  <c r="G613" i="7"/>
  <c r="H622" i="7"/>
  <c r="G619" i="7"/>
  <c r="G629" i="7"/>
  <c r="H638" i="7"/>
  <c r="G635" i="7"/>
  <c r="G645" i="7"/>
  <c r="H654" i="7"/>
  <c r="G651" i="7"/>
  <c r="G661" i="7"/>
  <c r="H670" i="7"/>
  <c r="G667" i="7"/>
  <c r="G677" i="7"/>
  <c r="H686" i="7"/>
  <c r="G683" i="7"/>
  <c r="H700" i="7"/>
  <c r="H724" i="7"/>
  <c r="G732" i="7"/>
  <c r="H741" i="7"/>
  <c r="G731" i="7"/>
  <c r="H738" i="7"/>
  <c r="F731" i="7"/>
  <c r="H739" i="7"/>
  <c r="G737" i="7"/>
  <c r="G743" i="7"/>
  <c r="G754" i="7"/>
  <c r="H763" i="7"/>
  <c r="H760" i="7"/>
  <c r="F753" i="7"/>
  <c r="H758" i="7"/>
  <c r="H766" i="7"/>
  <c r="H768" i="7"/>
  <c r="G760" i="7"/>
  <c r="H769" i="7"/>
  <c r="F758" i="7"/>
  <c r="H788" i="7"/>
  <c r="F779" i="7"/>
  <c r="G780" i="7"/>
  <c r="H787" i="7"/>
  <c r="G779" i="7"/>
  <c r="G782" i="7"/>
  <c r="F781" i="7"/>
  <c r="H790" i="7"/>
  <c r="H791" i="7"/>
  <c r="F780" i="7"/>
  <c r="F786" i="7"/>
  <c r="H794" i="7"/>
  <c r="G818" i="7"/>
  <c r="H827" i="7"/>
  <c r="F817" i="7"/>
  <c r="F816" i="7"/>
  <c r="I63" i="8"/>
  <c r="J72" i="8"/>
  <c r="H61" i="8"/>
  <c r="I68" i="8"/>
  <c r="J77" i="8"/>
  <c r="H66" i="8"/>
  <c r="J76" i="8"/>
  <c r="I67" i="8"/>
  <c r="H67" i="8"/>
  <c r="J86" i="8"/>
  <c r="H107" i="8"/>
  <c r="H136" i="8"/>
  <c r="I143" i="8"/>
  <c r="I142" i="8"/>
  <c r="J152" i="8"/>
  <c r="H141" i="8"/>
  <c r="I162" i="8"/>
  <c r="J171" i="8"/>
  <c r="H160" i="8"/>
  <c r="H161" i="8"/>
  <c r="H196" i="8"/>
  <c r="J207" i="8"/>
  <c r="J244" i="8"/>
  <c r="H260" i="8"/>
  <c r="J271" i="8"/>
  <c r="I317" i="8"/>
  <c r="J326" i="8"/>
  <c r="J324" i="8"/>
  <c r="H370" i="8"/>
  <c r="J381" i="8"/>
  <c r="I371" i="8"/>
  <c r="J380" i="8"/>
  <c r="I372" i="8"/>
  <c r="H380" i="8"/>
  <c r="J471" i="8"/>
  <c r="J468" i="8"/>
  <c r="J467" i="8"/>
  <c r="J470" i="8"/>
  <c r="I462" i="8"/>
  <c r="J465" i="8"/>
  <c r="J464" i="8"/>
  <c r="H508" i="8"/>
  <c r="H269" i="7"/>
  <c r="H293" i="7"/>
  <c r="F299" i="7"/>
  <c r="H310" i="7"/>
  <c r="G301" i="7"/>
  <c r="F316" i="7"/>
  <c r="F329" i="7"/>
  <c r="E335" i="7"/>
  <c r="E342" i="7"/>
  <c r="E374" i="7"/>
  <c r="G388" i="7"/>
  <c r="F390" i="7"/>
  <c r="H400" i="7"/>
  <c r="F392" i="7"/>
  <c r="F397" i="7"/>
  <c r="G398" i="7"/>
  <c r="H407" i="7"/>
  <c r="H401" i="7"/>
  <c r="G405" i="7"/>
  <c r="G407" i="7"/>
  <c r="H422" i="7"/>
  <c r="F411" i="7"/>
  <c r="G420" i="7"/>
  <c r="F422" i="7"/>
  <c r="H432" i="7"/>
  <c r="F424" i="7"/>
  <c r="F428" i="7"/>
  <c r="F432" i="7"/>
  <c r="F436" i="7"/>
  <c r="F440" i="7"/>
  <c r="F444" i="7"/>
  <c r="F448" i="7"/>
  <c r="F452" i="7"/>
  <c r="F456" i="7"/>
  <c r="F460" i="7"/>
  <c r="F464" i="7"/>
  <c r="F468" i="7"/>
  <c r="F472" i="7"/>
  <c r="F476" i="7"/>
  <c r="F480" i="7"/>
  <c r="F484" i="7"/>
  <c r="F488" i="7"/>
  <c r="F492" i="7"/>
  <c r="F496" i="7"/>
  <c r="F500" i="7"/>
  <c r="F504" i="7"/>
  <c r="F508" i="7"/>
  <c r="F512" i="7"/>
  <c r="F516" i="7"/>
  <c r="F520" i="7"/>
  <c r="F524" i="7"/>
  <c r="F528" i="7"/>
  <c r="F532" i="7"/>
  <c r="F536" i="7"/>
  <c r="F540" i="7"/>
  <c r="F544" i="7"/>
  <c r="F548" i="7"/>
  <c r="F552" i="7"/>
  <c r="H561" i="7"/>
  <c r="F563" i="7"/>
  <c r="H568" i="7"/>
  <c r="F579" i="7"/>
  <c r="H584" i="7"/>
  <c r="F595" i="7"/>
  <c r="H600" i="7"/>
  <c r="F611" i="7"/>
  <c r="H616" i="7"/>
  <c r="F627" i="7"/>
  <c r="H632" i="7"/>
  <c r="F643" i="7"/>
  <c r="H648" i="7"/>
  <c r="F659" i="7"/>
  <c r="H664" i="7"/>
  <c r="F675" i="7"/>
  <c r="H680" i="7"/>
  <c r="G706" i="7"/>
  <c r="H712" i="7"/>
  <c r="F705" i="7"/>
  <c r="H710" i="7"/>
  <c r="H719" i="7"/>
  <c r="G712" i="7"/>
  <c r="H720" i="7"/>
  <c r="F710" i="7"/>
  <c r="H715" i="7"/>
  <c r="F730" i="7"/>
  <c r="H737" i="7"/>
  <c r="H743" i="7"/>
  <c r="H750" i="7"/>
  <c r="F752" i="7"/>
  <c r="H780" i="7"/>
  <c r="F771" i="7"/>
  <c r="G772" i="7"/>
  <c r="H779" i="7"/>
  <c r="G771" i="7"/>
  <c r="G774" i="7"/>
  <c r="F773" i="7"/>
  <c r="H782" i="7"/>
  <c r="H783" i="7"/>
  <c r="F772" i="7"/>
  <c r="F778" i="7"/>
  <c r="H786" i="7"/>
  <c r="G805" i="7"/>
  <c r="G834" i="7"/>
  <c r="H843" i="7"/>
  <c r="F833" i="7"/>
  <c r="F832" i="7"/>
  <c r="H854" i="7"/>
  <c r="G844" i="7"/>
  <c r="G845" i="7"/>
  <c r="G847" i="7"/>
  <c r="G860" i="7"/>
  <c r="G861" i="7"/>
  <c r="G863" i="7"/>
  <c r="I14" i="8"/>
  <c r="I22" i="8"/>
  <c r="J25" i="8"/>
  <c r="I31" i="8"/>
  <c r="J40" i="8"/>
  <c r="H29" i="8"/>
  <c r="I36" i="8"/>
  <c r="J45" i="8"/>
  <c r="H34" i="8"/>
  <c r="J44" i="8"/>
  <c r="I35" i="8"/>
  <c r="H35" i="8"/>
  <c r="J54" i="8"/>
  <c r="H75" i="8"/>
  <c r="J162" i="8"/>
  <c r="H151" i="8"/>
  <c r="I153" i="8"/>
  <c r="J194" i="8"/>
  <c r="H183" i="8"/>
  <c r="I185" i="8"/>
  <c r="H184" i="8"/>
  <c r="I196" i="8"/>
  <c r="J258" i="8"/>
  <c r="H247" i="8"/>
  <c r="I249" i="8"/>
  <c r="H248" i="8"/>
  <c r="I260" i="8"/>
  <c r="H315" i="8"/>
  <c r="I368" i="8"/>
  <c r="H366" i="8"/>
  <c r="J377" i="8"/>
  <c r="J376" i="8"/>
  <c r="J423" i="8"/>
  <c r="J420" i="8"/>
  <c r="J419" i="8"/>
  <c r="J422" i="8"/>
  <c r="I414" i="8"/>
  <c r="J417" i="8"/>
  <c r="J416" i="8"/>
  <c r="J434" i="8"/>
  <c r="H460" i="8"/>
  <c r="I541" i="8"/>
  <c r="H541" i="8"/>
  <c r="J551" i="8"/>
  <c r="J548" i="8"/>
  <c r="J547" i="8"/>
  <c r="J550" i="8"/>
  <c r="I542" i="8"/>
  <c r="J545" i="8"/>
  <c r="J544" i="8"/>
  <c r="J626" i="8"/>
  <c r="H436" i="7"/>
  <c r="H440" i="7"/>
  <c r="H444" i="7"/>
  <c r="H448" i="7"/>
  <c r="H452" i="7"/>
  <c r="H456" i="7"/>
  <c r="H460" i="7"/>
  <c r="H464" i="7"/>
  <c r="H468" i="7"/>
  <c r="H472" i="7"/>
  <c r="H476" i="7"/>
  <c r="H480" i="7"/>
  <c r="H484" i="7"/>
  <c r="H488" i="7"/>
  <c r="H492" i="7"/>
  <c r="H496" i="7"/>
  <c r="H500" i="7"/>
  <c r="H504" i="7"/>
  <c r="H508" i="7"/>
  <c r="H512" i="7"/>
  <c r="H516" i="7"/>
  <c r="H520" i="7"/>
  <c r="H524" i="7"/>
  <c r="H528" i="7"/>
  <c r="H532" i="7"/>
  <c r="H536" i="7"/>
  <c r="H540" i="7"/>
  <c r="H544" i="7"/>
  <c r="H548" i="7"/>
  <c r="H552" i="7"/>
  <c r="G687" i="7"/>
  <c r="G692" i="7"/>
  <c r="G691" i="7"/>
  <c r="H701" i="7"/>
  <c r="G707" i="7"/>
  <c r="G718" i="7"/>
  <c r="G723" i="7"/>
  <c r="G734" i="7"/>
  <c r="G739" i="7"/>
  <c r="G750" i="7"/>
  <c r="H767" i="7"/>
  <c r="F809" i="7"/>
  <c r="F825" i="7"/>
  <c r="G838" i="7"/>
  <c r="H847" i="7"/>
  <c r="F844" i="7"/>
  <c r="F848" i="7"/>
  <c r="F852" i="7"/>
  <c r="F856" i="7"/>
  <c r="G862" i="7"/>
  <c r="G866" i="7"/>
  <c r="F868" i="7"/>
  <c r="J34" i="8"/>
  <c r="I28" i="8"/>
  <c r="J37" i="8"/>
  <c r="H26" i="8"/>
  <c r="I37" i="8"/>
  <c r="I43" i="8"/>
  <c r="J46" i="8"/>
  <c r="J66" i="8"/>
  <c r="I60" i="8"/>
  <c r="J69" i="8"/>
  <c r="H58" i="8"/>
  <c r="I69" i="8"/>
  <c r="I75" i="8"/>
  <c r="J78" i="8"/>
  <c r="J98" i="8"/>
  <c r="I92" i="8"/>
  <c r="J101" i="8"/>
  <c r="H90" i="8"/>
  <c r="I101" i="8"/>
  <c r="I107" i="8"/>
  <c r="J110" i="8"/>
  <c r="J130" i="8"/>
  <c r="I124" i="8"/>
  <c r="J133" i="8"/>
  <c r="H122" i="8"/>
  <c r="J142" i="8"/>
  <c r="I133" i="8"/>
  <c r="I151" i="8"/>
  <c r="J160" i="8"/>
  <c r="H149" i="8"/>
  <c r="I152" i="8"/>
  <c r="J185" i="8"/>
  <c r="I179" i="8"/>
  <c r="J188" i="8"/>
  <c r="J180" i="8"/>
  <c r="I288" i="8"/>
  <c r="I303" i="8"/>
  <c r="J312" i="8"/>
  <c r="H302" i="8"/>
  <c r="I319" i="8"/>
  <c r="J328" i="8"/>
  <c r="H317" i="8"/>
  <c r="J337" i="8"/>
  <c r="I328" i="8"/>
  <c r="J334" i="8"/>
  <c r="J341" i="8"/>
  <c r="H330" i="8"/>
  <c r="J340" i="8"/>
  <c r="I331" i="8"/>
  <c r="I332" i="8"/>
  <c r="I343" i="8"/>
  <c r="J352" i="8"/>
  <c r="H342" i="8"/>
  <c r="J370" i="8"/>
  <c r="H359" i="8"/>
  <c r="I361" i="8"/>
  <c r="I365" i="8"/>
  <c r="J374" i="8"/>
  <c r="I703" i="8"/>
  <c r="J713" i="8"/>
  <c r="I704" i="8"/>
  <c r="H702" i="8"/>
  <c r="J710" i="8"/>
  <c r="J712" i="8"/>
  <c r="I743" i="8"/>
  <c r="H741" i="8"/>
  <c r="J750" i="8"/>
  <c r="J752" i="8"/>
  <c r="I762" i="8"/>
  <c r="J771" i="8"/>
  <c r="J770" i="8"/>
  <c r="H760" i="8"/>
  <c r="J768" i="8"/>
  <c r="I816" i="8"/>
  <c r="J825" i="8"/>
  <c r="I815" i="8"/>
  <c r="J824" i="8"/>
  <c r="I848" i="8"/>
  <c r="J857" i="8"/>
  <c r="I847" i="8"/>
  <c r="J856" i="8"/>
  <c r="H846" i="8"/>
  <c r="G427" i="7"/>
  <c r="G431" i="7"/>
  <c r="G435" i="7"/>
  <c r="G439" i="7"/>
  <c r="G443" i="7"/>
  <c r="G447" i="7"/>
  <c r="G451" i="7"/>
  <c r="G455" i="7"/>
  <c r="G459" i="7"/>
  <c r="G463" i="7"/>
  <c r="G467" i="7"/>
  <c r="G471" i="7"/>
  <c r="G475" i="7"/>
  <c r="G479" i="7"/>
  <c r="G483" i="7"/>
  <c r="G487" i="7"/>
  <c r="G491" i="7"/>
  <c r="G495" i="7"/>
  <c r="G499" i="7"/>
  <c r="G503" i="7"/>
  <c r="G507" i="7"/>
  <c r="G511" i="7"/>
  <c r="G515" i="7"/>
  <c r="G519" i="7"/>
  <c r="G523" i="7"/>
  <c r="G527" i="7"/>
  <c r="G531" i="7"/>
  <c r="G535" i="7"/>
  <c r="G539" i="7"/>
  <c r="G543" i="7"/>
  <c r="G547" i="7"/>
  <c r="G551" i="7"/>
  <c r="H567" i="7"/>
  <c r="H571" i="7"/>
  <c r="H575" i="7"/>
  <c r="H579" i="7"/>
  <c r="H583" i="7"/>
  <c r="H587" i="7"/>
  <c r="H591" i="7"/>
  <c r="H595" i="7"/>
  <c r="H599" i="7"/>
  <c r="H603" i="7"/>
  <c r="H607" i="7"/>
  <c r="H611" i="7"/>
  <c r="H615" i="7"/>
  <c r="H619" i="7"/>
  <c r="H623" i="7"/>
  <c r="H627" i="7"/>
  <c r="H631" i="7"/>
  <c r="H635" i="7"/>
  <c r="H639" i="7"/>
  <c r="H643" i="7"/>
  <c r="H647" i="7"/>
  <c r="H651" i="7"/>
  <c r="H655" i="7"/>
  <c r="H659" i="7"/>
  <c r="H663" i="7"/>
  <c r="H667" i="7"/>
  <c r="H671" i="7"/>
  <c r="H675" i="7"/>
  <c r="H679" i="7"/>
  <c r="H683" i="7"/>
  <c r="H687" i="7"/>
  <c r="H691" i="7"/>
  <c r="G708" i="7"/>
  <c r="G724" i="7"/>
  <c r="G740" i="7"/>
  <c r="H764" i="7"/>
  <c r="G756" i="7"/>
  <c r="H776" i="7"/>
  <c r="F767" i="7"/>
  <c r="G768" i="7"/>
  <c r="H784" i="7"/>
  <c r="F775" i="7"/>
  <c r="G776" i="7"/>
  <c r="H792" i="7"/>
  <c r="F783" i="7"/>
  <c r="G784" i="7"/>
  <c r="H800" i="7"/>
  <c r="F791" i="7"/>
  <c r="G792" i="7"/>
  <c r="H808" i="7"/>
  <c r="F799" i="7"/>
  <c r="G800" i="7"/>
  <c r="H816" i="7"/>
  <c r="F807" i="7"/>
  <c r="G808" i="7"/>
  <c r="F818" i="7"/>
  <c r="H828" i="7"/>
  <c r="F819" i="7"/>
  <c r="G820" i="7"/>
  <c r="G822" i="7"/>
  <c r="H831" i="7"/>
  <c r="F834" i="7"/>
  <c r="G835" i="7"/>
  <c r="F835" i="7"/>
  <c r="H845" i="7"/>
  <c r="G836" i="7"/>
  <c r="H856" i="7"/>
  <c r="G846" i="7"/>
  <c r="H860" i="7"/>
  <c r="G850" i="7"/>
  <c r="H864" i="7"/>
  <c r="G854" i="7"/>
  <c r="H868" i="7"/>
  <c r="G858" i="7"/>
  <c r="J23" i="8"/>
  <c r="I32" i="8"/>
  <c r="H41" i="8"/>
  <c r="J55" i="8"/>
  <c r="H44" i="8"/>
  <c r="I64" i="8"/>
  <c r="H73" i="8"/>
  <c r="J87" i="8"/>
  <c r="H76" i="8"/>
  <c r="I96" i="8"/>
  <c r="H105" i="8"/>
  <c r="J119" i="8"/>
  <c r="H108" i="8"/>
  <c r="J137" i="8"/>
  <c r="I128" i="8"/>
  <c r="I159" i="8"/>
  <c r="J168" i="8"/>
  <c r="I158" i="8"/>
  <c r="I191" i="8"/>
  <c r="H189" i="8"/>
  <c r="J200" i="8"/>
  <c r="I195" i="8"/>
  <c r="H193" i="8"/>
  <c r="J204" i="8"/>
  <c r="I207" i="8"/>
  <c r="H205" i="8"/>
  <c r="J216" i="8"/>
  <c r="I211" i="8"/>
  <c r="H209" i="8"/>
  <c r="J220" i="8"/>
  <c r="I223" i="8"/>
  <c r="H221" i="8"/>
  <c r="J232" i="8"/>
  <c r="I227" i="8"/>
  <c r="H225" i="8"/>
  <c r="J236" i="8"/>
  <c r="I239" i="8"/>
  <c r="H237" i="8"/>
  <c r="J248" i="8"/>
  <c r="I243" i="8"/>
  <c r="H241" i="8"/>
  <c r="J252" i="8"/>
  <c r="I255" i="8"/>
  <c r="H253" i="8"/>
  <c r="J264" i="8"/>
  <c r="I259" i="8"/>
  <c r="H257" i="8"/>
  <c r="J268" i="8"/>
  <c r="I271" i="8"/>
  <c r="H269" i="8"/>
  <c r="J280" i="8"/>
  <c r="I275" i="8"/>
  <c r="H273" i="8"/>
  <c r="J284" i="8"/>
  <c r="I287" i="8"/>
  <c r="J296" i="8"/>
  <c r="H285" i="8"/>
  <c r="J300" i="8"/>
  <c r="I291" i="8"/>
  <c r="H289" i="8"/>
  <c r="I354" i="8"/>
  <c r="H353" i="8"/>
  <c r="J363" i="8"/>
  <c r="I357" i="8"/>
  <c r="J366" i="8"/>
  <c r="H355" i="8"/>
  <c r="J399" i="8"/>
  <c r="J396" i="8"/>
  <c r="J395" i="8"/>
  <c r="J398" i="8"/>
  <c r="I390" i="8"/>
  <c r="J393" i="8"/>
  <c r="J415" i="8"/>
  <c r="J412" i="8"/>
  <c r="J411" i="8"/>
  <c r="J414" i="8"/>
  <c r="I406" i="8"/>
  <c r="J409" i="8"/>
  <c r="J431" i="8"/>
  <c r="J428" i="8"/>
  <c r="J427" i="8"/>
  <c r="J430" i="8"/>
  <c r="I422" i="8"/>
  <c r="J425" i="8"/>
  <c r="J447" i="8"/>
  <c r="J444" i="8"/>
  <c r="J443" i="8"/>
  <c r="J446" i="8"/>
  <c r="I438" i="8"/>
  <c r="J441" i="8"/>
  <c r="J463" i="8"/>
  <c r="J460" i="8"/>
  <c r="J459" i="8"/>
  <c r="J462" i="8"/>
  <c r="I454" i="8"/>
  <c r="J457" i="8"/>
  <c r="J479" i="8"/>
  <c r="J476" i="8"/>
  <c r="J475" i="8"/>
  <c r="J478" i="8"/>
  <c r="I470" i="8"/>
  <c r="J473" i="8"/>
  <c r="J495" i="8"/>
  <c r="J492" i="8"/>
  <c r="J491" i="8"/>
  <c r="J494" i="8"/>
  <c r="I486" i="8"/>
  <c r="J489" i="8"/>
  <c r="J511" i="8"/>
  <c r="J508" i="8"/>
  <c r="J507" i="8"/>
  <c r="J510" i="8"/>
  <c r="I502" i="8"/>
  <c r="J505" i="8"/>
  <c r="J527" i="8"/>
  <c r="J524" i="8"/>
  <c r="J523" i="8"/>
  <c r="J526" i="8"/>
  <c r="I518" i="8"/>
  <c r="J521" i="8"/>
  <c r="I533" i="8"/>
  <c r="H533" i="8"/>
  <c r="J543" i="8"/>
  <c r="J540" i="8"/>
  <c r="J539" i="8"/>
  <c r="J542" i="8"/>
  <c r="I534" i="8"/>
  <c r="J537" i="8"/>
  <c r="I549" i="8"/>
  <c r="H549" i="8"/>
  <c r="J559" i="8"/>
  <c r="J556" i="8"/>
  <c r="J555" i="8"/>
  <c r="J558" i="8"/>
  <c r="I550" i="8"/>
  <c r="J553" i="8"/>
  <c r="I565" i="8"/>
  <c r="H565" i="8"/>
  <c r="J575" i="8"/>
  <c r="J572" i="8"/>
  <c r="J571" i="8"/>
  <c r="J574" i="8"/>
  <c r="I566" i="8"/>
  <c r="J569" i="8"/>
  <c r="I591" i="8"/>
  <c r="J600" i="8"/>
  <c r="J592" i="8"/>
  <c r="I592" i="8"/>
  <c r="J598" i="8"/>
  <c r="J709" i="8"/>
  <c r="I700" i="8"/>
  <c r="H698" i="8"/>
  <c r="J706" i="8"/>
  <c r="J704" i="8"/>
  <c r="J703" i="8"/>
  <c r="J708" i="8"/>
  <c r="I699" i="8"/>
  <c r="J812" i="8"/>
  <c r="I803" i="8"/>
  <c r="H802" i="8"/>
  <c r="J810" i="8"/>
  <c r="H801" i="8"/>
  <c r="J844" i="8"/>
  <c r="I835" i="8"/>
  <c r="H834" i="8"/>
  <c r="J842" i="8"/>
  <c r="H833" i="8"/>
  <c r="G558" i="7"/>
  <c r="G562" i="7"/>
  <c r="G566" i="7"/>
  <c r="G570" i="7"/>
  <c r="G574" i="7"/>
  <c r="G578" i="7"/>
  <c r="G582" i="7"/>
  <c r="G586" i="7"/>
  <c r="G590" i="7"/>
  <c r="G594" i="7"/>
  <c r="G598" i="7"/>
  <c r="G602" i="7"/>
  <c r="G606" i="7"/>
  <c r="G610" i="7"/>
  <c r="G614" i="7"/>
  <c r="G618" i="7"/>
  <c r="G622" i="7"/>
  <c r="G626" i="7"/>
  <c r="G630" i="7"/>
  <c r="G634" i="7"/>
  <c r="G638" i="7"/>
  <c r="G642" i="7"/>
  <c r="G646" i="7"/>
  <c r="G650" i="7"/>
  <c r="G654" i="7"/>
  <c r="G658" i="7"/>
  <c r="G662" i="7"/>
  <c r="G666" i="7"/>
  <c r="G670" i="7"/>
  <c r="G674" i="7"/>
  <c r="G678" i="7"/>
  <c r="G682" i="7"/>
  <c r="G686" i="7"/>
  <c r="G690" i="7"/>
  <c r="F693" i="7"/>
  <c r="G698" i="7"/>
  <c r="G703" i="7"/>
  <c r="F706" i="7"/>
  <c r="F709" i="7"/>
  <c r="G714" i="7"/>
  <c r="H716" i="7"/>
  <c r="G719" i="7"/>
  <c r="F722" i="7"/>
  <c r="F725" i="7"/>
  <c r="G730" i="7"/>
  <c r="H732" i="7"/>
  <c r="G735" i="7"/>
  <c r="F738" i="7"/>
  <c r="F741" i="7"/>
  <c r="G746" i="7"/>
  <c r="H748" i="7"/>
  <c r="G751" i="7"/>
  <c r="F754" i="7"/>
  <c r="F757" i="7"/>
  <c r="G762" i="7"/>
  <c r="F766" i="7"/>
  <c r="F774" i="7"/>
  <c r="H777" i="7"/>
  <c r="F782" i="7"/>
  <c r="H785" i="7"/>
  <c r="F790" i="7"/>
  <c r="H793" i="7"/>
  <c r="F798" i="7"/>
  <c r="H801" i="7"/>
  <c r="F806" i="7"/>
  <c r="H809" i="7"/>
  <c r="F820" i="7"/>
  <c r="F845" i="7"/>
  <c r="F849" i="7"/>
  <c r="F853" i="7"/>
  <c r="F857" i="7"/>
  <c r="H6" i="8"/>
  <c r="J26" i="8"/>
  <c r="I20" i="8"/>
  <c r="J29" i="8"/>
  <c r="H18" i="8"/>
  <c r="I29" i="8"/>
  <c r="H30" i="8"/>
  <c r="J38" i="8"/>
  <c r="J58" i="8"/>
  <c r="I52" i="8"/>
  <c r="J61" i="8"/>
  <c r="H50" i="8"/>
  <c r="I61" i="8"/>
  <c r="H62" i="8"/>
  <c r="J70" i="8"/>
  <c r="J90" i="8"/>
  <c r="I84" i="8"/>
  <c r="J93" i="8"/>
  <c r="H82" i="8"/>
  <c r="I93" i="8"/>
  <c r="H94" i="8"/>
  <c r="J102" i="8"/>
  <c r="J122" i="8"/>
  <c r="I116" i="8"/>
  <c r="J125" i="8"/>
  <c r="H114" i="8"/>
  <c r="I125" i="8"/>
  <c r="H126" i="8"/>
  <c r="J134" i="8"/>
  <c r="J149" i="8"/>
  <c r="I140" i="8"/>
  <c r="J157" i="8"/>
  <c r="H146" i="8"/>
  <c r="H157" i="8"/>
  <c r="J329" i="8"/>
  <c r="H352" i="8"/>
  <c r="H388" i="8"/>
  <c r="H404" i="8"/>
  <c r="H420" i="8"/>
  <c r="H436" i="8"/>
  <c r="H452" i="8"/>
  <c r="H468" i="8"/>
  <c r="H484" i="8"/>
  <c r="H500" i="8"/>
  <c r="H516" i="8"/>
  <c r="H532" i="8"/>
  <c r="H548" i="8"/>
  <c r="H564" i="8"/>
  <c r="H590" i="8"/>
  <c r="H699" i="8"/>
  <c r="J806" i="8"/>
  <c r="H795" i="8"/>
  <c r="I797" i="8"/>
  <c r="J838" i="8"/>
  <c r="H827" i="8"/>
  <c r="I829" i="8"/>
  <c r="I827" i="8"/>
  <c r="G276" i="7"/>
  <c r="G284" i="7"/>
  <c r="G292" i="7"/>
  <c r="G300" i="7"/>
  <c r="G308" i="7"/>
  <c r="G316" i="7"/>
  <c r="G324" i="7"/>
  <c r="G693" i="7"/>
  <c r="G704" i="7"/>
  <c r="G709" i="7"/>
  <c r="G720" i="7"/>
  <c r="G725" i="7"/>
  <c r="G736" i="7"/>
  <c r="G741" i="7"/>
  <c r="G752" i="7"/>
  <c r="G757" i="7"/>
  <c r="G770" i="7"/>
  <c r="G778" i="7"/>
  <c r="G786" i="7"/>
  <c r="G794" i="7"/>
  <c r="G802" i="7"/>
  <c r="H811" i="7"/>
  <c r="G810" i="7"/>
  <c r="H819" i="7"/>
  <c r="F822" i="7"/>
  <c r="H832" i="7"/>
  <c r="F823" i="7"/>
  <c r="G824" i="7"/>
  <c r="G826" i="7"/>
  <c r="H835" i="7"/>
  <c r="H842" i="7"/>
  <c r="H844" i="7"/>
  <c r="G842" i="7"/>
  <c r="H851" i="7"/>
  <c r="I5" i="8"/>
  <c r="I24" i="8"/>
  <c r="H33" i="8"/>
  <c r="J47" i="8"/>
  <c r="H36" i="8"/>
  <c r="J41" i="8"/>
  <c r="I56" i="8"/>
  <c r="H65" i="8"/>
  <c r="J79" i="8"/>
  <c r="H68" i="8"/>
  <c r="J73" i="8"/>
  <c r="I88" i="8"/>
  <c r="H97" i="8"/>
  <c r="J111" i="8"/>
  <c r="H100" i="8"/>
  <c r="J105" i="8"/>
  <c r="I120" i="8"/>
  <c r="J140" i="8"/>
  <c r="J143" i="8"/>
  <c r="H132" i="8"/>
  <c r="J153" i="8"/>
  <c r="J165" i="8"/>
  <c r="I156" i="8"/>
  <c r="J173" i="8"/>
  <c r="H162" i="8"/>
  <c r="J172" i="8"/>
  <c r="I168" i="8"/>
  <c r="H172" i="8"/>
  <c r="J183" i="8"/>
  <c r="H173" i="8"/>
  <c r="J197" i="8"/>
  <c r="I188" i="8"/>
  <c r="J201" i="8"/>
  <c r="H190" i="8"/>
  <c r="J213" i="8"/>
  <c r="I204" i="8"/>
  <c r="J217" i="8"/>
  <c r="H206" i="8"/>
  <c r="J229" i="8"/>
  <c r="I220" i="8"/>
  <c r="J233" i="8"/>
  <c r="H222" i="8"/>
  <c r="J245" i="8"/>
  <c r="I236" i="8"/>
  <c r="J249" i="8"/>
  <c r="H238" i="8"/>
  <c r="J261" i="8"/>
  <c r="I252" i="8"/>
  <c r="J265" i="8"/>
  <c r="H254" i="8"/>
  <c r="J277" i="8"/>
  <c r="I268" i="8"/>
  <c r="J281" i="8"/>
  <c r="H270" i="8"/>
  <c r="J293" i="8"/>
  <c r="I284" i="8"/>
  <c r="H286" i="8"/>
  <c r="J309" i="8"/>
  <c r="H298" i="8"/>
  <c r="I300" i="8"/>
  <c r="H299" i="8"/>
  <c r="J330" i="8"/>
  <c r="H319" i="8"/>
  <c r="I321" i="8"/>
  <c r="I335" i="8"/>
  <c r="J344" i="8"/>
  <c r="H334" i="8"/>
  <c r="H333" i="8"/>
  <c r="J343" i="8"/>
  <c r="I334" i="8"/>
  <c r="J349" i="8"/>
  <c r="H338" i="8"/>
  <c r="I340" i="8"/>
  <c r="J348" i="8"/>
  <c r="I339" i="8"/>
  <c r="J345" i="8"/>
  <c r="H348" i="8"/>
  <c r="I350" i="8"/>
  <c r="I352" i="8"/>
  <c r="J356" i="8"/>
  <c r="J394" i="8"/>
  <c r="J410" i="8"/>
  <c r="J426" i="8"/>
  <c r="J442" i="8"/>
  <c r="J458" i="8"/>
  <c r="J474" i="8"/>
  <c r="J490" i="8"/>
  <c r="J506" i="8"/>
  <c r="J522" i="8"/>
  <c r="F346" i="7"/>
  <c r="F354" i="7"/>
  <c r="G355" i="7"/>
  <c r="F362" i="7"/>
  <c r="F370" i="7"/>
  <c r="F378" i="7"/>
  <c r="G694" i="7"/>
  <c r="G710" i="7"/>
  <c r="G726" i="7"/>
  <c r="G742" i="7"/>
  <c r="G758" i="7"/>
  <c r="H848" i="7"/>
  <c r="G864" i="7"/>
  <c r="G868" i="7"/>
  <c r="H10" i="8"/>
  <c r="I15" i="8"/>
  <c r="J24" i="8"/>
  <c r="H13" i="8"/>
  <c r="I18" i="8"/>
  <c r="J27" i="8"/>
  <c r="I21" i="8"/>
  <c r="J30" i="8"/>
  <c r="J50" i="8"/>
  <c r="I44" i="8"/>
  <c r="J53" i="8"/>
  <c r="H42" i="8"/>
  <c r="I47" i="8"/>
  <c r="J56" i="8"/>
  <c r="H45" i="8"/>
  <c r="I50" i="8"/>
  <c r="J59" i="8"/>
  <c r="I53" i="8"/>
  <c r="J62" i="8"/>
  <c r="J82" i="8"/>
  <c r="I76" i="8"/>
  <c r="J85" i="8"/>
  <c r="H74" i="8"/>
  <c r="I79" i="8"/>
  <c r="J88" i="8"/>
  <c r="H77" i="8"/>
  <c r="I82" i="8"/>
  <c r="J91" i="8"/>
  <c r="I85" i="8"/>
  <c r="J94" i="8"/>
  <c r="J114" i="8"/>
  <c r="I108" i="8"/>
  <c r="J117" i="8"/>
  <c r="H106" i="8"/>
  <c r="I111" i="8"/>
  <c r="J120" i="8"/>
  <c r="H109" i="8"/>
  <c r="I114" i="8"/>
  <c r="J123" i="8"/>
  <c r="I117" i="8"/>
  <c r="J126" i="8"/>
  <c r="I184" i="8"/>
  <c r="I200" i="8"/>
  <c r="I216" i="8"/>
  <c r="I232" i="8"/>
  <c r="I248" i="8"/>
  <c r="I264" i="8"/>
  <c r="I280" i="8"/>
  <c r="I607" i="8"/>
  <c r="J616" i="8"/>
  <c r="J615" i="8"/>
  <c r="I606" i="8"/>
  <c r="H606" i="8"/>
  <c r="J614" i="8"/>
  <c r="J617" i="8"/>
  <c r="I608" i="8"/>
  <c r="J661" i="8"/>
  <c r="I652" i="8"/>
  <c r="H650" i="8"/>
  <c r="J658" i="8"/>
  <c r="J655" i="8"/>
  <c r="I651" i="8"/>
  <c r="J653" i="8"/>
  <c r="J660" i="8"/>
  <c r="G840" i="7"/>
  <c r="H849" i="7"/>
  <c r="H853" i="7"/>
  <c r="H855" i="7"/>
  <c r="H857" i="7"/>
  <c r="H859" i="7"/>
  <c r="H861" i="7"/>
  <c r="H863" i="7"/>
  <c r="H865" i="7"/>
  <c r="H867" i="7"/>
  <c r="J19" i="8"/>
  <c r="I139" i="8"/>
  <c r="J148" i="8"/>
  <c r="I155" i="8"/>
  <c r="J164" i="8"/>
  <c r="I186" i="8"/>
  <c r="J195" i="8"/>
  <c r="I189" i="8"/>
  <c r="H187" i="8"/>
  <c r="J198" i="8"/>
  <c r="I202" i="8"/>
  <c r="J211" i="8"/>
  <c r="I205" i="8"/>
  <c r="H203" i="8"/>
  <c r="J214" i="8"/>
  <c r="I218" i="8"/>
  <c r="J227" i="8"/>
  <c r="I221" i="8"/>
  <c r="H219" i="8"/>
  <c r="J230" i="8"/>
  <c r="I234" i="8"/>
  <c r="J243" i="8"/>
  <c r="I237" i="8"/>
  <c r="H235" i="8"/>
  <c r="J246" i="8"/>
  <c r="I250" i="8"/>
  <c r="J259" i="8"/>
  <c r="I253" i="8"/>
  <c r="H251" i="8"/>
  <c r="J262" i="8"/>
  <c r="I266" i="8"/>
  <c r="J275" i="8"/>
  <c r="I269" i="8"/>
  <c r="H267" i="8"/>
  <c r="J278" i="8"/>
  <c r="I282" i="8"/>
  <c r="J291" i="8"/>
  <c r="I285" i="8"/>
  <c r="H283" i="8"/>
  <c r="J295" i="8"/>
  <c r="I301" i="8"/>
  <c r="I322" i="8"/>
  <c r="J331" i="8"/>
  <c r="H320" i="8"/>
  <c r="I325" i="8"/>
  <c r="H323" i="8"/>
  <c r="H579" i="8"/>
  <c r="J588" i="8"/>
  <c r="I579" i="8"/>
  <c r="J584" i="8"/>
  <c r="I578" i="8"/>
  <c r="H578" i="8"/>
  <c r="H587" i="8"/>
  <c r="J597" i="8"/>
  <c r="I588" i="8"/>
  <c r="H586" i="8"/>
  <c r="J594" i="8"/>
  <c r="J591" i="8"/>
  <c r="J596" i="8"/>
  <c r="H603" i="8"/>
  <c r="J621" i="8"/>
  <c r="J723" i="8"/>
  <c r="I732" i="8"/>
  <c r="H730" i="8"/>
  <c r="J741" i="8"/>
  <c r="J738" i="8"/>
  <c r="J735" i="8"/>
  <c r="I731" i="8"/>
  <c r="I806" i="8"/>
  <c r="J815" i="8"/>
  <c r="H804" i="8"/>
  <c r="J814" i="8"/>
  <c r="J138" i="8"/>
  <c r="J146" i="8"/>
  <c r="H135" i="8"/>
  <c r="I137" i="8"/>
  <c r="J169" i="8"/>
  <c r="J178" i="8"/>
  <c r="H167" i="8"/>
  <c r="I169" i="8"/>
  <c r="J181" i="8"/>
  <c r="J186" i="8"/>
  <c r="H175" i="8"/>
  <c r="I177" i="8"/>
  <c r="J189" i="8"/>
  <c r="I183" i="8"/>
  <c r="H181" i="8"/>
  <c r="J192" i="8"/>
  <c r="H188" i="8"/>
  <c r="J199" i="8"/>
  <c r="I190" i="8"/>
  <c r="J205" i="8"/>
  <c r="I199" i="8"/>
  <c r="H197" i="8"/>
  <c r="J208" i="8"/>
  <c r="H204" i="8"/>
  <c r="J215" i="8"/>
  <c r="I206" i="8"/>
  <c r="J221" i="8"/>
  <c r="I215" i="8"/>
  <c r="H213" i="8"/>
  <c r="J224" i="8"/>
  <c r="H220" i="8"/>
  <c r="J231" i="8"/>
  <c r="I222" i="8"/>
  <c r="J237" i="8"/>
  <c r="I231" i="8"/>
  <c r="H229" i="8"/>
  <c r="J240" i="8"/>
  <c r="H236" i="8"/>
  <c r="J247" i="8"/>
  <c r="I238" i="8"/>
  <c r="J253" i="8"/>
  <c r="I247" i="8"/>
  <c r="H245" i="8"/>
  <c r="J256" i="8"/>
  <c r="H252" i="8"/>
  <c r="J263" i="8"/>
  <c r="I254" i="8"/>
  <c r="J269" i="8"/>
  <c r="I263" i="8"/>
  <c r="H261" i="8"/>
  <c r="J272" i="8"/>
  <c r="H268" i="8"/>
  <c r="J279" i="8"/>
  <c r="I270" i="8"/>
  <c r="J285" i="8"/>
  <c r="I279" i="8"/>
  <c r="H277" i="8"/>
  <c r="J288" i="8"/>
  <c r="I286" i="8"/>
  <c r="J301" i="8"/>
  <c r="I295" i="8"/>
  <c r="J304" i="8"/>
  <c r="H293" i="8"/>
  <c r="I298" i="8"/>
  <c r="J307" i="8"/>
  <c r="H296" i="8"/>
  <c r="J317" i="8"/>
  <c r="H306" i="8"/>
  <c r="I333" i="8"/>
  <c r="J342" i="8"/>
  <c r="H331" i="8"/>
  <c r="I341" i="8"/>
  <c r="J350" i="8"/>
  <c r="J353" i="8"/>
  <c r="J361" i="8"/>
  <c r="I359" i="8"/>
  <c r="J368" i="8"/>
  <c r="H357" i="8"/>
  <c r="I370" i="8"/>
  <c r="H369" i="8"/>
  <c r="J389" i="8"/>
  <c r="J397" i="8"/>
  <c r="J405" i="8"/>
  <c r="J413" i="8"/>
  <c r="J421" i="8"/>
  <c r="J429" i="8"/>
  <c r="J437" i="8"/>
  <c r="J445" i="8"/>
  <c r="J453" i="8"/>
  <c r="J461" i="8"/>
  <c r="J469" i="8"/>
  <c r="J477" i="8"/>
  <c r="J485" i="8"/>
  <c r="J493" i="8"/>
  <c r="J501" i="8"/>
  <c r="J509" i="8"/>
  <c r="J517" i="8"/>
  <c r="J525" i="8"/>
  <c r="J668" i="8"/>
  <c r="I659" i="8"/>
  <c r="J669" i="8"/>
  <c r="I658" i="8"/>
  <c r="H658" i="8"/>
  <c r="I752" i="8"/>
  <c r="J761" i="8"/>
  <c r="I751" i="8"/>
  <c r="J760" i="8"/>
  <c r="I794" i="8"/>
  <c r="J803" i="8"/>
  <c r="J802" i="8"/>
  <c r="H792" i="8"/>
  <c r="H805" i="8"/>
  <c r="J816" i="8"/>
  <c r="I807" i="8"/>
  <c r="H859" i="8"/>
  <c r="I861" i="8"/>
  <c r="I867" i="8"/>
  <c r="H866" i="8"/>
  <c r="H865" i="8"/>
  <c r="G839" i="7"/>
  <c r="F860" i="7"/>
  <c r="F862" i="7"/>
  <c r="F864" i="7"/>
  <c r="F866" i="7"/>
  <c r="H15" i="8"/>
  <c r="J21" i="8"/>
  <c r="H23" i="8"/>
  <c r="H31" i="8"/>
  <c r="H39" i="8"/>
  <c r="H47" i="8"/>
  <c r="H55" i="8"/>
  <c r="H63" i="8"/>
  <c r="H71" i="8"/>
  <c r="H79" i="8"/>
  <c r="H87" i="8"/>
  <c r="H95" i="8"/>
  <c r="H103" i="8"/>
  <c r="H111" i="8"/>
  <c r="H119" i="8"/>
  <c r="H127" i="8"/>
  <c r="H140" i="8"/>
  <c r="J151" i="8"/>
  <c r="H142" i="8"/>
  <c r="I144" i="8"/>
  <c r="H156" i="8"/>
  <c r="J167" i="8"/>
  <c r="H158" i="8"/>
  <c r="I160" i="8"/>
  <c r="I167" i="8"/>
  <c r="J176" i="8"/>
  <c r="H170" i="8"/>
  <c r="I175" i="8"/>
  <c r="J184" i="8"/>
  <c r="H178" i="8"/>
  <c r="J202" i="8"/>
  <c r="H191" i="8"/>
  <c r="I193" i="8"/>
  <c r="H194" i="8"/>
  <c r="J218" i="8"/>
  <c r="H207" i="8"/>
  <c r="I209" i="8"/>
  <c r="H210" i="8"/>
  <c r="J234" i="8"/>
  <c r="H223" i="8"/>
  <c r="I225" i="8"/>
  <c r="H226" i="8"/>
  <c r="J250" i="8"/>
  <c r="H239" i="8"/>
  <c r="I241" i="8"/>
  <c r="H242" i="8"/>
  <c r="J266" i="8"/>
  <c r="H255" i="8"/>
  <c r="I257" i="8"/>
  <c r="H258" i="8"/>
  <c r="J282" i="8"/>
  <c r="H271" i="8"/>
  <c r="I273" i="8"/>
  <c r="H274" i="8"/>
  <c r="J298" i="8"/>
  <c r="H287" i="8"/>
  <c r="I289" i="8"/>
  <c r="H290" i="8"/>
  <c r="I296" i="8"/>
  <c r="I299" i="8"/>
  <c r="I330" i="8"/>
  <c r="H329" i="8"/>
  <c r="J339" i="8"/>
  <c r="J346" i="8"/>
  <c r="H335" i="8"/>
  <c r="I336" i="8"/>
  <c r="I337" i="8"/>
  <c r="H339" i="8"/>
  <c r="J357" i="8"/>
  <c r="H346" i="8"/>
  <c r="I347" i="8"/>
  <c r="H350" i="8"/>
  <c r="H368" i="8"/>
  <c r="H372" i="8"/>
  <c r="J383" i="8"/>
  <c r="I374" i="8"/>
  <c r="I587" i="8"/>
  <c r="J689" i="8"/>
  <c r="J756" i="8"/>
  <c r="H745" i="8"/>
  <c r="I747" i="8"/>
  <c r="H750" i="8"/>
  <c r="I805" i="8"/>
  <c r="I838" i="8"/>
  <c r="J847" i="8"/>
  <c r="H836" i="8"/>
  <c r="J846" i="8"/>
  <c r="I859" i="8"/>
  <c r="I149" i="8"/>
  <c r="I165" i="8"/>
  <c r="J174" i="8"/>
  <c r="I170" i="8"/>
  <c r="J179" i="8"/>
  <c r="I178" i="8"/>
  <c r="J187" i="8"/>
  <c r="J193" i="8"/>
  <c r="I187" i="8"/>
  <c r="H185" i="8"/>
  <c r="J209" i="8"/>
  <c r="I203" i="8"/>
  <c r="H201" i="8"/>
  <c r="J225" i="8"/>
  <c r="I219" i="8"/>
  <c r="H217" i="8"/>
  <c r="J241" i="8"/>
  <c r="I235" i="8"/>
  <c r="H233" i="8"/>
  <c r="J257" i="8"/>
  <c r="I251" i="8"/>
  <c r="H249" i="8"/>
  <c r="J273" i="8"/>
  <c r="I267" i="8"/>
  <c r="H265" i="8"/>
  <c r="J289" i="8"/>
  <c r="I283" i="8"/>
  <c r="H281" i="8"/>
  <c r="H300" i="8"/>
  <c r="I302" i="8"/>
  <c r="J311" i="8"/>
  <c r="H321" i="8"/>
  <c r="H324" i="8"/>
  <c r="J335" i="8"/>
  <c r="I326" i="8"/>
  <c r="I338" i="8"/>
  <c r="H336" i="8"/>
  <c r="I349" i="8"/>
  <c r="H347" i="8"/>
  <c r="J365" i="8"/>
  <c r="H354" i="8"/>
  <c r="I356" i="8"/>
  <c r="J364" i="8"/>
  <c r="I355" i="8"/>
  <c r="I360" i="8"/>
  <c r="I367" i="8"/>
  <c r="J375" i="8"/>
  <c r="I366" i="8"/>
  <c r="J629" i="8"/>
  <c r="I620" i="8"/>
  <c r="H618" i="8"/>
  <c r="J623" i="8"/>
  <c r="J628" i="8"/>
  <c r="I619" i="8"/>
  <c r="J624" i="8"/>
  <c r="J698" i="8"/>
  <c r="I689" i="8"/>
  <c r="I690" i="8"/>
  <c r="J699" i="8"/>
  <c r="J716" i="8"/>
  <c r="I707" i="8"/>
  <c r="I708" i="8"/>
  <c r="J717" i="8"/>
  <c r="J774" i="8"/>
  <c r="H763" i="8"/>
  <c r="I765" i="8"/>
  <c r="J780" i="8"/>
  <c r="I771" i="8"/>
  <c r="H770" i="8"/>
  <c r="J778" i="8"/>
  <c r="H769" i="8"/>
  <c r="I784" i="8"/>
  <c r="J793" i="8"/>
  <c r="I783" i="8"/>
  <c r="J792" i="8"/>
  <c r="I826" i="8"/>
  <c r="J835" i="8"/>
  <c r="J834" i="8"/>
  <c r="H824" i="8"/>
  <c r="H837" i="8"/>
  <c r="J848" i="8"/>
  <c r="I839" i="8"/>
  <c r="H4" i="8"/>
  <c r="H12" i="8"/>
  <c r="H129" i="8"/>
  <c r="I147" i="8"/>
  <c r="H147" i="8"/>
  <c r="J156" i="8"/>
  <c r="J158" i="8"/>
  <c r="I163" i="8"/>
  <c r="H163" i="8"/>
  <c r="H168" i="8"/>
  <c r="I173" i="8"/>
  <c r="J182" i="8"/>
  <c r="H176" i="8"/>
  <c r="I181" i="8"/>
  <c r="H179" i="8"/>
  <c r="J190" i="8"/>
  <c r="H182" i="8"/>
  <c r="I194" i="8"/>
  <c r="J203" i="8"/>
  <c r="I197" i="8"/>
  <c r="H195" i="8"/>
  <c r="J206" i="8"/>
  <c r="H198" i="8"/>
  <c r="I210" i="8"/>
  <c r="J219" i="8"/>
  <c r="I213" i="8"/>
  <c r="H211" i="8"/>
  <c r="J222" i="8"/>
  <c r="H214" i="8"/>
  <c r="I226" i="8"/>
  <c r="J235" i="8"/>
  <c r="I229" i="8"/>
  <c r="H227" i="8"/>
  <c r="J238" i="8"/>
  <c r="H230" i="8"/>
  <c r="I242" i="8"/>
  <c r="J251" i="8"/>
  <c r="I245" i="8"/>
  <c r="H243" i="8"/>
  <c r="J254" i="8"/>
  <c r="H246" i="8"/>
  <c r="I258" i="8"/>
  <c r="J267" i="8"/>
  <c r="I261" i="8"/>
  <c r="H259" i="8"/>
  <c r="J270" i="8"/>
  <c r="H262" i="8"/>
  <c r="I274" i="8"/>
  <c r="J283" i="8"/>
  <c r="I277" i="8"/>
  <c r="H275" i="8"/>
  <c r="J286" i="8"/>
  <c r="H278" i="8"/>
  <c r="I290" i="8"/>
  <c r="J299" i="8"/>
  <c r="I293" i="8"/>
  <c r="J302" i="8"/>
  <c r="H291" i="8"/>
  <c r="H294" i="8"/>
  <c r="I310" i="8"/>
  <c r="I316" i="8"/>
  <c r="I327" i="8"/>
  <c r="J336" i="8"/>
  <c r="H325" i="8"/>
  <c r="J332" i="8"/>
  <c r="J347" i="8"/>
  <c r="J358" i="8"/>
  <c r="H365" i="8"/>
  <c r="J379" i="8"/>
  <c r="I580" i="8"/>
  <c r="J650" i="8"/>
  <c r="I641" i="8"/>
  <c r="I642" i="8"/>
  <c r="J651" i="8"/>
  <c r="I655" i="8"/>
  <c r="J665" i="8"/>
  <c r="I656" i="8"/>
  <c r="H654" i="8"/>
  <c r="J662" i="8"/>
  <c r="J664" i="8"/>
  <c r="I654" i="8"/>
  <c r="J667" i="8"/>
  <c r="H688" i="8"/>
  <c r="H706" i="8"/>
  <c r="J736" i="8"/>
  <c r="J740" i="8"/>
  <c r="H746" i="8"/>
  <c r="I763" i="8"/>
  <c r="H782" i="8"/>
  <c r="J800" i="8"/>
  <c r="I837" i="8"/>
  <c r="J306" i="8"/>
  <c r="H295" i="8"/>
  <c r="I297" i="8"/>
  <c r="J322" i="8"/>
  <c r="H311" i="8"/>
  <c r="I315" i="8"/>
  <c r="H364" i="8"/>
  <c r="I377" i="8"/>
  <c r="H375" i="8"/>
  <c r="I380" i="8"/>
  <c r="I385" i="8"/>
  <c r="I388" i="8"/>
  <c r="I393" i="8"/>
  <c r="I396" i="8"/>
  <c r="I401" i="8"/>
  <c r="I404" i="8"/>
  <c r="I409" i="8"/>
  <c r="I412" i="8"/>
  <c r="I417" i="8"/>
  <c r="I420" i="8"/>
  <c r="I425" i="8"/>
  <c r="I428" i="8"/>
  <c r="I433" i="8"/>
  <c r="I436" i="8"/>
  <c r="I441" i="8"/>
  <c r="I444" i="8"/>
  <c r="I449" i="8"/>
  <c r="I452" i="8"/>
  <c r="I457" i="8"/>
  <c r="I460" i="8"/>
  <c r="I465" i="8"/>
  <c r="I468" i="8"/>
  <c r="I473" i="8"/>
  <c r="I476" i="8"/>
  <c r="I481" i="8"/>
  <c r="I484" i="8"/>
  <c r="I489" i="8"/>
  <c r="I492" i="8"/>
  <c r="I497" i="8"/>
  <c r="I500" i="8"/>
  <c r="I505" i="8"/>
  <c r="I508" i="8"/>
  <c r="I513" i="8"/>
  <c r="I516" i="8"/>
  <c r="I521" i="8"/>
  <c r="I523" i="8"/>
  <c r="H523" i="8"/>
  <c r="I524" i="8"/>
  <c r="I531" i="8"/>
  <c r="H531" i="8"/>
  <c r="I532" i="8"/>
  <c r="I539" i="8"/>
  <c r="H539" i="8"/>
  <c r="I540" i="8"/>
  <c r="I547" i="8"/>
  <c r="H547" i="8"/>
  <c r="I548" i="8"/>
  <c r="I555" i="8"/>
  <c r="H555" i="8"/>
  <c r="I556" i="8"/>
  <c r="I563" i="8"/>
  <c r="H563" i="8"/>
  <c r="I564" i="8"/>
  <c r="I571" i="8"/>
  <c r="H571" i="8"/>
  <c r="J581" i="8"/>
  <c r="I572" i="8"/>
  <c r="I590" i="8"/>
  <c r="J604" i="8"/>
  <c r="I595" i="8"/>
  <c r="J599" i="8"/>
  <c r="H619" i="8"/>
  <c r="J645" i="8"/>
  <c r="I636" i="8"/>
  <c r="H634" i="8"/>
  <c r="J642" i="8"/>
  <c r="J640" i="8"/>
  <c r="J682" i="8"/>
  <c r="I673" i="8"/>
  <c r="J678" i="8"/>
  <c r="J693" i="8"/>
  <c r="I684" i="8"/>
  <c r="H682" i="8"/>
  <c r="J690" i="8"/>
  <c r="J685" i="8"/>
  <c r="J692" i="8"/>
  <c r="J721" i="8"/>
  <c r="H731" i="8"/>
  <c r="J745" i="8"/>
  <c r="I735" i="8"/>
  <c r="J744" i="8"/>
  <c r="I736" i="8"/>
  <c r="H734" i="8"/>
  <c r="I740" i="8"/>
  <c r="J749" i="8"/>
  <c r="I739" i="8"/>
  <c r="I744" i="8"/>
  <c r="J753" i="8"/>
  <c r="H742" i="8"/>
  <c r="J746" i="8"/>
  <c r="H751" i="8"/>
  <c r="H783" i="8"/>
  <c r="H815" i="8"/>
  <c r="H847" i="8"/>
  <c r="I309" i="8"/>
  <c r="I311" i="8"/>
  <c r="J320" i="8"/>
  <c r="J333" i="8"/>
  <c r="H322" i="8"/>
  <c r="H340" i="8"/>
  <c r="J362" i="8"/>
  <c r="H351" i="8"/>
  <c r="I362" i="8"/>
  <c r="I373" i="8"/>
  <c r="J611" i="8"/>
  <c r="J620" i="8"/>
  <c r="I611" i="8"/>
  <c r="I639" i="8"/>
  <c r="J649" i="8"/>
  <c r="I640" i="8"/>
  <c r="J644" i="8"/>
  <c r="J647" i="8"/>
  <c r="I687" i="8"/>
  <c r="J697" i="8"/>
  <c r="I688" i="8"/>
  <c r="H686" i="8"/>
  <c r="J700" i="8"/>
  <c r="I691" i="8"/>
  <c r="J707" i="8"/>
  <c r="H707" i="8"/>
  <c r="J758" i="8"/>
  <c r="H747" i="8"/>
  <c r="I758" i="8"/>
  <c r="J767" i="8"/>
  <c r="H756" i="8"/>
  <c r="J766" i="8"/>
  <c r="J790" i="8"/>
  <c r="H779" i="8"/>
  <c r="I790" i="8"/>
  <c r="J799" i="8"/>
  <c r="H788" i="8"/>
  <c r="J798" i="8"/>
  <c r="J822" i="8"/>
  <c r="H811" i="8"/>
  <c r="I822" i="8"/>
  <c r="J831" i="8"/>
  <c r="H820" i="8"/>
  <c r="J830" i="8"/>
  <c r="J854" i="8"/>
  <c r="H843" i="8"/>
  <c r="I854" i="8"/>
  <c r="J863" i="8"/>
  <c r="H852" i="8"/>
  <c r="J862" i="8"/>
  <c r="H307" i="8"/>
  <c r="H309" i="8"/>
  <c r="H316" i="8"/>
  <c r="H318" i="8"/>
  <c r="I320" i="8"/>
  <c r="J338" i="8"/>
  <c r="H327" i="8"/>
  <c r="I342" i="8"/>
  <c r="J351" i="8"/>
  <c r="I353" i="8"/>
  <c r="H360" i="8"/>
  <c r="H371" i="8"/>
  <c r="H373" i="8"/>
  <c r="I378" i="8"/>
  <c r="I386" i="8"/>
  <c r="I394" i="8"/>
  <c r="I402" i="8"/>
  <c r="I410" i="8"/>
  <c r="I418" i="8"/>
  <c r="I426" i="8"/>
  <c r="I434" i="8"/>
  <c r="I442" i="8"/>
  <c r="I450" i="8"/>
  <c r="I458" i="8"/>
  <c r="I466" i="8"/>
  <c r="I474" i="8"/>
  <c r="I482" i="8"/>
  <c r="I490" i="8"/>
  <c r="I498" i="8"/>
  <c r="I506" i="8"/>
  <c r="I514" i="8"/>
  <c r="I522" i="8"/>
  <c r="I529" i="8"/>
  <c r="H529" i="8"/>
  <c r="I530" i="8"/>
  <c r="I537" i="8"/>
  <c r="H537" i="8"/>
  <c r="I538" i="8"/>
  <c r="I545" i="8"/>
  <c r="H545" i="8"/>
  <c r="I546" i="8"/>
  <c r="I553" i="8"/>
  <c r="H553" i="8"/>
  <c r="I554" i="8"/>
  <c r="I561" i="8"/>
  <c r="H561" i="8"/>
  <c r="I562" i="8"/>
  <c r="I569" i="8"/>
  <c r="J579" i="8"/>
  <c r="H569" i="8"/>
  <c r="I570" i="8"/>
  <c r="H577" i="8"/>
  <c r="J586" i="8"/>
  <c r="I577" i="8"/>
  <c r="J578" i="8"/>
  <c r="H588" i="8"/>
  <c r="H610" i="8"/>
  <c r="J627" i="8"/>
  <c r="J619" i="8"/>
  <c r="J636" i="8"/>
  <c r="I627" i="8"/>
  <c r="H638" i="8"/>
  <c r="J652" i="8"/>
  <c r="I643" i="8"/>
  <c r="J659" i="8"/>
  <c r="H659" i="8"/>
  <c r="I686" i="8"/>
  <c r="H690" i="8"/>
  <c r="J696" i="8"/>
  <c r="J714" i="8"/>
  <c r="I705" i="8"/>
  <c r="J725" i="8"/>
  <c r="I716" i="8"/>
  <c r="H714" i="8"/>
  <c r="J722" i="8"/>
  <c r="J724" i="8"/>
  <c r="H757" i="8"/>
  <c r="I768" i="8"/>
  <c r="J777" i="8"/>
  <c r="I767" i="8"/>
  <c r="I779" i="8"/>
  <c r="H789" i="8"/>
  <c r="I800" i="8"/>
  <c r="J809" i="8"/>
  <c r="I799" i="8"/>
  <c r="I811" i="8"/>
  <c r="H821" i="8"/>
  <c r="I832" i="8"/>
  <c r="J841" i="8"/>
  <c r="I831" i="8"/>
  <c r="I843" i="8"/>
  <c r="H853" i="8"/>
  <c r="I864" i="8"/>
  <c r="I863" i="8"/>
  <c r="H305" i="8"/>
  <c r="I307" i="8"/>
  <c r="I318" i="8"/>
  <c r="J327" i="8"/>
  <c r="I329" i="8"/>
  <c r="H356" i="8"/>
  <c r="H358" i="8"/>
  <c r="H367" i="8"/>
  <c r="J378" i="8"/>
  <c r="H384" i="8"/>
  <c r="J386" i="8"/>
  <c r="H392" i="8"/>
  <c r="H400" i="8"/>
  <c r="H408" i="8"/>
  <c r="H416" i="8"/>
  <c r="H424" i="8"/>
  <c r="H432" i="8"/>
  <c r="H440" i="8"/>
  <c r="H448" i="8"/>
  <c r="H456" i="8"/>
  <c r="H464" i="8"/>
  <c r="H472" i="8"/>
  <c r="H480" i="8"/>
  <c r="H488" i="8"/>
  <c r="H496" i="8"/>
  <c r="H504" i="8"/>
  <c r="H512" i="8"/>
  <c r="H520" i="8"/>
  <c r="H528" i="8"/>
  <c r="J530" i="8"/>
  <c r="J533" i="8"/>
  <c r="H536" i="8"/>
  <c r="J538" i="8"/>
  <c r="J541" i="8"/>
  <c r="H544" i="8"/>
  <c r="J546" i="8"/>
  <c r="J549" i="8"/>
  <c r="H552" i="8"/>
  <c r="J554" i="8"/>
  <c r="J557" i="8"/>
  <c r="H560" i="8"/>
  <c r="J562" i="8"/>
  <c r="J565" i="8"/>
  <c r="H568" i="8"/>
  <c r="J570" i="8"/>
  <c r="J573" i="8"/>
  <c r="H576" i="8"/>
  <c r="J602" i="8"/>
  <c r="I593" i="8"/>
  <c r="J609" i="8"/>
  <c r="I610" i="8"/>
  <c r="H626" i="8"/>
  <c r="J643" i="8"/>
  <c r="I638" i="8"/>
  <c r="H642" i="8"/>
  <c r="J648" i="8"/>
  <c r="J666" i="8"/>
  <c r="I657" i="8"/>
  <c r="J677" i="8"/>
  <c r="I668" i="8"/>
  <c r="H666" i="8"/>
  <c r="J674" i="8"/>
  <c r="J676" i="8"/>
  <c r="J679" i="8"/>
  <c r="J683" i="8"/>
  <c r="J705" i="8"/>
  <c r="H704" i="8"/>
  <c r="H715" i="8"/>
  <c r="I719" i="8"/>
  <c r="J729" i="8"/>
  <c r="I720" i="8"/>
  <c r="H718" i="8"/>
  <c r="J732" i="8"/>
  <c r="I723" i="8"/>
  <c r="J739" i="8"/>
  <c r="I741" i="8"/>
  <c r="I746" i="8"/>
  <c r="J755" i="8"/>
  <c r="I745" i="8"/>
  <c r="J754" i="8"/>
  <c r="J764" i="8"/>
  <c r="I757" i="8"/>
  <c r="H766" i="8"/>
  <c r="I778" i="8"/>
  <c r="J787" i="8"/>
  <c r="J786" i="8"/>
  <c r="H776" i="8"/>
  <c r="J796" i="8"/>
  <c r="I789" i="8"/>
  <c r="H798" i="8"/>
  <c r="I810" i="8"/>
  <c r="J819" i="8"/>
  <c r="J818" i="8"/>
  <c r="H808" i="8"/>
  <c r="J828" i="8"/>
  <c r="I821" i="8"/>
  <c r="H830" i="8"/>
  <c r="I842" i="8"/>
  <c r="J851" i="8"/>
  <c r="J850" i="8"/>
  <c r="H840" i="8"/>
  <c r="J860" i="8"/>
  <c r="I853" i="8"/>
  <c r="H862" i="8"/>
  <c r="J314" i="8"/>
  <c r="H303" i="8"/>
  <c r="I305" i="8"/>
  <c r="J325" i="8"/>
  <c r="H314" i="8"/>
  <c r="J318" i="8"/>
  <c r="H332" i="8"/>
  <c r="J354" i="8"/>
  <c r="H343" i="8"/>
  <c r="I358" i="8"/>
  <c r="J367" i="8"/>
  <c r="I369" i="8"/>
  <c r="J371" i="8"/>
  <c r="I381" i="8"/>
  <c r="I389" i="8"/>
  <c r="I397" i="8"/>
  <c r="I405" i="8"/>
  <c r="I413" i="8"/>
  <c r="I421" i="8"/>
  <c r="I429" i="8"/>
  <c r="I437" i="8"/>
  <c r="I445" i="8"/>
  <c r="I453" i="8"/>
  <c r="I461" i="8"/>
  <c r="I469" i="8"/>
  <c r="I477" i="8"/>
  <c r="I485" i="8"/>
  <c r="I493" i="8"/>
  <c r="I501" i="8"/>
  <c r="I509" i="8"/>
  <c r="I517" i="8"/>
  <c r="I527" i="8"/>
  <c r="H527" i="8"/>
  <c r="I528" i="8"/>
  <c r="I535" i="8"/>
  <c r="H535" i="8"/>
  <c r="I536" i="8"/>
  <c r="I543" i="8"/>
  <c r="H543" i="8"/>
  <c r="I544" i="8"/>
  <c r="I551" i="8"/>
  <c r="I552" i="8"/>
  <c r="I559" i="8"/>
  <c r="H559" i="8"/>
  <c r="I560" i="8"/>
  <c r="J577" i="8"/>
  <c r="I567" i="8"/>
  <c r="H567" i="8"/>
  <c r="I568" i="8"/>
  <c r="I575" i="8"/>
  <c r="H575" i="8"/>
  <c r="I576" i="8"/>
  <c r="J585" i="8"/>
  <c r="I589" i="8"/>
  <c r="H592" i="8"/>
  <c r="H595" i="8"/>
  <c r="J618" i="8"/>
  <c r="I609" i="8"/>
  <c r="J625" i="8"/>
  <c r="J632" i="8"/>
  <c r="J657" i="8"/>
  <c r="H656" i="8"/>
  <c r="H667" i="8"/>
  <c r="I671" i="8"/>
  <c r="J681" i="8"/>
  <c r="I672" i="8"/>
  <c r="H670" i="8"/>
  <c r="J684" i="8"/>
  <c r="I675" i="8"/>
  <c r="J691" i="8"/>
  <c r="J687" i="8"/>
  <c r="H691" i="8"/>
  <c r="I715" i="8"/>
  <c r="I718" i="8"/>
  <c r="H722" i="8"/>
  <c r="J728" i="8"/>
  <c r="J747" i="8"/>
  <c r="I737" i="8"/>
  <c r="H744" i="8"/>
  <c r="H753" i="8"/>
  <c r="J762" i="8"/>
  <c r="H767" i="8"/>
  <c r="J776" i="8"/>
  <c r="H785" i="8"/>
  <c r="J794" i="8"/>
  <c r="H799" i="8"/>
  <c r="J808" i="8"/>
  <c r="H817" i="8"/>
  <c r="J826" i="8"/>
  <c r="H831" i="8"/>
  <c r="J840" i="8"/>
  <c r="H849" i="8"/>
  <c r="J858" i="8"/>
  <c r="H863" i="8"/>
  <c r="J743" i="8"/>
  <c r="J590" i="8"/>
  <c r="H593" i="8"/>
  <c r="J606" i="8"/>
  <c r="H609" i="8"/>
  <c r="J622" i="8"/>
  <c r="H625" i="8"/>
  <c r="J638" i="8"/>
  <c r="H641" i="8"/>
  <c r="J654" i="8"/>
  <c r="H657" i="8"/>
  <c r="J670" i="8"/>
  <c r="H673" i="8"/>
  <c r="J686" i="8"/>
  <c r="H689" i="8"/>
  <c r="J702" i="8"/>
  <c r="H705" i="8"/>
  <c r="J718" i="8"/>
  <c r="H721" i="8"/>
  <c r="J734" i="8"/>
  <c r="J748" i="8"/>
  <c r="I750" i="8"/>
  <c r="J759" i="8"/>
  <c r="H748" i="8"/>
  <c r="I760" i="8"/>
  <c r="J769" i="8"/>
  <c r="J772" i="8"/>
  <c r="I766" i="8"/>
  <c r="J775" i="8"/>
  <c r="H764" i="8"/>
  <c r="I776" i="8"/>
  <c r="J785" i="8"/>
  <c r="J788" i="8"/>
  <c r="I782" i="8"/>
  <c r="J791" i="8"/>
  <c r="H780" i="8"/>
  <c r="I792" i="8"/>
  <c r="J801" i="8"/>
  <c r="J804" i="8"/>
  <c r="I798" i="8"/>
  <c r="J807" i="8"/>
  <c r="H796" i="8"/>
  <c r="I808" i="8"/>
  <c r="J817" i="8"/>
  <c r="J820" i="8"/>
  <c r="I814" i="8"/>
  <c r="J823" i="8"/>
  <c r="H812" i="8"/>
  <c r="I824" i="8"/>
  <c r="J833" i="8"/>
  <c r="J836" i="8"/>
  <c r="I830" i="8"/>
  <c r="J839" i="8"/>
  <c r="H828" i="8"/>
  <c r="I840" i="8"/>
  <c r="J849" i="8"/>
  <c r="J852" i="8"/>
  <c r="I846" i="8"/>
  <c r="J855" i="8"/>
  <c r="H844" i="8"/>
  <c r="I856" i="8"/>
  <c r="J865" i="8"/>
  <c r="J868" i="8"/>
  <c r="I862" i="8"/>
  <c r="H860" i="8"/>
  <c r="H377" i="8"/>
  <c r="H379" i="8"/>
  <c r="H381" i="8"/>
  <c r="H383" i="8"/>
  <c r="H385" i="8"/>
  <c r="H387" i="8"/>
  <c r="H389" i="8"/>
  <c r="H391" i="8"/>
  <c r="H393" i="8"/>
  <c r="H395" i="8"/>
  <c r="H397" i="8"/>
  <c r="H399" i="8"/>
  <c r="H401" i="8"/>
  <c r="H403" i="8"/>
  <c r="H405" i="8"/>
  <c r="H407" i="8"/>
  <c r="H409" i="8"/>
  <c r="H411" i="8"/>
  <c r="H413" i="8"/>
  <c r="H415" i="8"/>
  <c r="H417" i="8"/>
  <c r="H419" i="8"/>
  <c r="H421" i="8"/>
  <c r="H423" i="8"/>
  <c r="H425" i="8"/>
  <c r="H427" i="8"/>
  <c r="H429" i="8"/>
  <c r="H431" i="8"/>
  <c r="H433" i="8"/>
  <c r="H435" i="8"/>
  <c r="H437" i="8"/>
  <c r="H439" i="8"/>
  <c r="H441" i="8"/>
  <c r="H443" i="8"/>
  <c r="H445" i="8"/>
  <c r="H447" i="8"/>
  <c r="H449" i="8"/>
  <c r="H451" i="8"/>
  <c r="H453" i="8"/>
  <c r="H455" i="8"/>
  <c r="H457" i="8"/>
  <c r="H459" i="8"/>
  <c r="H461" i="8"/>
  <c r="H463" i="8"/>
  <c r="H465" i="8"/>
  <c r="H467" i="8"/>
  <c r="H469" i="8"/>
  <c r="H471" i="8"/>
  <c r="H473" i="8"/>
  <c r="H475" i="8"/>
  <c r="H477" i="8"/>
  <c r="H479" i="8"/>
  <c r="H481" i="8"/>
  <c r="H483" i="8"/>
  <c r="H485" i="8"/>
  <c r="H487" i="8"/>
  <c r="H489" i="8"/>
  <c r="H491" i="8"/>
  <c r="H493" i="8"/>
  <c r="H495" i="8"/>
  <c r="H497" i="8"/>
  <c r="H499" i="8"/>
  <c r="H501" i="8"/>
  <c r="H503" i="8"/>
  <c r="H505" i="8"/>
  <c r="H507" i="8"/>
  <c r="H509" i="8"/>
  <c r="H511" i="8"/>
  <c r="H513" i="8"/>
  <c r="H515" i="8"/>
  <c r="H517" i="8"/>
  <c r="H519" i="8"/>
  <c r="H584" i="8"/>
  <c r="I586" i="8"/>
  <c r="H591" i="8"/>
  <c r="J595" i="8"/>
  <c r="H600" i="8"/>
  <c r="I602" i="8"/>
  <c r="H607" i="8"/>
  <c r="H616" i="8"/>
  <c r="I618" i="8"/>
  <c r="H623" i="8"/>
  <c r="H632" i="8"/>
  <c r="I634" i="8"/>
  <c r="H639" i="8"/>
  <c r="H648" i="8"/>
  <c r="I650" i="8"/>
  <c r="H655" i="8"/>
  <c r="H664" i="8"/>
  <c r="I666" i="8"/>
  <c r="H671" i="8"/>
  <c r="H680" i="8"/>
  <c r="I682" i="8"/>
  <c r="H687" i="8"/>
  <c r="H696" i="8"/>
  <c r="I698" i="8"/>
  <c r="H703" i="8"/>
  <c r="H712" i="8"/>
  <c r="I714" i="8"/>
  <c r="H719" i="8"/>
  <c r="H728" i="8"/>
  <c r="I730" i="8"/>
  <c r="H735" i="8"/>
  <c r="J742" i="8"/>
  <c r="I754" i="8"/>
  <c r="J763" i="8"/>
  <c r="H758" i="8"/>
  <c r="H761" i="8"/>
  <c r="I770" i="8"/>
  <c r="J779" i="8"/>
  <c r="H774" i="8"/>
  <c r="H777" i="8"/>
  <c r="I786" i="8"/>
  <c r="J795" i="8"/>
  <c r="H790" i="8"/>
  <c r="H793" i="8"/>
  <c r="I802" i="8"/>
  <c r="J811" i="8"/>
  <c r="H806" i="8"/>
  <c r="H809" i="8"/>
  <c r="I818" i="8"/>
  <c r="J827" i="8"/>
  <c r="H822" i="8"/>
  <c r="H825" i="8"/>
  <c r="I834" i="8"/>
  <c r="J843" i="8"/>
  <c r="H838" i="8"/>
  <c r="H841" i="8"/>
  <c r="I850" i="8"/>
  <c r="J859" i="8"/>
  <c r="H854" i="8"/>
  <c r="H857" i="8"/>
  <c r="I866" i="8"/>
  <c r="H582" i="8"/>
  <c r="I584" i="8"/>
  <c r="J593" i="8"/>
  <c r="H598" i="8"/>
  <c r="I600" i="8"/>
  <c r="H605" i="8"/>
  <c r="H614" i="8"/>
  <c r="I616" i="8"/>
  <c r="H621" i="8"/>
  <c r="H630" i="8"/>
  <c r="I632" i="8"/>
  <c r="H637" i="8"/>
  <c r="H646" i="8"/>
  <c r="I648" i="8"/>
  <c r="H653" i="8"/>
  <c r="H662" i="8"/>
  <c r="I664" i="8"/>
  <c r="H669" i="8"/>
  <c r="H678" i="8"/>
  <c r="I680" i="8"/>
  <c r="H685" i="8"/>
  <c r="H694" i="8"/>
  <c r="I696" i="8"/>
  <c r="H701" i="8"/>
  <c r="H710" i="8"/>
  <c r="I712" i="8"/>
  <c r="H717" i="8"/>
  <c r="H726" i="8"/>
  <c r="I728" i="8"/>
  <c r="H733" i="8"/>
  <c r="I742" i="8"/>
  <c r="J751" i="8"/>
  <c r="H752" i="8"/>
  <c r="H768" i="8"/>
  <c r="H784" i="8"/>
  <c r="H800" i="8"/>
  <c r="H816" i="8"/>
  <c r="H832" i="8"/>
  <c r="H848" i="8"/>
  <c r="H864" i="8"/>
  <c r="I753" i="8"/>
  <c r="I761" i="8"/>
  <c r="I769" i="8"/>
  <c r="I777" i="8"/>
  <c r="I785" i="8"/>
  <c r="I793" i="8"/>
  <c r="I801" i="8"/>
  <c r="I809" i="8"/>
  <c r="I817" i="8"/>
  <c r="I825" i="8"/>
  <c r="I833" i="8"/>
  <c r="I841" i="8"/>
  <c r="I849" i="8"/>
  <c r="I857" i="8"/>
  <c r="I865" i="8"/>
  <c r="H737" i="8"/>
  <c r="H739" i="8"/>
  <c r="I748" i="8"/>
  <c r="J757" i="8"/>
  <c r="I756" i="8"/>
  <c r="J765" i="8"/>
  <c r="I764" i="8"/>
  <c r="J773" i="8"/>
  <c r="I772" i="8"/>
  <c r="J781" i="8"/>
  <c r="I780" i="8"/>
  <c r="J789" i="8"/>
  <c r="I788" i="8"/>
  <c r="J797" i="8"/>
  <c r="I796" i="8"/>
  <c r="J805" i="8"/>
  <c r="I804" i="8"/>
  <c r="J813" i="8"/>
  <c r="I812" i="8"/>
  <c r="J821" i="8"/>
  <c r="I820" i="8"/>
  <c r="J829" i="8"/>
  <c r="I828" i="8"/>
  <c r="J837" i="8"/>
  <c r="I836" i="8"/>
  <c r="J845" i="8"/>
  <c r="I844" i="8"/>
  <c r="J853" i="8"/>
  <c r="I852" i="8"/>
  <c r="J861" i="8"/>
  <c r="I860" i="8"/>
  <c r="I868" i="8"/>
  <c r="H169" i="20" l="1"/>
  <c r="J169" i="20"/>
  <c r="I169" i="20"/>
  <c r="I61" i="20"/>
  <c r="H61" i="20"/>
  <c r="J61" i="20"/>
  <c r="B12" i="21"/>
  <c r="I9" i="18"/>
  <c r="D12" i="21" s="1"/>
  <c r="G8" i="5" s="1"/>
  <c r="H9" i="18"/>
  <c r="C12" i="21" s="1"/>
  <c r="J9" i="18"/>
  <c r="E12" i="21" s="1"/>
  <c r="B28" i="21"/>
  <c r="I25" i="18"/>
  <c r="D28" i="21" s="1"/>
  <c r="H25" i="18"/>
  <c r="C28" i="21" s="1"/>
  <c r="J25" i="18"/>
  <c r="E28" i="21" s="1"/>
  <c r="B18" i="21"/>
  <c r="I15" i="18"/>
  <c r="D18" i="21" s="1"/>
  <c r="J15" i="18"/>
  <c r="E18" i="21" s="1"/>
  <c r="H15" i="18"/>
  <c r="C18" i="21" s="1"/>
  <c r="I493" i="20"/>
  <c r="H493" i="20"/>
  <c r="J493" i="20"/>
  <c r="H301" i="20"/>
  <c r="I301" i="20"/>
  <c r="J301" i="20"/>
  <c r="B9" i="21"/>
  <c r="I6" i="18"/>
  <c r="D9" i="21" s="1"/>
  <c r="H6" i="18"/>
  <c r="C9" i="21" s="1"/>
  <c r="J6" i="18"/>
  <c r="E9" i="21" s="1"/>
  <c r="H121" i="20"/>
  <c r="I121" i="20"/>
  <c r="J121" i="20"/>
  <c r="B45" i="21"/>
  <c r="I42" i="18"/>
  <c r="D45" i="21" s="1"/>
  <c r="H42" i="18"/>
  <c r="C45" i="21" s="1"/>
  <c r="J42" i="18"/>
  <c r="E45" i="21" s="1"/>
  <c r="B24" i="21"/>
  <c r="I21" i="18"/>
  <c r="D24" i="21" s="1"/>
  <c r="G18" i="5" s="1"/>
  <c r="H21" i="18"/>
  <c r="C24" i="21" s="1"/>
  <c r="J21" i="18"/>
  <c r="E24" i="21" s="1"/>
  <c r="B36" i="21"/>
  <c r="H33" i="18"/>
  <c r="C36" i="21" s="1"/>
  <c r="I33" i="18"/>
  <c r="D36" i="21" s="1"/>
  <c r="J33" i="18"/>
  <c r="E36" i="21" s="1"/>
  <c r="B29" i="21"/>
  <c r="I26" i="18"/>
  <c r="D29" i="21" s="1"/>
  <c r="H26" i="18"/>
  <c r="C29" i="21" s="1"/>
  <c r="J26" i="18"/>
  <c r="E29" i="21" s="1"/>
  <c r="B16" i="21"/>
  <c r="J13" i="18"/>
  <c r="E16" i="21" s="1"/>
  <c r="H13" i="18"/>
  <c r="C16" i="21" s="1"/>
  <c r="I13" i="18"/>
  <c r="D16" i="21" s="1"/>
  <c r="G12" i="5" s="1"/>
  <c r="B14" i="21"/>
  <c r="I11" i="18"/>
  <c r="D14" i="21" s="1"/>
  <c r="J11" i="18"/>
  <c r="E14" i="21" s="1"/>
  <c r="H11" i="18"/>
  <c r="C14" i="21" s="1"/>
  <c r="H241" i="20"/>
  <c r="I241" i="20"/>
  <c r="J241" i="20"/>
  <c r="H385" i="20"/>
  <c r="I385" i="20"/>
  <c r="J385" i="20"/>
  <c r="H145" i="20"/>
  <c r="I145" i="20"/>
  <c r="J145" i="20"/>
  <c r="I229" i="20"/>
  <c r="H229" i="20"/>
  <c r="J229" i="20"/>
  <c r="B32" i="21"/>
  <c r="H29" i="18"/>
  <c r="C32" i="21" s="1"/>
  <c r="I29" i="18"/>
  <c r="D32" i="21" s="1"/>
  <c r="G25" i="5" s="1"/>
  <c r="J29" i="18"/>
  <c r="E32" i="21" s="1"/>
  <c r="B23" i="21"/>
  <c r="I20" i="18"/>
  <c r="D23" i="21" s="1"/>
  <c r="H20" i="18"/>
  <c r="C23" i="21" s="1"/>
  <c r="J20" i="18"/>
  <c r="E23" i="21" s="1"/>
  <c r="I181" i="20"/>
  <c r="H181" i="20"/>
  <c r="J181" i="20"/>
  <c r="H337" i="20"/>
  <c r="I337" i="20"/>
  <c r="J337" i="20"/>
  <c r="B19" i="21"/>
  <c r="J16" i="18"/>
  <c r="E19" i="21" s="1"/>
  <c r="I16" i="18"/>
  <c r="D19" i="21" s="1"/>
  <c r="H16" i="18"/>
  <c r="C19" i="21" s="1"/>
  <c r="B17" i="21"/>
  <c r="J14" i="18"/>
  <c r="E17" i="21" s="1"/>
  <c r="H14" i="18"/>
  <c r="C17" i="21" s="1"/>
  <c r="I14" i="18"/>
  <c r="D17" i="21" s="1"/>
  <c r="G13" i="5" s="1"/>
  <c r="H505" i="20"/>
  <c r="I505" i="20"/>
  <c r="B8" i="21"/>
  <c r="I5" i="18"/>
  <c r="D8" i="21" s="1"/>
  <c r="G5" i="5" s="1"/>
  <c r="H5" i="18"/>
  <c r="C8" i="21" s="1"/>
  <c r="J5" i="18"/>
  <c r="E8" i="21" s="1"/>
  <c r="H85" i="20"/>
  <c r="J85" i="20"/>
  <c r="I85" i="20"/>
  <c r="B37" i="21"/>
  <c r="H34" i="18"/>
  <c r="C37" i="21" s="1"/>
  <c r="I34" i="18"/>
  <c r="D37" i="21" s="1"/>
  <c r="G30" i="5" s="1"/>
  <c r="J34" i="18"/>
  <c r="E37" i="21" s="1"/>
  <c r="I217" i="20"/>
  <c r="H217" i="20"/>
  <c r="J217" i="20"/>
  <c r="H157" i="20"/>
  <c r="I157" i="20"/>
  <c r="J157" i="20"/>
  <c r="I109" i="20"/>
  <c r="H109" i="20"/>
  <c r="J109" i="20"/>
  <c r="I13" i="20"/>
  <c r="J13" i="20"/>
  <c r="H13" i="20"/>
  <c r="B46" i="21"/>
  <c r="H43" i="18"/>
  <c r="C46" i="21" s="1"/>
  <c r="I43" i="18"/>
  <c r="D46" i="21" s="1"/>
  <c r="H325" i="20"/>
  <c r="I325" i="20"/>
  <c r="J325" i="20"/>
  <c r="I49" i="20"/>
  <c r="J49" i="20"/>
  <c r="H49" i="20"/>
  <c r="I469" i="20"/>
  <c r="H469" i="20"/>
  <c r="J469" i="20"/>
  <c r="B11" i="21"/>
  <c r="J8" i="18"/>
  <c r="E11" i="21" s="1"/>
  <c r="H8" i="18"/>
  <c r="C11" i="21" s="1"/>
  <c r="I8" i="18"/>
  <c r="D11" i="21" s="1"/>
  <c r="G7" i="5" s="1"/>
  <c r="H397" i="20"/>
  <c r="I397" i="20"/>
  <c r="J397" i="20"/>
  <c r="B22" i="21"/>
  <c r="H19" i="18"/>
  <c r="C22" i="21" s="1"/>
  <c r="J19" i="18"/>
  <c r="E22" i="21" s="1"/>
  <c r="I19" i="18"/>
  <c r="D22" i="21" s="1"/>
  <c r="B13" i="21"/>
  <c r="J10" i="18"/>
  <c r="E13" i="21" s="1"/>
  <c r="H10" i="18"/>
  <c r="C13" i="21" s="1"/>
  <c r="I10" i="18"/>
  <c r="D13" i="21" s="1"/>
  <c r="G9" i="5" s="1"/>
  <c r="I481" i="20"/>
  <c r="H481" i="20"/>
  <c r="J481" i="20"/>
  <c r="I445" i="20"/>
  <c r="H445" i="20"/>
  <c r="J445" i="20"/>
  <c r="B5" i="21"/>
  <c r="J2" i="18"/>
  <c r="E5" i="21" s="1"/>
  <c r="H2" i="18"/>
  <c r="C5" i="21" s="1"/>
  <c r="I2" i="18"/>
  <c r="D5" i="21" s="1"/>
  <c r="G2" i="5" s="1"/>
  <c r="I361" i="20"/>
  <c r="J361" i="20"/>
  <c r="B31" i="21"/>
  <c r="H28" i="18"/>
  <c r="C31" i="21" s="1"/>
  <c r="I28" i="18"/>
  <c r="D31" i="21" s="1"/>
  <c r="G24" i="5" s="1"/>
  <c r="J28" i="18"/>
  <c r="E31" i="21" s="1"/>
  <c r="I133" i="20"/>
  <c r="J133" i="20"/>
  <c r="H133" i="20"/>
  <c r="B43" i="21"/>
  <c r="H40" i="18"/>
  <c r="C43" i="21" s="1"/>
  <c r="I40" i="18"/>
  <c r="D43" i="21" s="1"/>
  <c r="G35" i="5" s="1"/>
  <c r="J40" i="18"/>
  <c r="E43" i="21" s="1"/>
  <c r="B33" i="21"/>
  <c r="H30" i="18"/>
  <c r="C33" i="21" s="1"/>
  <c r="I30" i="18"/>
  <c r="D33" i="21" s="1"/>
  <c r="G26" i="5" s="1"/>
  <c r="J30" i="18"/>
  <c r="E33" i="21" s="1"/>
  <c r="B44" i="21"/>
  <c r="I41" i="18"/>
  <c r="D44" i="21" s="1"/>
  <c r="G36" i="5" s="1"/>
  <c r="H41" i="18"/>
  <c r="C44" i="21" s="1"/>
  <c r="J41" i="18"/>
  <c r="E44" i="21" s="1"/>
  <c r="I193" i="20"/>
  <c r="H193" i="20"/>
  <c r="J193" i="20"/>
  <c r="B41" i="21"/>
  <c r="H38" i="18"/>
  <c r="C41" i="21" s="1"/>
  <c r="I38" i="18"/>
  <c r="D41" i="21" s="1"/>
  <c r="G33" i="5" s="1"/>
  <c r="J38" i="18"/>
  <c r="E41" i="21" s="1"/>
  <c r="B34" i="21"/>
  <c r="I31" i="18"/>
  <c r="D34" i="21" s="1"/>
  <c r="G27" i="5" s="1"/>
  <c r="J31" i="18"/>
  <c r="E34" i="21" s="1"/>
  <c r="B40" i="21"/>
  <c r="H37" i="18"/>
  <c r="C40" i="21" s="1"/>
  <c r="J37" i="18"/>
  <c r="E40" i="21" s="1"/>
  <c r="B15" i="21"/>
  <c r="H12" i="18"/>
  <c r="C15" i="21" s="1"/>
  <c r="I12" i="18"/>
  <c r="D15" i="21" s="1"/>
  <c r="J12" i="18"/>
  <c r="E15" i="21" s="1"/>
  <c r="H349" i="20"/>
  <c r="I349" i="20"/>
  <c r="J349" i="20"/>
  <c r="B20" i="21"/>
  <c r="J17" i="18"/>
  <c r="E20" i="21" s="1"/>
  <c r="I17" i="18"/>
  <c r="D20" i="21" s="1"/>
  <c r="H17" i="18"/>
  <c r="C20" i="21" s="1"/>
  <c r="H265" i="20"/>
  <c r="I265" i="20"/>
  <c r="J265" i="20"/>
  <c r="H433" i="20"/>
  <c r="J433" i="20"/>
  <c r="H313" i="20"/>
  <c r="I313" i="20"/>
  <c r="J313" i="20"/>
  <c r="B26" i="21"/>
  <c r="I23" i="18"/>
  <c r="D26" i="21" s="1"/>
  <c r="G20" i="5" s="1"/>
  <c r="H23" i="18"/>
  <c r="C26" i="21" s="1"/>
  <c r="J23" i="18"/>
  <c r="E26" i="21" s="1"/>
  <c r="H373" i="20"/>
  <c r="I373" i="20"/>
  <c r="J373" i="20"/>
  <c r="B30" i="21"/>
  <c r="H27" i="18"/>
  <c r="C30" i="21" s="1"/>
  <c r="I27" i="18"/>
  <c r="D30" i="21" s="1"/>
  <c r="J27" i="18"/>
  <c r="E30" i="21" s="1"/>
  <c r="I253" i="20"/>
  <c r="H253" i="20"/>
  <c r="J253" i="20"/>
  <c r="B35" i="21"/>
  <c r="H32" i="18"/>
  <c r="C35" i="21" s="1"/>
  <c r="I32" i="18"/>
  <c r="D35" i="21" s="1"/>
  <c r="G28" i="5" s="1"/>
  <c r="J32" i="18"/>
  <c r="E35" i="21" s="1"/>
  <c r="H421" i="20"/>
  <c r="I421" i="20"/>
  <c r="J421" i="20"/>
  <c r="J73" i="20"/>
  <c r="I73" i="20"/>
  <c r="H73" i="20"/>
  <c r="H409" i="20"/>
  <c r="I409" i="20"/>
  <c r="J409" i="20"/>
  <c r="J25" i="20"/>
  <c r="I25" i="20"/>
  <c r="H25" i="20"/>
  <c r="B25" i="21"/>
  <c r="H22" i="18"/>
  <c r="C25" i="21" s="1"/>
  <c r="I22" i="18"/>
  <c r="D25" i="21" s="1"/>
  <c r="G19" i="5" s="1"/>
  <c r="J22" i="18"/>
  <c r="E25" i="21" s="1"/>
  <c r="B39" i="21"/>
  <c r="H36" i="18"/>
  <c r="C39" i="21" s="1"/>
  <c r="I36" i="18"/>
  <c r="D39" i="21" s="1"/>
  <c r="J36" i="18"/>
  <c r="E39" i="21" s="1"/>
  <c r="H277" i="20"/>
  <c r="I277" i="20"/>
  <c r="J277" i="20"/>
  <c r="I205" i="20"/>
  <c r="H205" i="20"/>
  <c r="J205" i="20"/>
  <c r="B10" i="21"/>
  <c r="H7" i="18"/>
  <c r="C10" i="21" s="1"/>
  <c r="I7" i="18"/>
  <c r="D10" i="21" s="1"/>
  <c r="G6" i="5" s="1"/>
  <c r="J7" i="18"/>
  <c r="E10" i="21" s="1"/>
  <c r="I457" i="20"/>
  <c r="H457" i="20"/>
  <c r="J457" i="20"/>
  <c r="B38" i="21"/>
  <c r="H35" i="18"/>
  <c r="C38" i="21" s="1"/>
  <c r="I35" i="18"/>
  <c r="D38" i="21" s="1"/>
  <c r="J35" i="18"/>
  <c r="E38" i="21" s="1"/>
  <c r="I37" i="20"/>
  <c r="J37" i="20"/>
  <c r="H37" i="20"/>
  <c r="B6" i="21"/>
  <c r="H3" i="18"/>
  <c r="C6" i="21" s="1"/>
  <c r="J3" i="18"/>
  <c r="E6" i="21" s="1"/>
  <c r="I3" i="18"/>
  <c r="D6" i="21" s="1"/>
  <c r="G3" i="5" s="1"/>
  <c r="H391" i="7"/>
  <c r="H386" i="7"/>
  <c r="G356" i="7"/>
  <c r="G332" i="7"/>
  <c r="J13" i="1"/>
  <c r="G40" i="1" s="1"/>
  <c r="H330" i="7"/>
  <c r="B27" i="21"/>
  <c r="I24" i="18"/>
  <c r="D27" i="21" s="1"/>
  <c r="G21" i="5" s="1"/>
  <c r="H24" i="18"/>
  <c r="C27" i="21" s="1"/>
  <c r="J24" i="18"/>
  <c r="E27" i="21" s="1"/>
  <c r="B21" i="21"/>
  <c r="J18" i="18"/>
  <c r="E21" i="21" s="1"/>
  <c r="I18" i="18"/>
  <c r="D21" i="21" s="1"/>
  <c r="G16" i="5" s="1"/>
  <c r="H18" i="18"/>
  <c r="C21" i="21" s="1"/>
  <c r="B42" i="21"/>
  <c r="H39" i="18"/>
  <c r="C42" i="21" s="1"/>
  <c r="I39" i="18"/>
  <c r="D42" i="21" s="1"/>
  <c r="G34" i="5" s="1"/>
  <c r="J39" i="18"/>
  <c r="E42" i="21" s="1"/>
  <c r="I97" i="20"/>
  <c r="H97" i="20"/>
  <c r="J97" i="20"/>
  <c r="B7" i="21"/>
  <c r="I4" i="18"/>
  <c r="D7" i="21" s="1"/>
  <c r="G4" i="5" s="1"/>
  <c r="J4" i="18"/>
  <c r="E7" i="21" s="1"/>
  <c r="H4" i="18"/>
  <c r="C7" i="21" s="1"/>
  <c r="H289" i="20"/>
  <c r="I289" i="20"/>
  <c r="J289" i="20"/>
  <c r="H372" i="7"/>
  <c r="H387" i="7"/>
  <c r="G379" i="7"/>
  <c r="G380" i="7"/>
  <c r="H348" i="7"/>
  <c r="H388" i="7"/>
  <c r="H380" i="7"/>
  <c r="G331" i="7"/>
  <c r="H3" i="8"/>
  <c r="J13" i="8"/>
  <c r="F328" i="7"/>
  <c r="F340" i="7"/>
  <c r="F4" i="15"/>
  <c r="E4" i="15"/>
  <c r="D4" i="15"/>
  <c r="F20" i="15"/>
  <c r="D20" i="15"/>
  <c r="E20" i="15"/>
  <c r="F36" i="15"/>
  <c r="E36" i="15"/>
  <c r="D36" i="15"/>
  <c r="D5" i="15"/>
  <c r="F5" i="15"/>
  <c r="E5" i="15"/>
  <c r="D21" i="15"/>
  <c r="F21" i="15"/>
  <c r="E21" i="15"/>
  <c r="D37" i="15"/>
  <c r="F37" i="15"/>
  <c r="E37" i="15"/>
  <c r="E6" i="15"/>
  <c r="D6" i="15"/>
  <c r="F6" i="15"/>
  <c r="D22" i="15"/>
  <c r="F22" i="15"/>
  <c r="E22" i="15"/>
  <c r="E38" i="15"/>
  <c r="F38" i="15"/>
  <c r="D38" i="15"/>
  <c r="E3" i="15"/>
  <c r="D3" i="15"/>
  <c r="F3" i="15"/>
  <c r="F7" i="15"/>
  <c r="D7" i="15"/>
  <c r="E7" i="15"/>
  <c r="F23" i="15"/>
  <c r="E23" i="15"/>
  <c r="D23" i="15"/>
  <c r="F39" i="15"/>
  <c r="E39" i="15"/>
  <c r="D39" i="15"/>
  <c r="E8" i="15"/>
  <c r="D8" i="15"/>
  <c r="F8" i="15"/>
  <c r="E24" i="15"/>
  <c r="D24" i="15"/>
  <c r="F24" i="15"/>
  <c r="F40" i="15"/>
  <c r="E40" i="15"/>
  <c r="D40" i="15"/>
  <c r="E9" i="15"/>
  <c r="F9" i="15"/>
  <c r="D9" i="15"/>
  <c r="F25" i="15"/>
  <c r="E25" i="15"/>
  <c r="D25" i="15"/>
  <c r="F41" i="15"/>
  <c r="E41" i="15"/>
  <c r="D41" i="15"/>
  <c r="F10" i="15"/>
  <c r="D10" i="15"/>
  <c r="E10" i="15"/>
  <c r="F26" i="15"/>
  <c r="D26" i="15"/>
  <c r="E26" i="15"/>
  <c r="F42" i="15"/>
  <c r="D42" i="15"/>
  <c r="E42" i="15"/>
  <c r="D11" i="15"/>
  <c r="F11" i="15"/>
  <c r="E11" i="15"/>
  <c r="D27" i="15"/>
  <c r="E27" i="15"/>
  <c r="F27" i="15"/>
  <c r="D43" i="15"/>
  <c r="F43" i="15"/>
  <c r="E43" i="15"/>
  <c r="E12" i="15"/>
  <c r="D12" i="15"/>
  <c r="F12" i="15"/>
  <c r="E28" i="15"/>
  <c r="D28" i="15"/>
  <c r="F28" i="15"/>
  <c r="E44" i="15"/>
  <c r="D44" i="15"/>
  <c r="F44" i="15"/>
  <c r="D13" i="15"/>
  <c r="F13" i="15"/>
  <c r="E13" i="15"/>
  <c r="E29" i="15"/>
  <c r="D29" i="15"/>
  <c r="F29" i="15"/>
  <c r="D45" i="15"/>
  <c r="F45" i="15"/>
  <c r="E45" i="15"/>
  <c r="F14" i="15"/>
  <c r="E14" i="15"/>
  <c r="D14" i="15"/>
  <c r="D30" i="15"/>
  <c r="E30" i="15"/>
  <c r="F30" i="15"/>
  <c r="D46" i="15"/>
  <c r="F46" i="15"/>
  <c r="E46" i="15"/>
  <c r="E15" i="15"/>
  <c r="F15" i="15"/>
  <c r="D15" i="15"/>
  <c r="F31" i="15"/>
  <c r="E31" i="15"/>
  <c r="D31" i="15"/>
  <c r="E47" i="15"/>
  <c r="F47" i="15"/>
  <c r="D47" i="15"/>
  <c r="D16" i="15"/>
  <c r="E16" i="15"/>
  <c r="F16" i="15"/>
  <c r="D32" i="15"/>
  <c r="E32" i="15"/>
  <c r="F32" i="15"/>
  <c r="D48" i="15"/>
  <c r="F48" i="15"/>
  <c r="E48" i="15"/>
  <c r="F17" i="15"/>
  <c r="D17" i="15"/>
  <c r="E17" i="15"/>
  <c r="F33" i="15"/>
  <c r="E33" i="15"/>
  <c r="D33" i="15"/>
  <c r="D49" i="15"/>
  <c r="F49" i="15"/>
  <c r="E49" i="15"/>
  <c r="F18" i="15"/>
  <c r="D18" i="15"/>
  <c r="E18" i="15"/>
  <c r="F34" i="15"/>
  <c r="E34" i="15"/>
  <c r="D34" i="15"/>
  <c r="F50" i="15"/>
  <c r="D50" i="15"/>
  <c r="E50" i="15"/>
  <c r="J13" i="15" a="1"/>
  <c r="J13" i="15" s="1"/>
  <c r="J12" i="15" a="1"/>
  <c r="J12" i="15" s="1"/>
  <c r="F2" i="15"/>
  <c r="K13" i="15" a="1"/>
  <c r="K13" i="15" s="1"/>
  <c r="E2" i="15"/>
  <c r="K12" i="15" a="1"/>
  <c r="K12" i="15" s="1"/>
  <c r="J14" i="15" a="1"/>
  <c r="J14" i="15" s="1"/>
  <c r="K14" i="15" a="1"/>
  <c r="K14" i="15" s="1"/>
  <c r="E19" i="15"/>
  <c r="D19" i="15"/>
  <c r="F19" i="15"/>
  <c r="E35" i="15"/>
  <c r="D35" i="15"/>
  <c r="F35" i="15"/>
  <c r="F51" i="15"/>
  <c r="E51" i="15"/>
  <c r="D51" i="15"/>
  <c r="E2" i="6"/>
  <c r="F2" i="6" s="1"/>
  <c r="E6" i="6"/>
  <c r="F6" i="6" s="1"/>
  <c r="E5" i="6"/>
  <c r="F5" i="6" s="1"/>
  <c r="E3" i="6"/>
  <c r="F3" i="6" s="1"/>
  <c r="G8" i="2"/>
  <c r="C375" i="2" s="1"/>
  <c r="J10" i="1"/>
  <c r="D42" i="1" s="1"/>
  <c r="C408" i="2"/>
  <c r="G9" i="2"/>
  <c r="D265" i="2" s="1"/>
  <c r="J12" i="1"/>
  <c r="F51" i="1" s="1"/>
  <c r="J11" i="1"/>
  <c r="E49" i="1" s="1"/>
  <c r="H365" i="7"/>
  <c r="H354" i="7"/>
  <c r="H395" i="7"/>
  <c r="G386" i="7"/>
  <c r="H357" i="7"/>
  <c r="G363" i="7"/>
  <c r="G364" i="7"/>
  <c r="F380" i="7"/>
  <c r="D355" i="2"/>
  <c r="G347" i="7"/>
  <c r="G348" i="7"/>
  <c r="H340" i="7"/>
  <c r="D161" i="2"/>
  <c r="F37" i="1"/>
  <c r="G34" i="1"/>
  <c r="G36" i="1"/>
  <c r="G38" i="1"/>
  <c r="G44" i="1"/>
  <c r="G35" i="1"/>
  <c r="H376" i="7"/>
  <c r="G367" i="7"/>
  <c r="F365" i="7"/>
  <c r="F371" i="7"/>
  <c r="H382" i="7"/>
  <c r="G373" i="7"/>
  <c r="F334" i="7"/>
  <c r="G14" i="1"/>
  <c r="A18" i="1"/>
  <c r="C14" i="1"/>
  <c r="G366" i="7"/>
  <c r="H392" i="7"/>
  <c r="G383" i="7"/>
  <c r="F381" i="7"/>
  <c r="G382" i="7"/>
  <c r="H360" i="7"/>
  <c r="G351" i="7"/>
  <c r="F349" i="7"/>
  <c r="G350" i="7"/>
  <c r="H359" i="7"/>
  <c r="C17" i="1"/>
  <c r="A21" i="1"/>
  <c r="F17" i="1"/>
  <c r="F358" i="7"/>
  <c r="H369" i="7"/>
  <c r="G360" i="7"/>
  <c r="F339" i="7"/>
  <c r="H350" i="7"/>
  <c r="G341" i="7"/>
  <c r="G339" i="7"/>
  <c r="H336" i="7"/>
  <c r="A24" i="1"/>
  <c r="C20" i="1"/>
  <c r="G20" i="1"/>
  <c r="G337" i="7"/>
  <c r="H346" i="7"/>
  <c r="F335" i="7"/>
  <c r="H368" i="7"/>
  <c r="G359" i="7"/>
  <c r="F357" i="7"/>
  <c r="H367" i="7"/>
  <c r="G358" i="7"/>
  <c r="H341" i="7"/>
  <c r="F363" i="7"/>
  <c r="H374" i="7"/>
  <c r="G365" i="7"/>
  <c r="F4" i="1"/>
  <c r="F2" i="1"/>
  <c r="G371" i="7"/>
  <c r="F374" i="7"/>
  <c r="F375" i="7"/>
  <c r="G376" i="7"/>
  <c r="H385" i="7"/>
  <c r="H381" i="7"/>
  <c r="H390" i="7"/>
  <c r="F379" i="7"/>
  <c r="G381" i="7"/>
  <c r="H389" i="7"/>
  <c r="F347" i="7"/>
  <c r="H358" i="7"/>
  <c r="G349" i="7"/>
  <c r="H338" i="7"/>
  <c r="H378" i="7"/>
  <c r="G10" i="1"/>
  <c r="G33" i="1"/>
  <c r="H379" i="7"/>
  <c r="F372" i="7"/>
  <c r="H394" i="7"/>
  <c r="F383" i="7"/>
  <c r="F384" i="7"/>
  <c r="G385" i="7"/>
  <c r="F355" i="7"/>
  <c r="H366" i="7"/>
  <c r="G357" i="7"/>
  <c r="H363" i="7"/>
  <c r="F366" i="7"/>
  <c r="F331" i="7"/>
  <c r="H342" i="7"/>
  <c r="G333" i="7"/>
  <c r="F348" i="7"/>
  <c r="H355" i="7"/>
  <c r="H333" i="7"/>
  <c r="C322" i="2"/>
  <c r="H331" i="7"/>
  <c r="H364" i="7"/>
  <c r="H339" i="7"/>
  <c r="C32" i="1"/>
  <c r="H344" i="7"/>
  <c r="G335" i="7"/>
  <c r="F333" i="7"/>
  <c r="H337" i="7"/>
  <c r="F336" i="7"/>
  <c r="K7" i="5"/>
  <c r="H375" i="7"/>
  <c r="F364" i="7"/>
  <c r="H371" i="7"/>
  <c r="H377" i="7"/>
  <c r="C341" i="2"/>
  <c r="H356" i="7"/>
  <c r="F359" i="7"/>
  <c r="H332" i="7"/>
  <c r="C255" i="2"/>
  <c r="C134" i="2"/>
  <c r="H373" i="7"/>
  <c r="C315" i="2"/>
  <c r="H384" i="7"/>
  <c r="G375" i="7"/>
  <c r="F373" i="7"/>
  <c r="G374" i="7"/>
  <c r="H383" i="7"/>
  <c r="H335" i="7"/>
  <c r="H345" i="7"/>
  <c r="F351" i="7"/>
  <c r="H362" i="7"/>
  <c r="F352" i="7"/>
  <c r="G353" i="7"/>
  <c r="H334" i="7"/>
  <c r="I7" i="4"/>
  <c r="F342" i="7"/>
  <c r="H353" i="7"/>
  <c r="F343" i="7"/>
  <c r="G344" i="7"/>
  <c r="H343" i="7"/>
  <c r="H347" i="7"/>
  <c r="F350" i="7"/>
  <c r="H361" i="7"/>
  <c r="G352" i="7"/>
  <c r="F382" i="7"/>
  <c r="G384" i="7"/>
  <c r="H393" i="7"/>
  <c r="H349" i="7"/>
  <c r="H352" i="7"/>
  <c r="G343" i="7"/>
  <c r="F341" i="7"/>
  <c r="G342" i="7"/>
  <c r="H351" i="7"/>
  <c r="G336" i="7"/>
  <c r="H370" i="7"/>
  <c r="G30" i="1"/>
  <c r="C15" i="1"/>
  <c r="A19" i="1"/>
  <c r="E15" i="1"/>
  <c r="C16" i="1"/>
  <c r="J26" i="21" l="1"/>
  <c r="M26" i="21" s="1"/>
  <c r="I26" i="21"/>
  <c r="L26" i="21" s="1"/>
  <c r="S26" i="21"/>
  <c r="U26" i="21" s="1"/>
  <c r="K26" i="21"/>
  <c r="N26" i="21" s="1"/>
  <c r="T26" i="21"/>
  <c r="V26" i="21" s="1"/>
  <c r="AD26" i="21"/>
  <c r="AF26" i="21" s="1"/>
  <c r="AC26" i="21"/>
  <c r="AE26" i="21" s="1"/>
  <c r="I38" i="21"/>
  <c r="J38" i="21"/>
  <c r="AD38" i="21"/>
  <c r="S38" i="21"/>
  <c r="U38" i="21" s="1"/>
  <c r="T38" i="21"/>
  <c r="V38" i="21" s="1"/>
  <c r="K38" i="21"/>
  <c r="N38" i="21" s="1"/>
  <c r="AC38" i="21"/>
  <c r="AE38" i="21" s="1"/>
  <c r="S41" i="21"/>
  <c r="U41" i="21" s="1"/>
  <c r="I41" i="21"/>
  <c r="L41" i="21" s="1"/>
  <c r="J41" i="21"/>
  <c r="M41" i="21" s="1"/>
  <c r="T41" i="21"/>
  <c r="V41" i="21" s="1"/>
  <c r="K41" i="21"/>
  <c r="N41" i="21" s="1"/>
  <c r="AC41" i="21"/>
  <c r="AD41" i="21"/>
  <c r="AF41" i="21" s="1"/>
  <c r="S45" i="21"/>
  <c r="T45" i="21"/>
  <c r="AC45" i="21"/>
  <c r="AE45" i="21" s="1"/>
  <c r="AD45" i="21"/>
  <c r="AF45" i="21" s="1"/>
  <c r="K45" i="21"/>
  <c r="N45" i="21" s="1"/>
  <c r="J45" i="21"/>
  <c r="M45" i="21" s="1"/>
  <c r="F10" i="1"/>
  <c r="G11" i="5"/>
  <c r="M15" i="21"/>
  <c r="N44" i="21"/>
  <c r="AC29" i="21"/>
  <c r="AE29" i="21" s="1"/>
  <c r="T29" i="21"/>
  <c r="S29" i="21"/>
  <c r="AD29" i="21"/>
  <c r="AF29" i="21" s="1"/>
  <c r="K29" i="21"/>
  <c r="N29" i="21" s="1"/>
  <c r="J29" i="21"/>
  <c r="M29" i="21" s="1"/>
  <c r="I29" i="21"/>
  <c r="L29" i="21" s="1"/>
  <c r="G22" i="5"/>
  <c r="M28" i="21"/>
  <c r="S16" i="21"/>
  <c r="T16" i="21"/>
  <c r="J16" i="21"/>
  <c r="M16" i="21" s="1"/>
  <c r="I16" i="21"/>
  <c r="L16" i="21" s="1"/>
  <c r="AC16" i="21"/>
  <c r="AE16" i="21" s="1"/>
  <c r="AD16" i="21"/>
  <c r="AF16" i="21" s="1"/>
  <c r="G31" i="1"/>
  <c r="G9" i="1"/>
  <c r="G8" i="1"/>
  <c r="G32" i="1"/>
  <c r="AC25" i="21"/>
  <c r="J25" i="21"/>
  <c r="M25" i="21" s="1"/>
  <c r="I25" i="21"/>
  <c r="L25" i="21" s="1"/>
  <c r="K25" i="21"/>
  <c r="N25" i="21" s="1"/>
  <c r="AD25" i="21"/>
  <c r="T25" i="21"/>
  <c r="V25" i="21" s="1"/>
  <c r="S25" i="21"/>
  <c r="U25" i="21" s="1"/>
  <c r="T35" i="21"/>
  <c r="K35" i="21"/>
  <c r="N35" i="21" s="1"/>
  <c r="J35" i="21"/>
  <c r="M35" i="21" s="1"/>
  <c r="S35" i="21"/>
  <c r="U35" i="21" s="1"/>
  <c r="AC35" i="21"/>
  <c r="AE35" i="21" s="1"/>
  <c r="I35" i="21"/>
  <c r="L35" i="21" s="1"/>
  <c r="AD35" i="21"/>
  <c r="K28" i="21"/>
  <c r="N28" i="21" s="1"/>
  <c r="I28" i="21"/>
  <c r="L28" i="21" s="1"/>
  <c r="J28" i="21"/>
  <c r="AD28" i="21"/>
  <c r="T28" i="21"/>
  <c r="V28" i="21" s="1"/>
  <c r="AC28" i="21"/>
  <c r="S28" i="21"/>
  <c r="S39" i="21"/>
  <c r="U39" i="21" s="1"/>
  <c r="T39" i="21"/>
  <c r="I39" i="21"/>
  <c r="L39" i="21" s="1"/>
  <c r="K39" i="21"/>
  <c r="J39" i="21"/>
  <c r="M39" i="21" s="1"/>
  <c r="AC39" i="21"/>
  <c r="AE39" i="21" s="1"/>
  <c r="AD39" i="21"/>
  <c r="AF39" i="21" s="1"/>
  <c r="J11" i="21"/>
  <c r="M11" i="21" s="1"/>
  <c r="I11" i="21"/>
  <c r="L11" i="21" s="1"/>
  <c r="T11" i="21"/>
  <c r="V11" i="21" s="1"/>
  <c r="AC11" i="21"/>
  <c r="AE11" i="21" s="1"/>
  <c r="AD11" i="21"/>
  <c r="S11" i="21"/>
  <c r="J18" i="21"/>
  <c r="S18" i="21"/>
  <c r="I18" i="21"/>
  <c r="U18" i="21" s="1"/>
  <c r="T18" i="21"/>
  <c r="V18" i="21" s="1"/>
  <c r="AD18" i="21"/>
  <c r="AC18" i="21"/>
  <c r="AE18" i="21" s="1"/>
  <c r="G7" i="1"/>
  <c r="G3" i="1"/>
  <c r="C129" i="2"/>
  <c r="F45" i="1"/>
  <c r="F15" i="1"/>
  <c r="G5" i="1"/>
  <c r="C115" i="2"/>
  <c r="G12" i="1"/>
  <c r="G45" i="1"/>
  <c r="G47" i="1"/>
  <c r="T15" i="21"/>
  <c r="J15" i="21"/>
  <c r="I15" i="21"/>
  <c r="L15" i="21" s="1"/>
  <c r="S15" i="21"/>
  <c r="U15" i="21" s="1"/>
  <c r="AD15" i="21"/>
  <c r="AF15" i="21" s="1"/>
  <c r="AC15" i="21"/>
  <c r="S31" i="21"/>
  <c r="J31" i="21"/>
  <c r="M31" i="21" s="1"/>
  <c r="K31" i="21"/>
  <c r="N31" i="21" s="1"/>
  <c r="I31" i="21"/>
  <c r="L31" i="21" s="1"/>
  <c r="T31" i="21"/>
  <c r="AC31" i="21"/>
  <c r="AD31" i="21"/>
  <c r="AD13" i="21"/>
  <c r="AF13" i="21" s="1"/>
  <c r="S13" i="21"/>
  <c r="U13" i="21" s="1"/>
  <c r="T13" i="21"/>
  <c r="AC13" i="21"/>
  <c r="I13" i="21"/>
  <c r="L13" i="21" s="1"/>
  <c r="J13" i="21"/>
  <c r="M13" i="21" s="1"/>
  <c r="G29" i="5"/>
  <c r="M9" i="21"/>
  <c r="G50" i="1"/>
  <c r="G2" i="1"/>
  <c r="G15" i="1"/>
  <c r="G4" i="1"/>
  <c r="G43" i="1"/>
  <c r="G49" i="1"/>
  <c r="J42" i="21"/>
  <c r="M42" i="21" s="1"/>
  <c r="K42" i="21"/>
  <c r="N42" i="21" s="1"/>
  <c r="I42" i="21"/>
  <c r="L42" i="21" s="1"/>
  <c r="S42" i="21"/>
  <c r="AC42" i="21"/>
  <c r="T42" i="21"/>
  <c r="AD42" i="21"/>
  <c r="AF42" i="21" s="1"/>
  <c r="I10" i="21"/>
  <c r="L10" i="21" s="1"/>
  <c r="S10" i="21"/>
  <c r="J10" i="21"/>
  <c r="M10" i="21" s="1"/>
  <c r="T10" i="21"/>
  <c r="V10" i="21" s="1"/>
  <c r="AC10" i="21"/>
  <c r="AE10" i="21" s="1"/>
  <c r="AD10" i="21"/>
  <c r="AF10" i="21" s="1"/>
  <c r="AD44" i="21"/>
  <c r="S44" i="21"/>
  <c r="J44" i="21"/>
  <c r="M44" i="21" s="1"/>
  <c r="K44" i="21"/>
  <c r="T44" i="21"/>
  <c r="V44" i="21" s="1"/>
  <c r="AC44" i="21"/>
  <c r="G17" i="5"/>
  <c r="M23" i="21"/>
  <c r="T9" i="21"/>
  <c r="J9" i="21"/>
  <c r="S9" i="21"/>
  <c r="I9" i="21"/>
  <c r="L9" i="21" s="1"/>
  <c r="AD9" i="21"/>
  <c r="AF9" i="21" s="1"/>
  <c r="AC9" i="21"/>
  <c r="AE9" i="21" s="1"/>
  <c r="G14" i="5"/>
  <c r="M18" i="21"/>
  <c r="G16" i="1"/>
  <c r="G13" i="1"/>
  <c r="G6" i="1"/>
  <c r="G41" i="1"/>
  <c r="G48" i="1"/>
  <c r="L40" i="21"/>
  <c r="J23" i="21"/>
  <c r="K23" i="21"/>
  <c r="N23" i="21" s="1"/>
  <c r="AD23" i="21"/>
  <c r="T23" i="21"/>
  <c r="V23" i="21" s="1"/>
  <c r="AC23" i="21"/>
  <c r="I23" i="21"/>
  <c r="L23" i="21" s="1"/>
  <c r="S23" i="21"/>
  <c r="U23" i="21" s="1"/>
  <c r="K36" i="21"/>
  <c r="N36" i="21" s="1"/>
  <c r="I36" i="21"/>
  <c r="L36" i="21" s="1"/>
  <c r="T36" i="21"/>
  <c r="AC36" i="21"/>
  <c r="S36" i="21"/>
  <c r="AD36" i="21"/>
  <c r="AF36" i="21" s="1"/>
  <c r="J36" i="21"/>
  <c r="M36" i="21" s="1"/>
  <c r="G39" i="1"/>
  <c r="G51" i="1"/>
  <c r="I40" i="21"/>
  <c r="K40" i="21"/>
  <c r="N40" i="21" s="1"/>
  <c r="S40" i="21"/>
  <c r="U40" i="21" s="1"/>
  <c r="J40" i="21"/>
  <c r="M40" i="21" s="1"/>
  <c r="AC40" i="21"/>
  <c r="AD40" i="21"/>
  <c r="T40" i="21"/>
  <c r="V40" i="21" s="1"/>
  <c r="L22" i="21"/>
  <c r="L14" i="21"/>
  <c r="T12" i="21"/>
  <c r="V12" i="21" s="1"/>
  <c r="J12" i="21"/>
  <c r="M12" i="21" s="1"/>
  <c r="AC12" i="21"/>
  <c r="S12" i="21"/>
  <c r="U12" i="21" s="1"/>
  <c r="AD12" i="21"/>
  <c r="AF12" i="21" s="1"/>
  <c r="I12" i="21"/>
  <c r="L12" i="21" s="1"/>
  <c r="G37" i="1"/>
  <c r="G46" i="1"/>
  <c r="G23" i="5"/>
  <c r="M30" i="21"/>
  <c r="J22" i="21"/>
  <c r="M22" i="21" s="1"/>
  <c r="S22" i="21"/>
  <c r="I22" i="21"/>
  <c r="AD22" i="21"/>
  <c r="T22" i="21"/>
  <c r="V22" i="21" s="1"/>
  <c r="AC22" i="21"/>
  <c r="AE22" i="21" s="1"/>
  <c r="S17" i="21"/>
  <c r="AC17" i="21"/>
  <c r="AD17" i="21"/>
  <c r="I17" i="21"/>
  <c r="L17" i="21" s="1"/>
  <c r="T17" i="21"/>
  <c r="V17" i="21" s="1"/>
  <c r="J17" i="21"/>
  <c r="M17" i="21" s="1"/>
  <c r="S21" i="21"/>
  <c r="AC21" i="21"/>
  <c r="AD21" i="21"/>
  <c r="AF21" i="21" s="1"/>
  <c r="T21" i="21"/>
  <c r="V21" i="21" s="1"/>
  <c r="I21" i="21"/>
  <c r="L21" i="21" s="1"/>
  <c r="J21" i="21"/>
  <c r="M21" i="21" s="1"/>
  <c r="L30" i="21"/>
  <c r="S33" i="21"/>
  <c r="T33" i="21"/>
  <c r="V33" i="21" s="1"/>
  <c r="I33" i="21"/>
  <c r="L33" i="21" s="1"/>
  <c r="K33" i="21"/>
  <c r="N33" i="21" s="1"/>
  <c r="J33" i="21"/>
  <c r="M33" i="21" s="1"/>
  <c r="AC33" i="21"/>
  <c r="AD33" i="21"/>
  <c r="L32" i="21"/>
  <c r="G10" i="5"/>
  <c r="J30" i="21"/>
  <c r="K30" i="21"/>
  <c r="N30" i="21" s="1"/>
  <c r="S30" i="21"/>
  <c r="U30" i="21" s="1"/>
  <c r="T30" i="21"/>
  <c r="V30" i="21" s="1"/>
  <c r="I30" i="21"/>
  <c r="AD30" i="21"/>
  <c r="AF30" i="21" s="1"/>
  <c r="AC30" i="21"/>
  <c r="AE30" i="21" s="1"/>
  <c r="K34" i="21"/>
  <c r="N34" i="21" s="1"/>
  <c r="AC34" i="21"/>
  <c r="AE34" i="21" s="1"/>
  <c r="I34" i="21"/>
  <c r="L34" i="21" s="1"/>
  <c r="AD34" i="21"/>
  <c r="T34" i="21"/>
  <c r="S34" i="21"/>
  <c r="U34" i="21" s="1"/>
  <c r="J34" i="21"/>
  <c r="M34" i="21" s="1"/>
  <c r="G15" i="5"/>
  <c r="I32" i="21"/>
  <c r="J32" i="21"/>
  <c r="M32" i="21" s="1"/>
  <c r="AC32" i="21"/>
  <c r="K32" i="21"/>
  <c r="N32" i="21" s="1"/>
  <c r="AD32" i="21"/>
  <c r="T32" i="21"/>
  <c r="V32" i="21" s="1"/>
  <c r="S32" i="21"/>
  <c r="U32" i="21" s="1"/>
  <c r="T14" i="21"/>
  <c r="S14" i="21"/>
  <c r="I14" i="21"/>
  <c r="J14" i="21"/>
  <c r="M14" i="21" s="1"/>
  <c r="AC14" i="21"/>
  <c r="AD14" i="21"/>
  <c r="K24" i="21"/>
  <c r="N24" i="21" s="1"/>
  <c r="I24" i="21"/>
  <c r="L24" i="21" s="1"/>
  <c r="J24" i="21"/>
  <c r="M24" i="21" s="1"/>
  <c r="T24" i="21"/>
  <c r="S24" i="21"/>
  <c r="U24" i="21" s="1"/>
  <c r="AD24" i="21"/>
  <c r="AF24" i="21" s="1"/>
  <c r="AC24" i="21"/>
  <c r="AE24" i="21" s="1"/>
  <c r="K46" i="21"/>
  <c r="N46" i="21" s="1"/>
  <c r="AC46" i="21"/>
  <c r="S46" i="21"/>
  <c r="AE46" i="21" s="1"/>
  <c r="T46" i="21"/>
  <c r="V46" i="21" s="1"/>
  <c r="AD46" i="21"/>
  <c r="AF46" i="21" s="1"/>
  <c r="J46" i="21"/>
  <c r="M46" i="21" s="1"/>
  <c r="K37" i="21"/>
  <c r="N37" i="21" s="1"/>
  <c r="I37" i="21"/>
  <c r="L37" i="21" s="1"/>
  <c r="J37" i="21"/>
  <c r="M37" i="21" s="1"/>
  <c r="S37" i="21"/>
  <c r="U37" i="21" s="1"/>
  <c r="AD37" i="21"/>
  <c r="AF37" i="21" s="1"/>
  <c r="AC37" i="21"/>
  <c r="T37" i="21"/>
  <c r="G11" i="1"/>
  <c r="G17" i="1"/>
  <c r="G42" i="1"/>
  <c r="F12" i="1"/>
  <c r="G31" i="5"/>
  <c r="M38" i="21"/>
  <c r="N39" i="21"/>
  <c r="T19" i="21"/>
  <c r="V19" i="21" s="1"/>
  <c r="J19" i="21"/>
  <c r="M19" i="21" s="1"/>
  <c r="I19" i="21"/>
  <c r="L19" i="21" s="1"/>
  <c r="S19" i="21"/>
  <c r="U19" i="21" s="1"/>
  <c r="AD19" i="21"/>
  <c r="AC19" i="21"/>
  <c r="AE19" i="21" s="1"/>
  <c r="L18" i="21"/>
  <c r="K27" i="21"/>
  <c r="N27" i="21" s="1"/>
  <c r="AD27" i="21"/>
  <c r="T27" i="21"/>
  <c r="V27" i="21" s="1"/>
  <c r="I27" i="21"/>
  <c r="L27" i="21" s="1"/>
  <c r="S27" i="21"/>
  <c r="U27" i="21" s="1"/>
  <c r="J27" i="21"/>
  <c r="M27" i="21" s="1"/>
  <c r="AC27" i="21"/>
  <c r="L38" i="21"/>
  <c r="S20" i="21"/>
  <c r="U20" i="21" s="1"/>
  <c r="T20" i="21"/>
  <c r="V20" i="21" s="1"/>
  <c r="I20" i="21"/>
  <c r="L20" i="21" s="1"/>
  <c r="J20" i="21"/>
  <c r="M20" i="21" s="1"/>
  <c r="AD20" i="21"/>
  <c r="AC20" i="21"/>
  <c r="AC43" i="21"/>
  <c r="AE43" i="21" s="1"/>
  <c r="J43" i="21"/>
  <c r="M43" i="21" s="1"/>
  <c r="T43" i="21"/>
  <c r="S43" i="21"/>
  <c r="AD43" i="21"/>
  <c r="K43" i="21"/>
  <c r="N43" i="21" s="1"/>
  <c r="D179" i="2"/>
  <c r="D264" i="2"/>
  <c r="C127" i="2"/>
  <c r="C142" i="2"/>
  <c r="C178" i="2"/>
  <c r="F30" i="1"/>
  <c r="F7" i="1"/>
  <c r="F36" i="1"/>
  <c r="C270" i="2"/>
  <c r="F11" i="1"/>
  <c r="D312" i="2"/>
  <c r="C83" i="2"/>
  <c r="C16" i="2"/>
  <c r="C305" i="2"/>
  <c r="F6" i="1"/>
  <c r="F41" i="1"/>
  <c r="C334" i="2"/>
  <c r="C249" i="2"/>
  <c r="C153" i="2"/>
  <c r="C80" i="2"/>
  <c r="F32" i="1"/>
  <c r="E12" i="1"/>
  <c r="F3" i="1"/>
  <c r="F9" i="1"/>
  <c r="F43" i="1"/>
  <c r="F34" i="1"/>
  <c r="D224" i="2"/>
  <c r="D97" i="2"/>
  <c r="D206" i="2"/>
  <c r="D336" i="2"/>
  <c r="D243" i="2"/>
  <c r="D60" i="2"/>
  <c r="D43" i="2"/>
  <c r="D322" i="2"/>
  <c r="D199" i="2"/>
  <c r="D149" i="2"/>
  <c r="D85" i="2"/>
  <c r="D287" i="2"/>
  <c r="D362" i="2"/>
  <c r="D252" i="2"/>
  <c r="D216" i="2"/>
  <c r="D36" i="2"/>
  <c r="D24" i="2"/>
  <c r="D135" i="2"/>
  <c r="D123" i="2"/>
  <c r="D83" i="2"/>
  <c r="D174" i="2"/>
  <c r="D301" i="2"/>
  <c r="D358" i="2"/>
  <c r="D133" i="2"/>
  <c r="D29" i="2"/>
  <c r="E31" i="1"/>
  <c r="D372" i="2"/>
  <c r="E6" i="1"/>
  <c r="D356" i="2"/>
  <c r="D226" i="2"/>
  <c r="D151" i="2"/>
  <c r="D189" i="2"/>
  <c r="D219" i="2"/>
  <c r="D197" i="2"/>
  <c r="D340" i="2"/>
  <c r="F31" i="1"/>
  <c r="C326" i="2"/>
  <c r="C225" i="2"/>
  <c r="C139" i="2"/>
  <c r="C234" i="2"/>
  <c r="F16" i="1"/>
  <c r="C52" i="2"/>
  <c r="E4" i="1"/>
  <c r="F5" i="1"/>
  <c r="F20" i="1"/>
  <c r="F33" i="1"/>
  <c r="E43" i="1"/>
  <c r="F39" i="1"/>
  <c r="F48" i="1"/>
  <c r="C264" i="2"/>
  <c r="F38" i="1"/>
  <c r="D353" i="2"/>
  <c r="D329" i="2"/>
  <c r="C54" i="2"/>
  <c r="C242" i="2"/>
  <c r="D217" i="2"/>
  <c r="D195" i="2"/>
  <c r="D227" i="2"/>
  <c r="D56" i="2"/>
  <c r="D237" i="2"/>
  <c r="D16" i="2"/>
  <c r="D46" i="2"/>
  <c r="C57" i="2"/>
  <c r="C72" i="2"/>
  <c r="C273" i="2"/>
  <c r="C107" i="2"/>
  <c r="D365" i="2"/>
  <c r="D87" i="2"/>
  <c r="D313" i="2"/>
  <c r="C262" i="2"/>
  <c r="C14" i="2"/>
  <c r="C84" i="2"/>
  <c r="C362" i="2"/>
  <c r="D128" i="2"/>
  <c r="D204" i="2"/>
  <c r="D293" i="2"/>
  <c r="D143" i="2"/>
  <c r="C206" i="2"/>
  <c r="D302" i="2"/>
  <c r="D190" i="2"/>
  <c r="D167" i="2"/>
  <c r="D23" i="2"/>
  <c r="D220" i="2"/>
  <c r="D267" i="2"/>
  <c r="D134" i="2"/>
  <c r="D61" i="2"/>
  <c r="C296" i="2"/>
  <c r="C324" i="2"/>
  <c r="C136" i="2"/>
  <c r="C91" i="2"/>
  <c r="C8" i="2"/>
  <c r="C187" i="2"/>
  <c r="C319" i="2"/>
  <c r="C50" i="2"/>
  <c r="C192" i="2"/>
  <c r="C363" i="2"/>
  <c r="D98" i="2"/>
  <c r="D181" i="2"/>
  <c r="D63" i="2"/>
  <c r="D327" i="2"/>
  <c r="D363" i="2"/>
  <c r="C306" i="2"/>
  <c r="C239" i="2"/>
  <c r="C53" i="2"/>
  <c r="C343" i="2"/>
  <c r="C310" i="2"/>
  <c r="C351" i="2"/>
  <c r="C203" i="2"/>
  <c r="C106" i="2"/>
  <c r="C28" i="2"/>
  <c r="C140" i="2"/>
  <c r="C227" i="2"/>
  <c r="C121" i="2"/>
  <c r="C114" i="2"/>
  <c r="C197" i="2"/>
  <c r="C252" i="2"/>
  <c r="D331" i="2"/>
  <c r="D33" i="2"/>
  <c r="D279" i="2"/>
  <c r="C21" i="2"/>
  <c r="C59" i="2"/>
  <c r="C19" i="2"/>
  <c r="C144" i="2"/>
  <c r="C100" i="2"/>
  <c r="C195" i="2"/>
  <c r="C58" i="2"/>
  <c r="C200" i="2"/>
  <c r="C71" i="2"/>
  <c r="C81" i="2"/>
  <c r="C151" i="2"/>
  <c r="C204" i="2"/>
  <c r="C46" i="2"/>
  <c r="C75" i="2"/>
  <c r="C130" i="2"/>
  <c r="C253" i="2"/>
  <c r="C309" i="2"/>
  <c r="D208" i="2"/>
  <c r="D71" i="2"/>
  <c r="D65" i="2"/>
  <c r="D177" i="2"/>
  <c r="C95" i="2"/>
  <c r="C73" i="2"/>
  <c r="C38" i="2"/>
  <c r="C4" i="2"/>
  <c r="C329" i="2"/>
  <c r="C79" i="2"/>
  <c r="C233" i="2"/>
  <c r="C7" i="2"/>
  <c r="C56" i="2"/>
  <c r="C277" i="2"/>
  <c r="D55" i="2"/>
  <c r="D275" i="2"/>
  <c r="D19" i="2"/>
  <c r="D107" i="2"/>
  <c r="C358" i="2"/>
  <c r="D49" i="1"/>
  <c r="C323" i="2"/>
  <c r="C191" i="2"/>
  <c r="C78" i="2"/>
  <c r="C131" i="2"/>
  <c r="C190" i="2"/>
  <c r="C122" i="2"/>
  <c r="C128" i="2"/>
  <c r="C116" i="2"/>
  <c r="C332" i="2"/>
  <c r="C299" i="2"/>
  <c r="C294" i="2"/>
  <c r="C313" i="2"/>
  <c r="D48" i="1"/>
  <c r="D325" i="2"/>
  <c r="D166" i="2"/>
  <c r="D129" i="2"/>
  <c r="D49" i="2"/>
  <c r="D45" i="2"/>
  <c r="C103" i="2"/>
  <c r="C175" i="2"/>
  <c r="C325" i="2"/>
  <c r="C76" i="2"/>
  <c r="C85" i="2"/>
  <c r="C150" i="2"/>
  <c r="C22" i="2"/>
  <c r="C25" i="2"/>
  <c r="C186" i="2"/>
  <c r="C160" i="2"/>
  <c r="C265" i="2"/>
  <c r="C135" i="2"/>
  <c r="C361" i="2"/>
  <c r="C289" i="2"/>
  <c r="C108" i="2"/>
  <c r="C230" i="2"/>
  <c r="C174" i="2"/>
  <c r="C70" i="2"/>
  <c r="C105" i="2"/>
  <c r="C194" i="2"/>
  <c r="C184" i="2"/>
  <c r="C280" i="2"/>
  <c r="C335" i="2"/>
  <c r="D9" i="1"/>
  <c r="C297" i="2"/>
  <c r="C278" i="2"/>
  <c r="F13" i="1"/>
  <c r="D320" i="2"/>
  <c r="D270" i="2"/>
  <c r="D8" i="2"/>
  <c r="D257" i="2"/>
  <c r="D127" i="2"/>
  <c r="D54" i="2"/>
  <c r="D84" i="2"/>
  <c r="D35" i="1"/>
  <c r="D159" i="2"/>
  <c r="D150" i="2"/>
  <c r="D210" i="2"/>
  <c r="D184" i="2"/>
  <c r="D80" i="2"/>
  <c r="D40" i="1"/>
  <c r="C183" i="2"/>
  <c r="C27" i="2"/>
  <c r="C113" i="2"/>
  <c r="C161" i="2"/>
  <c r="C217" i="2"/>
  <c r="C250" i="2"/>
  <c r="C208" i="2"/>
  <c r="C29" i="2"/>
  <c r="C215" i="2"/>
  <c r="C147" i="2"/>
  <c r="C145" i="2"/>
  <c r="C338" i="2"/>
  <c r="C241" i="2"/>
  <c r="C267" i="2"/>
  <c r="C268" i="2"/>
  <c r="D32" i="1"/>
  <c r="C221" i="2"/>
  <c r="C109" i="2"/>
  <c r="D165" i="2"/>
  <c r="D139" i="2"/>
  <c r="D317" i="2"/>
  <c r="D39" i="2"/>
  <c r="D93" i="2"/>
  <c r="D31" i="1"/>
  <c r="C63" i="2"/>
  <c r="C30" i="2"/>
  <c r="C51" i="2"/>
  <c r="C346" i="2"/>
  <c r="C66" i="2"/>
  <c r="C64" i="2"/>
  <c r="C256" i="2"/>
  <c r="C257" i="2"/>
  <c r="C369" i="2"/>
  <c r="C220" i="2"/>
  <c r="C37" i="2"/>
  <c r="C68" i="2"/>
  <c r="D47" i="2"/>
  <c r="D157" i="2"/>
  <c r="D20" i="1"/>
  <c r="C118" i="2"/>
  <c r="C185" i="2"/>
  <c r="C82" i="2"/>
  <c r="C210" i="2"/>
  <c r="C32" i="2"/>
  <c r="C371" i="2"/>
  <c r="C207" i="2"/>
  <c r="C199" i="2"/>
  <c r="C300" i="2"/>
  <c r="C101" i="2"/>
  <c r="C171" i="2"/>
  <c r="C155" i="2"/>
  <c r="C158" i="2"/>
  <c r="C201" i="2"/>
  <c r="C218" i="2"/>
  <c r="C40" i="2"/>
  <c r="C168" i="2"/>
  <c r="C307" i="2"/>
  <c r="C372" i="2"/>
  <c r="D13" i="1"/>
  <c r="C231" i="2"/>
  <c r="D5" i="1"/>
  <c r="C156" i="2"/>
  <c r="C133" i="2"/>
  <c r="C339" i="2"/>
  <c r="C45" i="2"/>
  <c r="F44" i="1"/>
  <c r="F50" i="1"/>
  <c r="D11" i="1"/>
  <c r="D12" i="1"/>
  <c r="D8" i="1"/>
  <c r="C92" i="2"/>
  <c r="C327" i="2"/>
  <c r="C286" i="2"/>
  <c r="C13" i="2"/>
  <c r="D34" i="1"/>
  <c r="D15" i="1"/>
  <c r="C236" i="2"/>
  <c r="C357" i="2"/>
  <c r="C223" i="2"/>
  <c r="C86" i="2"/>
  <c r="C169" i="2"/>
  <c r="C370" i="2"/>
  <c r="C90" i="2"/>
  <c r="C284" i="2"/>
  <c r="C293" i="2"/>
  <c r="C337" i="2"/>
  <c r="C259" i="2"/>
  <c r="C179" i="2"/>
  <c r="C110" i="2"/>
  <c r="C193" i="2"/>
  <c r="C211" i="2"/>
  <c r="C3" i="2"/>
  <c r="C166" i="2"/>
  <c r="C209" i="2"/>
  <c r="C98" i="2"/>
  <c r="C226" i="2"/>
  <c r="C48" i="2"/>
  <c r="C176" i="2"/>
  <c r="D10" i="1"/>
  <c r="C344" i="2"/>
  <c r="C321" i="2"/>
  <c r="C271" i="2"/>
  <c r="E2" i="1"/>
  <c r="D7" i="1"/>
  <c r="C188" i="2"/>
  <c r="F8" i="1"/>
  <c r="C165" i="2"/>
  <c r="C356" i="2"/>
  <c r="C312" i="2"/>
  <c r="C77" i="2"/>
  <c r="F42" i="1"/>
  <c r="F47" i="1"/>
  <c r="D22" i="2"/>
  <c r="D28" i="2"/>
  <c r="D2" i="1"/>
  <c r="C141" i="2"/>
  <c r="D99" i="2"/>
  <c r="D315" i="2"/>
  <c r="C117" i="2"/>
  <c r="C352" i="2"/>
  <c r="C238" i="2"/>
  <c r="C235" i="2"/>
  <c r="C214" i="2"/>
  <c r="C274" i="2"/>
  <c r="C102" i="2"/>
  <c r="C163" i="2"/>
  <c r="C41" i="2"/>
  <c r="C10" i="2"/>
  <c r="C138" i="2"/>
  <c r="C276" i="2"/>
  <c r="C88" i="2"/>
  <c r="C216" i="2"/>
  <c r="C148" i="2"/>
  <c r="C263" i="2"/>
  <c r="C336" i="2"/>
  <c r="C61" i="2"/>
  <c r="C347" i="2"/>
  <c r="C366" i="2"/>
  <c r="C196" i="2"/>
  <c r="D33" i="1"/>
  <c r="C304" i="2"/>
  <c r="D45" i="1"/>
  <c r="D3" i="1"/>
  <c r="C272" i="2"/>
  <c r="C283" i="2"/>
  <c r="C302" i="2"/>
  <c r="C266" i="2"/>
  <c r="D17" i="1"/>
  <c r="C365" i="2"/>
  <c r="C205" i="2"/>
  <c r="D43" i="1"/>
  <c r="D4" i="1"/>
  <c r="C164" i="2"/>
  <c r="C368" i="2"/>
  <c r="C295" i="2"/>
  <c r="C288" i="2"/>
  <c r="C222" i="2"/>
  <c r="C49" i="2"/>
  <c r="C308" i="2"/>
  <c r="C96" i="2"/>
  <c r="C180" i="2"/>
  <c r="C181" i="2"/>
  <c r="C5" i="2"/>
  <c r="C26" i="2"/>
  <c r="C333" i="2"/>
  <c r="C125" i="2"/>
  <c r="C355" i="2"/>
  <c r="D14" i="1"/>
  <c r="C23" i="2"/>
  <c r="C354" i="2"/>
  <c r="D41" i="1"/>
  <c r="C348" i="2"/>
  <c r="C149" i="2"/>
  <c r="C246" i="2"/>
  <c r="C219" i="2"/>
  <c r="C146" i="2"/>
  <c r="C224" i="2"/>
  <c r="C93" i="2"/>
  <c r="C258" i="2"/>
  <c r="C12" i="2"/>
  <c r="C182" i="2"/>
  <c r="C65" i="2"/>
  <c r="C154" i="2"/>
  <c r="C340" i="2"/>
  <c r="C104" i="2"/>
  <c r="C232" i="2"/>
  <c r="C212" i="2"/>
  <c r="C261" i="2"/>
  <c r="C9" i="2"/>
  <c r="C35" i="2"/>
  <c r="C198" i="2"/>
  <c r="C89" i="2"/>
  <c r="C34" i="2"/>
  <c r="C162" i="2"/>
  <c r="C11" i="2"/>
  <c r="C112" i="2"/>
  <c r="C240" i="2"/>
  <c r="C244" i="2"/>
  <c r="C269" i="2"/>
  <c r="C157" i="2"/>
  <c r="C15" i="2"/>
  <c r="C291" i="2"/>
  <c r="C317" i="2"/>
  <c r="C87" i="2"/>
  <c r="C364" i="2"/>
  <c r="D39" i="1"/>
  <c r="C173" i="2"/>
  <c r="D16" i="1"/>
  <c r="C243" i="2"/>
  <c r="C311" i="2"/>
  <c r="C126" i="2"/>
  <c r="C18" i="2"/>
  <c r="C330" i="2"/>
  <c r="C359" i="2"/>
  <c r="C349" i="2"/>
  <c r="C287" i="2"/>
  <c r="C251" i="2"/>
  <c r="C320" i="2"/>
  <c r="C345" i="2"/>
  <c r="C213" i="2"/>
  <c r="C285" i="2"/>
  <c r="C314" i="2"/>
  <c r="C254" i="2"/>
  <c r="C44" i="2"/>
  <c r="C281" i="2"/>
  <c r="C245" i="2"/>
  <c r="C31" i="2"/>
  <c r="C292" i="2"/>
  <c r="C2" i="2"/>
  <c r="C33" i="2"/>
  <c r="C43" i="2"/>
  <c r="C17" i="2"/>
  <c r="C282" i="2"/>
  <c r="C97" i="2"/>
  <c r="C42" i="2"/>
  <c r="C170" i="2"/>
  <c r="C99" i="2"/>
  <c r="C120" i="2"/>
  <c r="C248" i="2"/>
  <c r="C316" i="2"/>
  <c r="C39" i="2"/>
  <c r="C189" i="2"/>
  <c r="C47" i="2"/>
  <c r="C328" i="2"/>
  <c r="C143" i="2"/>
  <c r="C119" i="2"/>
  <c r="D37" i="1"/>
  <c r="D50" i="1"/>
  <c r="D38" i="1"/>
  <c r="D46" i="1"/>
  <c r="C172" i="2"/>
  <c r="C360" i="2"/>
  <c r="C159" i="2"/>
  <c r="C67" i="2"/>
  <c r="C62" i="2"/>
  <c r="C137" i="2"/>
  <c r="C123" i="2"/>
  <c r="C279" i="2"/>
  <c r="C94" i="2"/>
  <c r="C177" i="2"/>
  <c r="C74" i="2"/>
  <c r="C202" i="2"/>
  <c r="C24" i="2"/>
  <c r="C152" i="2"/>
  <c r="C318" i="2"/>
  <c r="C111" i="2"/>
  <c r="C167" i="2"/>
  <c r="D6" i="1"/>
  <c r="C60" i="2"/>
  <c r="C6" i="2"/>
  <c r="C69" i="2"/>
  <c r="C350" i="2"/>
  <c r="C303" i="2"/>
  <c r="D36" i="1"/>
  <c r="E8" i="1"/>
  <c r="C36" i="2"/>
  <c r="C275" i="2"/>
  <c r="F14" i="1"/>
  <c r="C331" i="2"/>
  <c r="D3" i="2"/>
  <c r="D333" i="2"/>
  <c r="D221" i="2"/>
  <c r="D261" i="2"/>
  <c r="D272" i="2"/>
  <c r="D351" i="2"/>
  <c r="D254" i="2"/>
  <c r="D17" i="2"/>
  <c r="D274" i="2"/>
  <c r="D273" i="2"/>
  <c r="D232" i="2"/>
  <c r="C124" i="2"/>
  <c r="C260" i="2"/>
  <c r="C229" i="2"/>
  <c r="C228" i="2"/>
  <c r="C55" i="2"/>
  <c r="C237" i="2"/>
  <c r="F35" i="1"/>
  <c r="D176" i="2"/>
  <c r="D233" i="2"/>
  <c r="D112" i="2"/>
  <c r="D244" i="2"/>
  <c r="D352" i="2"/>
  <c r="D366" i="2"/>
  <c r="D18" i="2"/>
  <c r="D182" i="2"/>
  <c r="D73" i="2"/>
  <c r="D284" i="2"/>
  <c r="F46" i="1"/>
  <c r="D75" i="2"/>
  <c r="D27" i="2"/>
  <c r="D222" i="2"/>
  <c r="D268" i="2"/>
  <c r="D277" i="2"/>
  <c r="D50" i="2"/>
  <c r="D183" i="2"/>
  <c r="D11" i="2"/>
  <c r="D14" i="2"/>
  <c r="D72" i="2"/>
  <c r="D278" i="2"/>
  <c r="D163" i="2"/>
  <c r="D187" i="2"/>
  <c r="D247" i="2"/>
  <c r="D263" i="2"/>
  <c r="D111" i="2"/>
  <c r="D338" i="2"/>
  <c r="D191" i="2"/>
  <c r="D172" i="2"/>
  <c r="D357" i="2"/>
  <c r="C382" i="2"/>
  <c r="F40" i="1"/>
  <c r="F49" i="1"/>
  <c r="D59" i="2"/>
  <c r="D288" i="2"/>
  <c r="D31" i="2"/>
  <c r="D347" i="2"/>
  <c r="D21" i="2"/>
  <c r="D53" i="2"/>
  <c r="D117" i="2"/>
  <c r="D148" i="2"/>
  <c r="D285" i="2"/>
  <c r="D251" i="2"/>
  <c r="D282" i="2"/>
  <c r="C405" i="2"/>
  <c r="D360" i="2"/>
  <c r="D253" i="2"/>
  <c r="D276" i="2"/>
  <c r="D131" i="2"/>
  <c r="D215" i="2"/>
  <c r="D291" i="2"/>
  <c r="D316" i="2"/>
  <c r="D318" i="2"/>
  <c r="D343" i="2"/>
  <c r="D86" i="2"/>
  <c r="D349" i="2"/>
  <c r="D324" i="2"/>
  <c r="D9" i="2"/>
  <c r="D280" i="2"/>
  <c r="D192" i="2"/>
  <c r="D142" i="2"/>
  <c r="D309" i="2"/>
  <c r="D258" i="2"/>
  <c r="D178" i="2"/>
  <c r="D126" i="2"/>
  <c r="D170" i="2"/>
  <c r="D198" i="2"/>
  <c r="D114" i="2"/>
  <c r="D115" i="2"/>
  <c r="D110" i="2"/>
  <c r="D306" i="2"/>
  <c r="D213" i="2"/>
  <c r="D155" i="2"/>
  <c r="D236" i="2"/>
  <c r="D7" i="2"/>
  <c r="D118" i="2"/>
  <c r="D283" i="2"/>
  <c r="D240" i="2"/>
  <c r="D109" i="2"/>
  <c r="D269" i="2"/>
  <c r="D92" i="2"/>
  <c r="D102" i="2"/>
  <c r="D308" i="2"/>
  <c r="D147" i="2"/>
  <c r="D228" i="2"/>
  <c r="D238" i="2"/>
  <c r="D303" i="2"/>
  <c r="D51" i="2"/>
  <c r="D304" i="2"/>
  <c r="D82" i="2"/>
  <c r="D158" i="2"/>
  <c r="D69" i="2"/>
  <c r="D212" i="2"/>
  <c r="E30" i="1"/>
  <c r="E7" i="1"/>
  <c r="E17" i="1"/>
  <c r="C301" i="2"/>
  <c r="E36" i="1"/>
  <c r="D392" i="2"/>
  <c r="E5" i="1"/>
  <c r="E34" i="1"/>
  <c r="E50" i="1"/>
  <c r="C392" i="2"/>
  <c r="E33" i="1"/>
  <c r="E48" i="1"/>
  <c r="C376" i="2"/>
  <c r="E9" i="1"/>
  <c r="E45" i="1"/>
  <c r="E51" i="1"/>
  <c r="C378" i="2"/>
  <c r="E13" i="1"/>
  <c r="E41" i="1"/>
  <c r="E11" i="1"/>
  <c r="E3" i="1"/>
  <c r="C132" i="2"/>
  <c r="C373" i="2"/>
  <c r="E14" i="1"/>
  <c r="C353" i="2"/>
  <c r="C247" i="2"/>
  <c r="C290" i="2"/>
  <c r="E39" i="1"/>
  <c r="E16" i="1"/>
  <c r="E37" i="1"/>
  <c r="C298" i="2"/>
  <c r="C342" i="2"/>
  <c r="C367" i="2"/>
  <c r="E35" i="1"/>
  <c r="E47" i="1"/>
  <c r="E46" i="1"/>
  <c r="E44" i="1"/>
  <c r="E42" i="1"/>
  <c r="E32" i="1"/>
  <c r="E40" i="1"/>
  <c r="E10" i="1"/>
  <c r="E20" i="1"/>
  <c r="E38" i="1"/>
  <c r="C388" i="2"/>
  <c r="D300" i="2"/>
  <c r="D10" i="2"/>
  <c r="D296" i="2"/>
  <c r="D138" i="2"/>
  <c r="D292" i="2"/>
  <c r="D231" i="2"/>
  <c r="D342" i="2"/>
  <c r="D249" i="2"/>
  <c r="D180" i="2"/>
  <c r="D255" i="2"/>
  <c r="D256" i="2"/>
  <c r="D229" i="2"/>
  <c r="D193" i="2"/>
  <c r="D136" i="2"/>
  <c r="D378" i="2"/>
  <c r="D103" i="2"/>
  <c r="D348" i="2"/>
  <c r="D37" i="2"/>
  <c r="D153" i="2"/>
  <c r="D359" i="2"/>
  <c r="C377" i="2"/>
  <c r="D196" i="2"/>
  <c r="D344" i="2"/>
  <c r="D20" i="2"/>
  <c r="D405" i="2"/>
  <c r="D295" i="2"/>
  <c r="D354" i="2"/>
  <c r="D34" i="2"/>
  <c r="D130" i="2"/>
  <c r="C390" i="2"/>
  <c r="D58" i="2"/>
  <c r="D66" i="2"/>
  <c r="D74" i="2"/>
  <c r="C374" i="2"/>
  <c r="C400" i="2"/>
  <c r="C391" i="2"/>
  <c r="C383" i="2"/>
  <c r="C384" i="2"/>
  <c r="C397" i="2"/>
  <c r="C403" i="2"/>
  <c r="C381" i="2"/>
  <c r="C20" i="2"/>
  <c r="D403" i="2"/>
  <c r="C398" i="2"/>
  <c r="C399" i="2"/>
  <c r="C387" i="2"/>
  <c r="C406" i="2"/>
  <c r="C393" i="2"/>
  <c r="D398" i="2"/>
  <c r="D12" i="2"/>
  <c r="D332" i="2"/>
  <c r="C402" i="2"/>
  <c r="C389" i="2"/>
  <c r="D146" i="2"/>
  <c r="D194" i="2"/>
  <c r="D310" i="2"/>
  <c r="C385" i="2"/>
  <c r="C404" i="2"/>
  <c r="D298" i="2"/>
  <c r="D162" i="2"/>
  <c r="D259" i="2"/>
  <c r="C396" i="2"/>
  <c r="C394" i="2"/>
  <c r="C386" i="2"/>
  <c r="C401" i="2"/>
  <c r="D164" i="2"/>
  <c r="D26" i="2"/>
  <c r="D105" i="2"/>
  <c r="D15" i="2"/>
  <c r="D122" i="2"/>
  <c r="D106" i="2"/>
  <c r="D214" i="2"/>
  <c r="D38" i="2"/>
  <c r="D391" i="2"/>
  <c r="D30" i="1"/>
  <c r="D51" i="1"/>
  <c r="D364" i="2"/>
  <c r="D235" i="2"/>
  <c r="D368" i="2"/>
  <c r="D32" i="2"/>
  <c r="D169" i="2"/>
  <c r="D188" i="2"/>
  <c r="D345" i="2"/>
  <c r="D94" i="2"/>
  <c r="D361" i="2"/>
  <c r="D388" i="2"/>
  <c r="D47" i="1"/>
  <c r="D286" i="2"/>
  <c r="D369" i="2"/>
  <c r="D77" i="2"/>
  <c r="D96" i="2"/>
  <c r="D40" i="2"/>
  <c r="D41" i="2"/>
  <c r="D262" i="2"/>
  <c r="D200" i="2"/>
  <c r="D409" i="2"/>
  <c r="D375" i="2"/>
  <c r="D266" i="2"/>
  <c r="D335" i="2"/>
  <c r="D125" i="2"/>
  <c r="D104" i="2"/>
  <c r="D137" i="2"/>
  <c r="D248" i="2"/>
  <c r="D70" i="2"/>
  <c r="D390" i="2"/>
  <c r="D395" i="2"/>
  <c r="D290" i="2"/>
  <c r="D91" i="2"/>
  <c r="D101" i="2"/>
  <c r="D88" i="2"/>
  <c r="D89" i="2"/>
  <c r="D211" i="2"/>
  <c r="D246" i="2"/>
  <c r="D297" i="2"/>
  <c r="D44" i="2"/>
  <c r="D307" i="2"/>
  <c r="D160" i="2"/>
  <c r="D400" i="2"/>
  <c r="D406" i="2"/>
  <c r="D260" i="2"/>
  <c r="D2" i="2"/>
  <c r="D79" i="2"/>
  <c r="D173" i="2"/>
  <c r="D373" i="2"/>
  <c r="D370" i="2"/>
  <c r="D385" i="2"/>
  <c r="D380" i="2"/>
  <c r="D44" i="1"/>
  <c r="D5" i="2"/>
  <c r="D305" i="2"/>
  <c r="D205" i="2"/>
  <c r="D145" i="2"/>
  <c r="D67" i="2"/>
  <c r="D242" i="2"/>
  <c r="D207" i="2"/>
  <c r="D81" i="2"/>
  <c r="D323" i="2"/>
  <c r="D281" i="2"/>
  <c r="D119" i="2"/>
  <c r="D250" i="2"/>
  <c r="D48" i="2"/>
  <c r="D319" i="2"/>
  <c r="C379" i="2"/>
  <c r="C380" i="2"/>
  <c r="D387" i="2"/>
  <c r="D95" i="2"/>
  <c r="D334" i="2"/>
  <c r="D371" i="2"/>
  <c r="D156" i="2"/>
  <c r="D152" i="2"/>
  <c r="D35" i="2"/>
  <c r="D141" i="2"/>
  <c r="D90" i="2"/>
  <c r="D311" i="2"/>
  <c r="D132" i="2"/>
  <c r="D140" i="2"/>
  <c r="D25" i="2"/>
  <c r="D52" i="2"/>
  <c r="D201" i="2"/>
  <c r="D168" i="2"/>
  <c r="C409" i="2"/>
  <c r="C407" i="2"/>
  <c r="C395" i="2"/>
  <c r="D42" i="2"/>
  <c r="D144" i="2"/>
  <c r="D225" i="2"/>
  <c r="D6" i="2"/>
  <c r="D376" i="2"/>
  <c r="D379" i="2"/>
  <c r="D394" i="2"/>
  <c r="D341" i="2"/>
  <c r="D30" i="2"/>
  <c r="D314" i="2"/>
  <c r="D326" i="2"/>
  <c r="D321" i="2"/>
  <c r="D78" i="2"/>
  <c r="D223" i="2"/>
  <c r="D230" i="2"/>
  <c r="D271" i="2"/>
  <c r="D377" i="2"/>
  <c r="D407" i="2"/>
  <c r="D397" i="2"/>
  <c r="D120" i="2"/>
  <c r="D4" i="2"/>
  <c r="D402" i="2"/>
  <c r="D404" i="2"/>
  <c r="D389" i="2"/>
  <c r="D396" i="2"/>
  <c r="D203" i="2"/>
  <c r="D64" i="2"/>
  <c r="D171" i="2"/>
  <c r="D185" i="2"/>
  <c r="D245" i="2"/>
  <c r="D76" i="2"/>
  <c r="D234" i="2"/>
  <c r="D346" i="2"/>
  <c r="D350" i="2"/>
  <c r="D384" i="2"/>
  <c r="D299" i="2"/>
  <c r="D218" i="2"/>
  <c r="D13" i="2"/>
  <c r="D108" i="2"/>
  <c r="D294" i="2"/>
  <c r="D62" i="2"/>
  <c r="D121" i="2"/>
  <c r="D401" i="2"/>
  <c r="D399" i="2"/>
  <c r="D382" i="2"/>
  <c r="D116" i="2"/>
  <c r="D241" i="2"/>
  <c r="D330" i="2"/>
  <c r="D289" i="2"/>
  <c r="D186" i="2"/>
  <c r="D393" i="2"/>
  <c r="D383" i="2"/>
  <c r="D175" i="2"/>
  <c r="D367" i="2"/>
  <c r="D68" i="2"/>
  <c r="D100" i="2"/>
  <c r="D374" i="2"/>
  <c r="D381" i="2"/>
  <c r="D124" i="2"/>
  <c r="D337" i="2"/>
  <c r="D113" i="2"/>
  <c r="D202" i="2"/>
  <c r="D339" i="2"/>
  <c r="D57" i="2"/>
  <c r="D328" i="2"/>
  <c r="D239" i="2"/>
  <c r="D209" i="2"/>
  <c r="D154" i="2"/>
  <c r="D386" i="2"/>
  <c r="D408" i="2"/>
  <c r="D13" i="5"/>
  <c r="F13" i="5" s="1"/>
  <c r="D2" i="5"/>
  <c r="F2" i="5" s="1"/>
  <c r="D15" i="5"/>
  <c r="F15" i="5" s="1"/>
  <c r="H15" i="5" s="1"/>
  <c r="D4" i="5"/>
  <c r="F4" i="5" s="1"/>
  <c r="D3" i="5"/>
  <c r="F3" i="5" s="1"/>
  <c r="D5" i="5"/>
  <c r="F5" i="5" s="1"/>
  <c r="D10" i="5"/>
  <c r="F10" i="5" s="1"/>
  <c r="D25" i="5"/>
  <c r="F25" i="5" s="1"/>
  <c r="H25" i="5" s="1"/>
  <c r="D14" i="5"/>
  <c r="F14" i="5" s="1"/>
  <c r="D32" i="5"/>
  <c r="F32" i="5" s="1"/>
  <c r="H32" i="5" s="1"/>
  <c r="D11" i="5"/>
  <c r="F11" i="5" s="1"/>
  <c r="D17" i="5"/>
  <c r="F17" i="5" s="1"/>
  <c r="D30" i="5"/>
  <c r="F30" i="5" s="1"/>
  <c r="H30" i="5" s="1"/>
  <c r="D12" i="5"/>
  <c r="F12" i="5" s="1"/>
  <c r="D22" i="5"/>
  <c r="F22" i="5" s="1"/>
  <c r="D29" i="5"/>
  <c r="F29" i="5" s="1"/>
  <c r="H29" i="5" s="1"/>
  <c r="D16" i="5"/>
  <c r="F16" i="5" s="1"/>
  <c r="D36" i="5"/>
  <c r="F36" i="5" s="1"/>
  <c r="H36" i="5" s="1"/>
  <c r="D33" i="5"/>
  <c r="F33" i="5" s="1"/>
  <c r="H33" i="5" s="1"/>
  <c r="D28" i="5"/>
  <c r="F28" i="5" s="1"/>
  <c r="H28" i="5" s="1"/>
  <c r="D24" i="1"/>
  <c r="G24" i="1"/>
  <c r="F24" i="1"/>
  <c r="A28" i="1"/>
  <c r="E24" i="1"/>
  <c r="C24" i="1"/>
  <c r="D6" i="5"/>
  <c r="F6" i="5" s="1"/>
  <c r="D19" i="5"/>
  <c r="F19" i="5" s="1"/>
  <c r="D5" i="4"/>
  <c r="F5" i="4" s="1"/>
  <c r="D6" i="4"/>
  <c r="F6" i="4" s="1"/>
  <c r="D4" i="4"/>
  <c r="F4" i="4" s="1"/>
  <c r="D2" i="4"/>
  <c r="F2" i="4" s="1"/>
  <c r="D9" i="5"/>
  <c r="F9" i="5" s="1"/>
  <c r="G21" i="1"/>
  <c r="F21" i="1"/>
  <c r="A25" i="1"/>
  <c r="E21" i="1"/>
  <c r="D21" i="1"/>
  <c r="C21" i="1"/>
  <c r="D18" i="1"/>
  <c r="C18" i="1"/>
  <c r="F18" i="1"/>
  <c r="G18" i="1"/>
  <c r="A22" i="1"/>
  <c r="E18" i="1"/>
  <c r="D3" i="4"/>
  <c r="F3" i="4" s="1"/>
  <c r="D18" i="5"/>
  <c r="F18" i="5" s="1"/>
  <c r="A23" i="1"/>
  <c r="E19" i="1"/>
  <c r="D19" i="1"/>
  <c r="C19" i="1"/>
  <c r="G19" i="1"/>
  <c r="F19" i="1"/>
  <c r="D7" i="4"/>
  <c r="F7" i="4" s="1"/>
  <c r="D34" i="5"/>
  <c r="F34" i="5" s="1"/>
  <c r="H34" i="5" s="1"/>
  <c r="D26" i="5"/>
  <c r="F26" i="5" s="1"/>
  <c r="H26" i="5" s="1"/>
  <c r="D35" i="5"/>
  <c r="F35" i="5" s="1"/>
  <c r="H35" i="5" s="1"/>
  <c r="D31" i="5"/>
  <c r="F31" i="5" s="1"/>
  <c r="H31" i="5" s="1"/>
  <c r="D27" i="5"/>
  <c r="F27" i="5" s="1"/>
  <c r="H27" i="5" s="1"/>
  <c r="D23" i="5"/>
  <c r="F23" i="5" s="1"/>
  <c r="D7" i="5"/>
  <c r="F7" i="5" s="1"/>
  <c r="D21" i="5"/>
  <c r="F21" i="5" s="1"/>
  <c r="D20" i="5"/>
  <c r="F20" i="5" s="1"/>
  <c r="D24" i="5"/>
  <c r="F24" i="5" s="1"/>
  <c r="H24" i="5" s="1"/>
  <c r="D8" i="5"/>
  <c r="F8" i="5" s="1"/>
  <c r="U33" i="21" l="1"/>
  <c r="AF22" i="21"/>
  <c r="AE27" i="21"/>
  <c r="AF40" i="21"/>
  <c r="U31" i="21"/>
  <c r="AF32" i="21"/>
  <c r="U22" i="21"/>
  <c r="AE40" i="21"/>
  <c r="AE23" i="21"/>
  <c r="U9" i="21"/>
  <c r="U10" i="21"/>
  <c r="AE15" i="21"/>
  <c r="V35" i="21"/>
  <c r="V16" i="21"/>
  <c r="AF18" i="21"/>
  <c r="V39" i="21"/>
  <c r="U16" i="21"/>
  <c r="AF38" i="21"/>
  <c r="AE32" i="21"/>
  <c r="AF23" i="21"/>
  <c r="V9" i="21"/>
  <c r="V42" i="21"/>
  <c r="U28" i="21"/>
  <c r="AF25" i="21"/>
  <c r="AF27" i="21"/>
  <c r="V37" i="21"/>
  <c r="V24" i="21"/>
  <c r="AE21" i="21"/>
  <c r="AE42" i="21"/>
  <c r="AE28" i="21"/>
  <c r="V45" i="21"/>
  <c r="AF43" i="21"/>
  <c r="V43" i="21"/>
  <c r="AE37" i="21"/>
  <c r="U21" i="21"/>
  <c r="U42" i="21"/>
  <c r="AE13" i="21"/>
  <c r="V15" i="21"/>
  <c r="AE44" i="21"/>
  <c r="V13" i="21"/>
  <c r="U11" i="21"/>
  <c r="AF28" i="21"/>
  <c r="AF11" i="21"/>
  <c r="AE25" i="21"/>
  <c r="AE41" i="21"/>
  <c r="AE20" i="21"/>
  <c r="AF19" i="21"/>
  <c r="AF14" i="21"/>
  <c r="AF33" i="21"/>
  <c r="U29" i="21"/>
  <c r="AF20" i="21"/>
  <c r="AE14" i="21"/>
  <c r="V34" i="21"/>
  <c r="AE33" i="21"/>
  <c r="AF17" i="21"/>
  <c r="AE12" i="21"/>
  <c r="U36" i="21"/>
  <c r="AF31" i="21"/>
  <c r="V29" i="21"/>
  <c r="V14" i="21"/>
  <c r="AF34" i="21"/>
  <c r="AE17" i="21"/>
  <c r="AE36" i="21"/>
  <c r="AE31" i="21"/>
  <c r="AF35" i="21"/>
  <c r="U14" i="21"/>
  <c r="U17" i="21"/>
  <c r="V36" i="21"/>
  <c r="AF44" i="21"/>
  <c r="V31" i="21"/>
  <c r="H13" i="5"/>
  <c r="H5" i="5"/>
  <c r="H3" i="5"/>
  <c r="H10" i="5"/>
  <c r="H14" i="5"/>
  <c r="H17" i="5"/>
  <c r="H4" i="5"/>
  <c r="H12" i="5"/>
  <c r="H11" i="5"/>
  <c r="H16" i="5"/>
  <c r="H22" i="5"/>
  <c r="H6" i="5"/>
  <c r="G23" i="1"/>
  <c r="D23" i="1"/>
  <c r="F23" i="1"/>
  <c r="A27" i="1"/>
  <c r="E23" i="1"/>
  <c r="C23" i="1"/>
  <c r="C25" i="1"/>
  <c r="F25" i="1"/>
  <c r="D25" i="1"/>
  <c r="G25" i="1"/>
  <c r="A29" i="1"/>
  <c r="E25" i="1"/>
  <c r="F28" i="1"/>
  <c r="E28" i="1"/>
  <c r="D28" i="1"/>
  <c r="C28" i="1"/>
  <c r="G28" i="1"/>
  <c r="H18" i="5"/>
  <c r="H20" i="5"/>
  <c r="H21" i="5"/>
  <c r="G22" i="1"/>
  <c r="F22" i="1"/>
  <c r="A26" i="1"/>
  <c r="E22" i="1"/>
  <c r="C22" i="1"/>
  <c r="D22" i="1"/>
  <c r="H8" i="5"/>
  <c r="H7" i="5"/>
  <c r="H2" i="5"/>
  <c r="H9" i="5"/>
  <c r="H19" i="5"/>
  <c r="H23" i="5"/>
  <c r="G29" i="1" l="1"/>
  <c r="F29" i="1"/>
  <c r="E29" i="1"/>
  <c r="D29" i="1"/>
  <c r="C29" i="1"/>
  <c r="E27" i="1"/>
  <c r="D27" i="1"/>
  <c r="C27" i="1"/>
  <c r="G27" i="1"/>
  <c r="F27" i="1"/>
  <c r="D26" i="1"/>
  <c r="C26" i="1"/>
  <c r="G26" i="1"/>
  <c r="F26" i="1"/>
  <c r="E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tc={3E19D10E-AB8E-4EC1-96B1-E482C676D2C1}</author>
  </authors>
  <commentList>
    <comment ref="J3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https://data.worldbank.org/indicator/PA.NUS.PRVT.PP?locations=BR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tc={416B0753-7296-4879-9F64-783F35F1BA01}</author>
    <author>tc={B843BC4D-D746-4865-BDC5-91C071D5F610}</author>
  </authors>
  <commentList>
    <comment ref="F1" authorId="0" shapeId="0" xr:uid="{00000000-0006-0000-07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https://sidra.ibge.gov.br/tabela/1736</t>
      </text>
    </comment>
    <comment ref="H1" authorId="1" shapeId="0" xr:uid="{00000000-0006-0000-07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Links:
https://repositorio.ipea.gov.br/bitstream/11058/1975/1/TD_0897.pdf
https://repositorio.ipea.gov.br/bitstream/11058/5600/1/bmt_n.19_sugest%c3%a3o.pdf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tc={9C0045F8-9099-44C7-933D-9A3E1E631A31}</author>
    <author>tc={801ADB67-853E-4B75-B68E-133CB146DBC9}</author>
  </authors>
  <commentList>
    <comment ref="D1" authorId="0" shapeId="0" xr:uid="{00000000-0006-0000-08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https://sidra.ibge.gov.br/Tabela/1737</t>
      </text>
    </comment>
    <comment ref="F1" authorId="1" shapeId="0" xr:uid="{00000000-0006-0000-08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Links:
https://repositorio.ipea.gov.br/bitstream/11058/1975/1/TD_0897.pdf
https://repositorio.ipea.gov.br/bitstream/11058/5600/1/bmt_n.19_sugest%c3%a3o.pdf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FV</author>
  </authors>
  <commentList>
    <comment ref="B1" authorId="0" shapeId="0" xr:uid="{00000000-0006-0000-0A00-000001000000}">
      <text>
        <r>
          <rPr>
            <sz val="10"/>
            <rFont val="Calibre"/>
            <charset val="1"/>
          </rPr>
          <t xml:space="preserve">Fabio Monteiro Vaz:
</t>
        </r>
        <r>
          <rPr>
            <sz val="9"/>
            <color rgb="FF000000"/>
            <rFont val="Segoe UI"/>
            <family val="2"/>
          </rPr>
          <t>https://www.bls.gov/cpi/data.htm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<sst xmlns="http://schemas.openxmlformats.org/spreadsheetml/2006/main" count="263" uniqueCount="149">
  <si>
    <t>ano</t>
  </si>
  <si>
    <t>trimestre</t>
  </si>
  <si>
    <t>conversor</t>
  </si>
  <si>
    <t>Conversor de moeda</t>
  </si>
  <si>
    <t>deflator</t>
  </si>
  <si>
    <t>25/08 a 31/08</t>
  </si>
  <si>
    <t>23/07 a 29/07</t>
  </si>
  <si>
    <t>25/07 a 31/07</t>
  </si>
  <si>
    <t>linha_77_jun2014</t>
  </si>
  <si>
    <t>27/11 a 28/11</t>
  </si>
  <si>
    <t>24/10 a 30/10</t>
  </si>
  <si>
    <t>22/10 a 28/10</t>
  </si>
  <si>
    <t>08/11 a 14/11</t>
  </si>
  <si>
    <t>26/09 a 18/12</t>
  </si>
  <si>
    <t>25/09 a 01/10</t>
  </si>
  <si>
    <t>23/09 a 29/09</t>
  </si>
  <si>
    <t>22/09 a 28/09</t>
  </si>
  <si>
    <t>28/09 a 04/10</t>
  </si>
  <si>
    <t>27/09 a 03/10</t>
  </si>
  <si>
    <t>24/09 a 30/09</t>
  </si>
  <si>
    <t>22/09 a 29/09</t>
  </si>
  <si>
    <t>20/09 a 26/09</t>
  </si>
  <si>
    <t>19/09 a 25/09</t>
  </si>
  <si>
    <t>21/09 a 27/09</t>
  </si>
  <si>
    <t>18/09 a 24/09</t>
  </si>
  <si>
    <t>1987/88</t>
  </si>
  <si>
    <t>1995/96</t>
  </si>
  <si>
    <t>2002/03</t>
  </si>
  <si>
    <t>2008/09</t>
  </si>
  <si>
    <t>2017/18</t>
  </si>
  <si>
    <t>Data</t>
  </si>
  <si>
    <t>Conversor de moeda para R$</t>
  </si>
  <si>
    <t>Salário Mínimo</t>
  </si>
  <si>
    <t>Números-índice INPC (dez/93 = 100)</t>
  </si>
  <si>
    <t>INPC + 22,25% a partir de jul/94 (dez/93 = 100)</t>
  </si>
  <si>
    <t>Números-índice    (Corseuil &amp; Foguel, 2002)</t>
  </si>
  <si>
    <t>INPC + 22,25% a partir de jul/94 (média 03 meses) (dez/93 = 100)</t>
  </si>
  <si>
    <t>INPC + 22,25% a partir de jul/94 (média 12 meses) (dez/93 = 100)</t>
  </si>
  <si>
    <t>Números-índice IPCA (dez/93 = 100)</t>
  </si>
  <si>
    <t>IPCA + 22,25% a partir de jul/94 (média 03 meses) (dez/93 = 100)</t>
  </si>
  <si>
    <t>IPCA + 22,25% a partir de jul/94 (média 12 meses) (dez/93 = 100)</t>
  </si>
  <si>
    <t>Ano</t>
  </si>
  <si>
    <t>Trimestre</t>
  </si>
  <si>
    <t>Data de referência (valores nominais)</t>
  </si>
  <si>
    <t>**Para a PNADC trimestral, utilizar o último mês do trimestre de referência, pois os deflatores trimestrais são uma média geométrica dos últimos 3 meses.</t>
  </si>
  <si>
    <t>Nota:</t>
  </si>
  <si>
    <t>n</t>
  </si>
  <si>
    <t>INPC - efetivo trimestral</t>
  </si>
  <si>
    <t>INPC - habitual trimestral</t>
  </si>
  <si>
    <t>INPC - habitual anual</t>
  </si>
  <si>
    <t>INPC - efetivo anual</t>
  </si>
  <si>
    <t>Números-índice (não precisa mexer)</t>
  </si>
  <si>
    <t>*Para a PNADc Anual, usar como referência o mês de dezembro de determinado ano, pois os deflatores trimestrais são escalonados pela média geométrica</t>
  </si>
  <si>
    <t xml:space="preserve">dos últimos 12 meses. </t>
  </si>
  <si>
    <t>MODO DE USO:</t>
  </si>
  <si>
    <t>Dividir o rendimento desejado pela coluna "deflator" mais adequada.</t>
  </si>
  <si>
    <t>INPC - habitual</t>
  </si>
  <si>
    <t>INPC - efetivo</t>
  </si>
  <si>
    <t>Conversor de moeda - efetivo</t>
  </si>
  <si>
    <t>Conversor de moeda - habitual</t>
  </si>
  <si>
    <t>R$ / dia</t>
  </si>
  <si>
    <t>R$ / mês</t>
  </si>
  <si>
    <t>números índice INPC (dez 93 = 100)</t>
  </si>
  <si>
    <t>PPC</t>
  </si>
  <si>
    <t>Ano de referência</t>
  </si>
  <si>
    <t>Linhas de pobreza</t>
  </si>
  <si>
    <t>PARÂMETROS DAS LINHAS:</t>
  </si>
  <si>
    <t>1- série histórica:</t>
  </si>
  <si>
    <r>
      <rPr>
        <sz val="10"/>
        <rFont val="Calibri"/>
        <family val="2"/>
      </rPr>
      <t xml:space="preserve">     </t>
    </r>
    <r>
      <rPr>
        <u/>
        <sz val="10"/>
        <rFont val="Calibri"/>
        <family val="2"/>
        <charset val="1"/>
      </rPr>
      <t>1.1- atualize a linha de referência em "</t>
    </r>
    <r>
      <rPr>
        <b/>
        <u/>
        <sz val="10"/>
        <rFont val="Calibri"/>
        <family val="2"/>
      </rPr>
      <t>Linhas de pobreza</t>
    </r>
    <r>
      <rPr>
        <u/>
        <sz val="10"/>
        <rFont val="Calibri"/>
        <family val="2"/>
        <charset val="1"/>
      </rPr>
      <t>";</t>
    </r>
  </si>
  <si>
    <r>
      <rPr>
        <sz val="10"/>
        <rFont val="Calibri"/>
        <family val="2"/>
      </rPr>
      <t xml:space="preserve">     1.</t>
    </r>
    <r>
      <rPr>
        <u/>
        <sz val="10"/>
        <rFont val="Calibri"/>
        <family val="2"/>
      </rPr>
      <t>2- atualize o "</t>
    </r>
    <r>
      <rPr>
        <b/>
        <u/>
        <sz val="10"/>
        <rFont val="Calibri"/>
        <family val="2"/>
      </rPr>
      <t>Ano de referência</t>
    </r>
    <r>
      <rPr>
        <u/>
        <sz val="10"/>
        <rFont val="Calibri"/>
        <family val="2"/>
        <charset val="1"/>
      </rPr>
      <t>" da linha; e</t>
    </r>
  </si>
  <si>
    <r>
      <rPr>
        <sz val="10"/>
        <rFont val="Calibri"/>
        <family val="2"/>
      </rPr>
      <t xml:space="preserve">     1.</t>
    </r>
    <r>
      <rPr>
        <u/>
        <sz val="10"/>
        <rFont val="Calibri"/>
        <family val="2"/>
        <charset val="1"/>
      </rPr>
      <t>3- atualize o "</t>
    </r>
    <r>
      <rPr>
        <b/>
        <u/>
        <sz val="10"/>
        <rFont val="Calibri"/>
        <family val="2"/>
      </rPr>
      <t>PPC</t>
    </r>
    <r>
      <rPr>
        <u/>
        <sz val="10"/>
        <rFont val="Calibri"/>
        <family val="2"/>
        <charset val="1"/>
      </rPr>
      <t>" de acordo com a tabela do Banco Mundial.</t>
    </r>
  </si>
  <si>
    <t>2- retrato:</t>
  </si>
  <si>
    <r>
      <rPr>
        <sz val="10"/>
        <rFont val="Calibri"/>
        <family val="2"/>
      </rPr>
      <t xml:space="preserve">     </t>
    </r>
    <r>
      <rPr>
        <u/>
        <sz val="10"/>
        <rFont val="Calibri"/>
        <family val="2"/>
        <charset val="1"/>
      </rPr>
      <t>2.1- escolha o ano que quer o retrato do indicador.</t>
    </r>
  </si>
  <si>
    <t>RETRATO:</t>
  </si>
  <si>
    <t>INPC (não mexe)</t>
  </si>
  <si>
    <t>Salário Mínimo
(INPC)</t>
  </si>
  <si>
    <t>Salário Mínimo
(INPC + 22,25% a partir de jul/94)</t>
  </si>
  <si>
    <t>Salário Mínimo
(IPCA)</t>
  </si>
  <si>
    <t>Salário Mínimo
(IPCA + 22,25% a partir de jul/94)</t>
  </si>
  <si>
    <t>PPP (2011)</t>
  </si>
  <si>
    <t>Corseuil &amp; Foguel (2002)</t>
  </si>
  <si>
    <t>Dividir o rendimento desejado pela coluna "deflator".</t>
  </si>
  <si>
    <t>IPCA</t>
  </si>
  <si>
    <t>Índice Geral de Preços ao Consumidor do Ministério do Trabalho - índice (jan. 1967 = 100)</t>
  </si>
  <si>
    <t>Índice Geral de Preços ao Consumidor do Ministério do Trabalho - inflação (% a.m.)</t>
  </si>
  <si>
    <t>data</t>
  </si>
  <si>
    <t>conversor de moeda para R$</t>
  </si>
  <si>
    <t>salário mínimo
(nominal)</t>
  </si>
  <si>
    <t>US$ 2005 PPP conversion factor, private consumption (R$/US$)</t>
  </si>
  <si>
    <t>US$ 2011 PPP conversion factor, private consumption (R$/US$)</t>
  </si>
  <si>
    <t>US$ 2017 PPP conversion factor, private consumption (R$/US$)</t>
  </si>
  <si>
    <t>dez/21</t>
  </si>
  <si>
    <t>dez/22</t>
  </si>
  <si>
    <t>IPCA - média geométrica (12 meses)</t>
  </si>
  <si>
    <t>CPI - média geométrica (12 meses)</t>
  </si>
  <si>
    <t>IPCA - média 12 meses (2005 = 100)</t>
  </si>
  <si>
    <t>CPI - média 12 meses (2005 = 100)</t>
  </si>
  <si>
    <t>Consumer Price Index - All Urban Consumers (Base = 1982/84)</t>
  </si>
  <si>
    <t>US$ 2005 PPP conversion factor, private consumption (R$/US$) calculado</t>
  </si>
  <si>
    <t>US$ 2011 PPP conversion factor, private consumption (R$/US$) calculado</t>
  </si>
  <si>
    <t>US$ 2017 PPP conversion factor, private consumption (R$/US$) calculado</t>
  </si>
  <si>
    <t>US$ 2005 PPP conversion factor, private consumption (LCU/US$) WDI</t>
  </si>
  <si>
    <t>US$ 2011 PPP conversion factor, private consumption (LCU/US$) WDI</t>
  </si>
  <si>
    <t>US$ 2017 PPP conversion factor, private consumption (LCU/US$) WDI</t>
  </si>
  <si>
    <t>US$ 2005 PPP conversion factor, private consumption (R$/US$) WDI</t>
  </si>
  <si>
    <t>US$ 2011 PPP conversion factor, private consumption (R$/US$) WDI</t>
  </si>
  <si>
    <t>US$ 2017 PPP conversion factor, private consumption (R$/US$) WDI</t>
  </si>
  <si>
    <t>Dif. 2005 (PPP calc. - WDI series)</t>
  </si>
  <si>
    <t>Dif. 2011 (PPP calc. - WDI series)</t>
  </si>
  <si>
    <t>Dif. 2017 (PPP calc. - WDI series)</t>
  </si>
  <si>
    <t>BRA Consumer price index (2010 = 100)</t>
  </si>
  <si>
    <t>USA Consumer price index (2010 = 100)</t>
  </si>
  <si>
    <t>Relative BRA/USA Consumer price index (2010 = 100)</t>
  </si>
  <si>
    <t>US$ 2005 PPP conversion factor, private consumption (R$/US$) Check</t>
  </si>
  <si>
    <t>US$ 2011 PPP conversion factor, private consumption (R$/US$) Check</t>
  </si>
  <si>
    <t>Dif. 2005 (WDI check - WDI series)</t>
  </si>
  <si>
    <t>Dif. 2011 (WDI check - WDI series)</t>
  </si>
  <si>
    <t>BRA Inflation, average consumer prices index (2010 = 100)</t>
  </si>
  <si>
    <t>USA Inflation, average consumer prices index (2010 = 100)</t>
  </si>
  <si>
    <t>Dif. 2005 (WDI check - WEO check)</t>
  </si>
  <si>
    <t>Dif. 2011 (WDI check - WEO check)</t>
  </si>
  <si>
    <t>Fonte</t>
  </si>
  <si>
    <t>WDI</t>
  </si>
  <si>
    <t>WEO</t>
  </si>
  <si>
    <t>Country Code</t>
  </si>
  <si>
    <t>BRA</t>
  </si>
  <si>
    <t>USA</t>
  </si>
  <si>
    <t>Indicator Code</t>
  </si>
  <si>
    <t>PPP calc.</t>
  </si>
  <si>
    <t>PA.NUS.PRVT.PP.05</t>
  </si>
  <si>
    <t>PA.NUS.PRVT.PP</t>
  </si>
  <si>
    <t>WDI series</t>
  </si>
  <si>
    <t>FP.CPI.TOTL</t>
  </si>
  <si>
    <t>WDI check</t>
  </si>
  <si>
    <t>PCPI</t>
  </si>
  <si>
    <t>WEO check</t>
  </si>
  <si>
    <t>BR/US - média 12 meses (base = 2005)</t>
  </si>
  <si>
    <t>deflator_habit_tri</t>
  </si>
  <si>
    <t>deflator_habit_anual</t>
  </si>
  <si>
    <t>deflator_efet_tri</t>
  </si>
  <si>
    <t>deflator_efet_anual</t>
  </si>
  <si>
    <t>referência</t>
  </si>
  <si>
    <t>lp215</t>
  </si>
  <si>
    <t>lp365</t>
  </si>
  <si>
    <t>lp685</t>
  </si>
  <si>
    <t>salario_minimo</t>
  </si>
  <si>
    <t>indice</t>
  </si>
  <si>
    <t>deflator_habitual</t>
  </si>
  <si>
    <t>deflator_efetivo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</si>
</sst>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416]d/m/yyyy"/>
    <numFmt numFmtId="165" formatCode="mm/yyyy"/>
    <numFmt numFmtId="166" formatCode="_(* #,##0.00_);_(* \(#,##0.00\);_(* \-??_);_(@_)"/>
    <numFmt numFmtId="167" formatCode="_-* #,##0.00_-;\-* #,##0.00_-;_-* \-??_-;_-@_-"/>
    <numFmt numFmtId="168" formatCode="0.00000"/>
    <numFmt numFmtId="169" formatCode="#,##0.0000"/>
    <numFmt numFmtId="170" formatCode="0.0000"/>
    <numFmt numFmtId="171" formatCode="0.000000"/>
    <numFmt numFmtId="172" formatCode="#,##0.000"/>
    <numFmt numFmtId="173" formatCode="[$-416]mmm/yy"/>
    <numFmt numFmtId="174" formatCode="#0.000"/>
    <numFmt numFmtId="175" formatCode="0.0000000"/>
    <numFmt numFmtId="176" formatCode="0.000"/>
  </numFmts>
  <fonts count="30">
    <font>
      <sz val="10"/>
      <name val="Calibre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name val="Calibri"/>
      <family val="2"/>
    </font>
    <font>
      <sz val="10"/>
      <color rgb="FF666699"/>
      <name val="Calibri"/>
      <family val="2"/>
      <charset val="1"/>
    </font>
    <font>
      <sz val="10"/>
      <name val="Calibre"/>
      <charset val="1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charset val="1"/>
    </font>
    <font>
      <b/>
      <sz val="10"/>
      <name val="Calibri"/>
      <family val="2"/>
    </font>
    <font>
      <u/>
      <sz val="10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Calibri"/>
      <family val="2"/>
    </font>
    <font>
      <u/>
      <sz val="10"/>
      <name val="Calibri"/>
      <family val="2"/>
    </font>
    <font>
      <sz val="10"/>
      <color theme="0"/>
      <name val="Calibri"/>
      <family val="2"/>
      <charset val="1"/>
    </font>
    <font>
      <sz val="10"/>
      <color theme="0"/>
      <name val="Arial"/>
      <family val="2"/>
    </font>
    <font>
      <sz val="10"/>
      <color rgb="FF000000"/>
      <name val="Arial"/>
      <family val="2"/>
      <charset val="1"/>
    </font>
    <font>
      <u/>
      <sz val="10"/>
      <color rgb="FF666699"/>
      <name val="Calibri"/>
      <family val="2"/>
      <charset val="1"/>
    </font>
    <font>
      <sz val="10"/>
      <color theme="0"/>
      <name val="Calibre"/>
      <charset val="1"/>
    </font>
    <font>
      <sz val="9"/>
      <name val="Times New Roman"/>
      <family val="1"/>
    </font>
    <font>
      <sz val="10"/>
      <color theme="1"/>
      <name val="Arial"/>
      <family val="2"/>
    </font>
    <font>
      <sz val="9"/>
      <color rgb="FF000000"/>
      <name val="Segoe UI"/>
      <family val="2"/>
    </font>
    <font>
      <sz val="10"/>
      <color rgb="FFFFFF0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theme="8" tint="-0.249977111117893"/>
        <bgColor rgb="FF008080"/>
      </patternFill>
    </fill>
    <fill>
      <patternFill patternType="solid">
        <fgColor rgb="FF0070C0"/>
        <bgColor indexed="64"/>
      </patternFill>
    </fill>
    <fill>
      <patternFill patternType="solid">
        <fgColor rgb="FFB1A0C7"/>
        <bgColor rgb="FF9999FF"/>
      </patternFill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6" fontId="8" fillId="0" borderId="0" applyBorder="0" applyProtection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0" fillId="0" borderId="0"/>
    <xf numFmtId="0" fontId="14" fillId="0" borderId="0"/>
  </cellStyleXfs>
  <cellXfs count="141">
    <xf numFmtId="0" fontId="0" fillId="0" borderId="0" xfId="0"/>
    <xf numFmtId="0" fontId="4" fillId="0" borderId="0" xfId="0" applyFont="1"/>
    <xf numFmtId="0" fontId="5" fillId="2" borderId="0" xfId="3" applyFont="1" applyFill="1" applyAlignment="1">
      <alignment horizontal="center" vertical="center" wrapText="1"/>
    </xf>
    <xf numFmtId="164" fontId="4" fillId="0" borderId="0" xfId="0" applyNumberFormat="1" applyFont="1"/>
    <xf numFmtId="165" fontId="4" fillId="0" borderId="0" xfId="0" applyNumberFormat="1" applyFont="1" applyAlignment="1">
      <alignment horizontal="right"/>
    </xf>
    <xf numFmtId="166" fontId="4" fillId="0" borderId="0" xfId="1" applyFont="1" applyBorder="1" applyProtection="1"/>
    <xf numFmtId="167" fontId="4" fillId="0" borderId="0" xfId="0" applyNumberFormat="1" applyFont="1"/>
    <xf numFmtId="0" fontId="4" fillId="0" borderId="0" xfId="6" applyFont="1"/>
    <xf numFmtId="164" fontId="4" fillId="0" borderId="0" xfId="6" applyNumberFormat="1" applyFont="1" applyAlignment="1">
      <alignment horizontal="center"/>
    </xf>
    <xf numFmtId="0" fontId="4" fillId="0" borderId="0" xfId="6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7" fillId="0" borderId="0" xfId="0" applyFont="1"/>
    <xf numFmtId="169" fontId="9" fillId="0" borderId="0" xfId="0" applyNumberFormat="1" applyFont="1"/>
    <xf numFmtId="2" fontId="4" fillId="0" borderId="0" xfId="0" applyNumberFormat="1" applyFont="1"/>
    <xf numFmtId="170" fontId="4" fillId="0" borderId="0" xfId="0" applyNumberFormat="1" applyFont="1"/>
    <xf numFmtId="0" fontId="5" fillId="3" borderId="0" xfId="3" applyFont="1" applyFill="1" applyAlignment="1">
      <alignment horizontal="center" vertical="center" wrapText="1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1" applyFont="1" applyBorder="1" applyAlignment="1" applyProtection="1">
      <alignment horizontal="center"/>
    </xf>
    <xf numFmtId="0" fontId="4" fillId="0" borderId="0" xfId="1" applyNumberFormat="1" applyFont="1" applyBorder="1" applyAlignment="1" applyProtection="1">
      <alignment horizontal="center"/>
    </xf>
    <xf numFmtId="170" fontId="4" fillId="0" borderId="0" xfId="1" applyNumberFormat="1" applyFont="1" applyBorder="1" applyAlignment="1" applyProtection="1">
      <alignment horizontal="center"/>
    </xf>
    <xf numFmtId="2" fontId="4" fillId="0" borderId="0" xfId="1" applyNumberFormat="1" applyFont="1" applyBorder="1" applyAlignment="1" applyProtection="1">
      <alignment horizontal="center"/>
    </xf>
    <xf numFmtId="170" fontId="4" fillId="0" borderId="0" xfId="0" applyNumberFormat="1" applyFont="1" applyAlignment="1">
      <alignment horizontal="center"/>
    </xf>
    <xf numFmtId="170" fontId="4" fillId="0" borderId="0" xfId="6" applyNumberFormat="1" applyFont="1" applyAlignment="1">
      <alignment horizontal="center"/>
    </xf>
    <xf numFmtId="1" fontId="4" fillId="0" borderId="0" xfId="1" applyNumberFormat="1" applyFont="1" applyBorder="1" applyAlignment="1" applyProtection="1">
      <alignment horizontal="center"/>
    </xf>
    <xf numFmtId="1" fontId="4" fillId="0" borderId="0" xfId="0" applyNumberFormat="1" applyFont="1" applyAlignment="1">
      <alignment horizontal="center"/>
    </xf>
    <xf numFmtId="0" fontId="5" fillId="3" borderId="1" xfId="3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1" fillId="0" borderId="0" xfId="0" applyFont="1"/>
    <xf numFmtId="165" fontId="4" fillId="0" borderId="10" xfId="0" applyNumberFormat="1" applyFont="1" applyBorder="1" applyAlignment="1">
      <alignment horizontal="center" vertical="center" wrapText="1"/>
    </xf>
    <xf numFmtId="0" fontId="4" fillId="0" borderId="4" xfId="3" applyFont="1" applyBorder="1" applyAlignment="1">
      <alignment vertical="center"/>
    </xf>
    <xf numFmtId="0" fontId="4" fillId="0" borderId="5" xfId="3" applyFont="1" applyBorder="1" applyAlignment="1">
      <alignment vertical="center" wrapText="1"/>
    </xf>
    <xf numFmtId="0" fontId="4" fillId="0" borderId="6" xfId="3" applyFont="1" applyBorder="1" applyAlignment="1">
      <alignment vertical="center"/>
    </xf>
    <xf numFmtId="0" fontId="4" fillId="0" borderId="8" xfId="3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4" fontId="4" fillId="0" borderId="0" xfId="0" applyNumberFormat="1" applyFont="1" applyAlignment="1">
      <alignment horizontal="center"/>
    </xf>
    <xf numFmtId="4" fontId="4" fillId="0" borderId="0" xfId="1" applyNumberFormat="1" applyFont="1" applyBorder="1" applyAlignment="1" applyProtection="1">
      <alignment horizontal="center"/>
    </xf>
    <xf numFmtId="0" fontId="4" fillId="0" borderId="1" xfId="3" applyFont="1" applyBorder="1" applyAlignment="1">
      <alignment vertical="center"/>
    </xf>
    <xf numFmtId="0" fontId="4" fillId="0" borderId="3" xfId="3" applyFont="1" applyBorder="1" applyAlignment="1">
      <alignment vertical="center" wrapText="1"/>
    </xf>
    <xf numFmtId="0" fontId="5" fillId="3" borderId="12" xfId="3" applyFont="1" applyFill="1" applyBorder="1" applyAlignment="1">
      <alignment horizontal="center" vertical="center" wrapText="1"/>
    </xf>
    <xf numFmtId="0" fontId="14" fillId="0" borderId="0" xfId="8"/>
    <xf numFmtId="0" fontId="15" fillId="0" borderId="0" xfId="8" applyFont="1"/>
    <xf numFmtId="0" fontId="14" fillId="0" borderId="4" xfId="8" applyBorder="1" applyAlignment="1">
      <alignment horizontal="center"/>
    </xf>
    <xf numFmtId="2" fontId="14" fillId="0" borderId="0" xfId="8" applyNumberFormat="1" applyAlignment="1">
      <alignment horizontal="center"/>
    </xf>
    <xf numFmtId="2" fontId="14" fillId="0" borderId="5" xfId="8" applyNumberFormat="1" applyBorder="1" applyAlignment="1">
      <alignment horizontal="center"/>
    </xf>
    <xf numFmtId="0" fontId="16" fillId="0" borderId="0" xfId="8" applyFont="1"/>
    <xf numFmtId="2" fontId="14" fillId="0" borderId="8" xfId="8" applyNumberFormat="1" applyBorder="1" applyAlignment="1">
      <alignment horizontal="center"/>
    </xf>
    <xf numFmtId="0" fontId="14" fillId="0" borderId="0" xfId="8" applyAlignment="1">
      <alignment horizontal="center"/>
    </xf>
    <xf numFmtId="170" fontId="14" fillId="0" borderId="0" xfId="8" applyNumberFormat="1" applyAlignment="1">
      <alignment horizontal="center"/>
    </xf>
    <xf numFmtId="171" fontId="14" fillId="0" borderId="0" xfId="8" applyNumberFormat="1"/>
    <xf numFmtId="2" fontId="14" fillId="0" borderId="6" xfId="8" applyNumberFormat="1" applyBorder="1" applyAlignment="1">
      <alignment horizontal="center"/>
    </xf>
    <xf numFmtId="0" fontId="5" fillId="3" borderId="2" xfId="3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0" fontId="14" fillId="0" borderId="0" xfId="8" applyNumberFormat="1"/>
    <xf numFmtId="2" fontId="14" fillId="0" borderId="4" xfId="8" applyNumberFormat="1" applyBorder="1" applyAlignment="1">
      <alignment horizontal="center"/>
    </xf>
    <xf numFmtId="170" fontId="4" fillId="0" borderId="0" xfId="3" applyNumberFormat="1" applyFont="1" applyAlignment="1">
      <alignment horizontal="center" vertical="center" wrapText="1"/>
    </xf>
    <xf numFmtId="0" fontId="5" fillId="3" borderId="9" xfId="3" applyFont="1" applyFill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0" fontId="14" fillId="0" borderId="4" xfId="8" applyBorder="1"/>
    <xf numFmtId="0" fontId="14" fillId="0" borderId="2" xfId="8" applyBorder="1"/>
    <xf numFmtId="0" fontId="5" fillId="2" borderId="1" xfId="3" applyFont="1" applyFill="1" applyBorder="1" applyAlignment="1">
      <alignment horizontal="center" vertical="center" wrapText="1"/>
    </xf>
    <xf numFmtId="0" fontId="14" fillId="0" borderId="11" xfId="8" applyBorder="1" applyAlignment="1">
      <alignment horizontal="center"/>
    </xf>
    <xf numFmtId="0" fontId="14" fillId="0" borderId="10" xfId="8" applyBorder="1" applyAlignment="1">
      <alignment horizontal="center"/>
    </xf>
    <xf numFmtId="0" fontId="14" fillId="0" borderId="1" xfId="8" applyBorder="1"/>
    <xf numFmtId="0" fontId="5" fillId="2" borderId="1" xfId="3" applyFont="1" applyFill="1" applyBorder="1" applyAlignment="1">
      <alignment horizontal="center" vertical="center"/>
    </xf>
    <xf numFmtId="0" fontId="18" fillId="0" borderId="0" xfId="0" applyFont="1"/>
    <xf numFmtId="0" fontId="19" fillId="0" borderId="0" xfId="3" applyFont="1" applyAlignment="1">
      <alignment horizontal="center" vertical="center" wrapText="1"/>
    </xf>
    <xf numFmtId="170" fontId="20" fillId="0" borderId="0" xfId="8" applyNumberFormat="1" applyFont="1" applyAlignment="1">
      <alignment horizontal="center"/>
    </xf>
    <xf numFmtId="0" fontId="4" fillId="0" borderId="0" xfId="3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2" fontId="14" fillId="0" borderId="0" xfId="8" applyNumberFormat="1"/>
    <xf numFmtId="0" fontId="5" fillId="2" borderId="0" xfId="3" applyFont="1" applyFill="1" applyAlignment="1">
      <alignment horizontal="center" vertical="center"/>
    </xf>
    <xf numFmtId="4" fontId="4" fillId="0" borderId="0" xfId="6" applyNumberFormat="1" applyFont="1" applyAlignment="1">
      <alignment horizontal="center"/>
    </xf>
    <xf numFmtId="168" fontId="4" fillId="0" borderId="0" xfId="6" applyNumberFormat="1" applyFont="1" applyAlignment="1">
      <alignment horizontal="center"/>
    </xf>
    <xf numFmtId="1" fontId="4" fillId="0" borderId="0" xfId="6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19" fillId="3" borderId="9" xfId="3" applyFont="1" applyFill="1" applyBorder="1" applyAlignment="1">
      <alignment horizontal="center" vertical="center" wrapText="1"/>
    </xf>
    <xf numFmtId="172" fontId="3" fillId="0" borderId="0" xfId="0" applyNumberFormat="1" applyFont="1"/>
    <xf numFmtId="4" fontId="3" fillId="0" borderId="0" xfId="0" applyNumberFormat="1" applyFont="1"/>
    <xf numFmtId="172" fontId="21" fillId="0" borderId="0" xfId="0" applyNumberFormat="1" applyFont="1"/>
    <xf numFmtId="4" fontId="21" fillId="0" borderId="0" xfId="0" applyNumberFormat="1" applyFont="1"/>
    <xf numFmtId="173" fontId="3" fillId="0" borderId="0" xfId="3" applyNumberFormat="1" applyFont="1"/>
    <xf numFmtId="0" fontId="3" fillId="0" borderId="0" xfId="3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73" fontId="5" fillId="2" borderId="0" xfId="3" applyNumberFormat="1" applyFont="1" applyFill="1"/>
    <xf numFmtId="0" fontId="5" fillId="2" borderId="0" xfId="0" applyFont="1" applyFill="1"/>
    <xf numFmtId="173" fontId="3" fillId="4" borderId="0" xfId="3" applyNumberFormat="1" applyFont="1" applyFill="1"/>
    <xf numFmtId="0" fontId="23" fillId="4" borderId="0" xfId="0" applyFont="1" applyFill="1"/>
    <xf numFmtId="173" fontId="4" fillId="0" borderId="0" xfId="3" applyNumberFormat="1" applyFont="1"/>
    <xf numFmtId="0" fontId="4" fillId="0" borderId="0" xfId="3" applyFont="1"/>
    <xf numFmtId="173" fontId="4" fillId="0" borderId="0" xfId="3" applyNumberFormat="1" applyFont="1" applyAlignment="1">
      <alignment horizontal="right"/>
    </xf>
    <xf numFmtId="0" fontId="4" fillId="0" borderId="0" xfId="3" applyFont="1" applyAlignment="1">
      <alignment horizontal="right"/>
    </xf>
    <xf numFmtId="0" fontId="3" fillId="0" borderId="0" xfId="5"/>
    <xf numFmtId="0" fontId="4" fillId="0" borderId="0" xfId="5" applyFont="1"/>
    <xf numFmtId="4" fontId="24" fillId="0" borderId="0" xfId="0" applyNumberFormat="1" applyFont="1" applyAlignment="1" applyProtection="1">
      <alignment horizontal="right" vertical="top" wrapText="1"/>
      <protection locked="0"/>
    </xf>
    <xf numFmtId="4" fontId="3" fillId="0" borderId="0" xfId="5" applyNumberFormat="1"/>
    <xf numFmtId="175" fontId="3" fillId="0" borderId="0" xfId="5" applyNumberFormat="1"/>
    <xf numFmtId="174" fontId="0" fillId="0" borderId="0" xfId="0" applyNumberFormat="1" applyAlignment="1">
      <alignment horizontal="right"/>
    </xf>
    <xf numFmtId="176" fontId="3" fillId="0" borderId="0" xfId="5" applyNumberFormat="1"/>
    <xf numFmtId="174" fontId="9" fillId="0" borderId="0" xfId="7" applyNumberFormat="1" applyFont="1" applyAlignment="1">
      <alignment horizontal="right"/>
    </xf>
    <xf numFmtId="173" fontId="3" fillId="0" borderId="0" xfId="3" applyNumberFormat="1" applyFont="1" applyAlignment="1">
      <alignment horizontal="center"/>
    </xf>
    <xf numFmtId="2" fontId="5" fillId="2" borderId="0" xfId="3" applyNumberFormat="1" applyFont="1" applyFill="1" applyAlignment="1">
      <alignment horizontal="center" vertical="center" wrapText="1"/>
    </xf>
    <xf numFmtId="2" fontId="3" fillId="0" borderId="0" xfId="5" applyNumberFormat="1" applyAlignment="1">
      <alignment horizontal="center"/>
    </xf>
    <xf numFmtId="2" fontId="3" fillId="0" borderId="0" xfId="3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5" fillId="0" borderId="0" xfId="7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7" fillId="2" borderId="0" xfId="3" applyFont="1" applyFill="1" applyAlignment="1">
      <alignment horizontal="center" vertical="center" wrapText="1"/>
    </xf>
    <xf numFmtId="0" fontId="3" fillId="5" borderId="0" xfId="3" applyFont="1" applyFill="1"/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/>
    <xf numFmtId="173" fontId="4" fillId="0" borderId="0" xfId="0" applyNumberFormat="1" applyFont="1"/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/>
    <xf numFmtId="168" fontId="0" fillId="0" borderId="0" xfId="0" applyNumberFormat="1"/>
    <xf numFmtId="11" fontId="4" fillId="0" borderId="0" xfId="0" applyNumberFormat="1" applyFont="1"/>
    <xf numFmtId="0" fontId="4" fillId="6" borderId="0" xfId="0" applyFont="1" applyFill="1"/>
    <xf numFmtId="0" fontId="28" fillId="0" borderId="0" xfId="0" applyFont="1"/>
    <xf numFmtId="168" fontId="23" fillId="4" borderId="0" xfId="0" applyNumberFormat="1" applyFont="1" applyFill="1"/>
    <xf numFmtId="11" fontId="0" fillId="0" borderId="0" xfId="0" applyNumberFormat="1"/>
    <xf numFmtId="0" fontId="5" fillId="2" borderId="13" xfId="3" applyFont="1" applyFill="1" applyBorder="1" applyAlignment="1">
      <alignment horizontal="center" vertical="center"/>
    </xf>
    <xf numFmtId="0" fontId="5" fillId="2" borderId="14" xfId="3" applyFont="1" applyFill="1" applyBorder="1" applyAlignment="1">
      <alignment horizontal="center" vertical="center"/>
    </xf>
    <xf numFmtId="4" fontId="5" fillId="2" borderId="0" xfId="3" applyNumberFormat="1" applyFont="1" applyFill="1" applyAlignment="1">
      <alignment horizontal="center" vertical="center" wrapText="1"/>
    </xf>
    <xf numFmtId="4" fontId="4" fillId="0" borderId="0" xfId="6" applyNumberFormat="1" applyFont="1"/>
    <xf numFmtId="4" fontId="4" fillId="0" borderId="0" xfId="0" applyNumberFormat="1" applyFont="1"/>
    <xf numFmtId="0" fontId="5" fillId="3" borderId="3" xfId="3" applyFont="1" applyFill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  <xf numFmtId="2" fontId="5" fillId="3" borderId="0" xfId="3" applyNumberFormat="1" applyFont="1" applyFill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0" fontId="29" fillId="0" borderId="0" xfId="8" applyFont="1"/>
    <xf numFmtId="39" fontId="4" fillId="0" borderId="0" xfId="0" applyNumberFormat="1" applyFont="1" applyAlignment="1">
      <alignment horizontal="center"/>
    </xf>
  </cellXfs>
  <cellStyles count="9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5" xr:uid="{00000000-0005-0000-0000-000004000000}"/>
    <cellStyle name="Normal 5" xfId="7" xr:uid="{00000000-0005-0000-0000-000005000000}"/>
    <cellStyle name="Normal 6" xfId="8" xr:uid="{00000000-0005-0000-0000-000006000000}"/>
    <cellStyle name="Normal_Construção do deflator da PME (Renda Habitual)" xfId="6" xr:uid="{00000000-0005-0000-0000-000007000000}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1A0C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04339638595\Documents\Demandas\2024-XX-XX-FL-%20Retratos%20das%20Desigualdades\docs\def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ADC"/>
      <sheetName val="PME"/>
      <sheetName val="Valores"/>
      <sheetName val="Censo"/>
      <sheetName val="PNAD"/>
      <sheetName val="POF"/>
      <sheetName val="IPCA"/>
      <sheetName val="INPC"/>
      <sheetName val="Corseuil"/>
      <sheetName val="IGPC-Mtb"/>
      <sheetName val="CPI"/>
      <sheetName val="PPP_calc"/>
      <sheetName val="PPP_mensal"/>
      <sheetName val="PPP_an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Felipe Luz" id="{C579C620-54AE-4C9B-A436-8055DBE02D2E}" userId="S::felipeduplat@y42cm.onmicrosoft.com::3b0079d6-baea-4c66-bdc7-4d82e1b509e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4-08-30T18:08:38.07" personId="{C579C620-54AE-4C9B-A436-8055DBE02D2E}" id="{3E19D10E-AB8E-4EC1-96B1-E482C676D2C1}">
    <text>https://data.worldbank.org/indicator/PA.NUS.PRVT.PP?locations=BR</text>
    <extLst>
      <x:ext xmlns:xltc2="http://schemas.microsoft.com/office/spreadsheetml/2020/threadedcomments2" uri="{F7C98A9C-CBB3-438F-8F68-D28B6AF4A901}">
        <xltc2:checksum>3551556960</xltc2:checksum>
        <xltc2:hyperlink startIndex="0" length="64" url="https://data.worldbank.org/indicator/PA.NUS.PRVT.PP?locations=BR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4-08-30T17:05:19.34" personId="{C579C620-54AE-4C9B-A436-8055DBE02D2E}" id="{416B0753-7296-4879-9F64-783F35F1BA01}">
    <text>https://sidra.ibge.gov.br/tabela/1736</text>
    <extLst>
      <x:ext xmlns:xltc2="http://schemas.microsoft.com/office/spreadsheetml/2020/threadedcomments2" uri="{F7C98A9C-CBB3-438F-8F68-D28B6AF4A901}">
        <xltc2:checksum>1750635074</xltc2:checksum>
        <xltc2:hyperlink startIndex="0" length="37" url="https://sidra.ibge.gov.br/tabela/1736"/>
      </x:ext>
    </extLst>
  </threadedComment>
  <threadedComment ref="H1" dT="2024-08-30T17:08:34.21" personId="{C579C620-54AE-4C9B-A436-8055DBE02D2E}" id="{B843BC4D-D746-4865-BDC5-91C071D5F610}">
    <text>Links:
https://repositorio.ipea.gov.br/bitstream/11058/1975/1/TD_0897.pdf
https://repositorio.ipea.gov.br/bitstream/11058/5600/1/bmt_n.19_sugest%c3%a3o.pdf</text>
    <extLst>
      <x:ext xmlns:xltc2="http://schemas.microsoft.com/office/spreadsheetml/2020/threadedcomments2" uri="{F7C98A9C-CBB3-438F-8F68-D28B6AF4A901}">
        <xltc2:checksum>1324490896</xltc2:checksum>
        <xltc2:hyperlink startIndex="7" length="66" url="https://repositorio.ipea.gov.br/bitstream/11058/1975/1/TD_0897.pdf"/>
        <xltc2:hyperlink startIndex="75" length="81" url="https://repositorio.ipea.gov.br/bitstream/11058/5600/1/bmt_n.19_sugest%c3%a3o.pdf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8-30T17:05:19.34" personId="{C579C620-54AE-4C9B-A436-8055DBE02D2E}" id="{9C0045F8-9099-44C7-933D-9A3E1E631A31}">
    <text>https://sidra.ibge.gov.br/Tabela/1737</text>
    <extLst>
      <x:ext xmlns:xltc2="http://schemas.microsoft.com/office/spreadsheetml/2020/threadedcomments2" uri="{F7C98A9C-CBB3-438F-8F68-D28B6AF4A901}">
        <xltc2:checksum>2587112068</xltc2:checksum>
        <xltc2:hyperlink startIndex="0" length="37" url="https://sidra.ibge.gov.br/Tabela/1737"/>
      </x:ext>
    </extLst>
  </threadedComment>
  <threadedComment ref="F1" dT="2024-08-30T17:08:34.21" personId="{C579C620-54AE-4C9B-A436-8055DBE02D2E}" id="{801ADB67-853E-4B75-B68E-133CB146DBC9}">
    <text>Links:
https://repositorio.ipea.gov.br/bitstream/11058/1975/1/TD_0897.pdf
https://repositorio.ipea.gov.br/bitstream/11058/5600/1/bmt_n.19_sugest%c3%a3o.pdf</text>
    <extLst>
      <x:ext xmlns:xltc2="http://schemas.microsoft.com/office/spreadsheetml/2020/threadedcomments2" uri="{F7C98A9C-CBB3-438F-8F68-D28B6AF4A901}">
        <xltc2:checksum>1324490896</xltc2:checksum>
        <xltc2:hyperlink startIndex="7" length="66" url="https://repositorio.ipea.gov.br/bitstream/11058/1975/1/TD_0897.pdf"/>
        <xltc2:hyperlink startIndex="75" length="81" url="https://repositorio.ipea.gov.br/bitstream/11058/5600/1/bmt_n.19_sugest%c3%a3o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N56"/>
  <sheetViews>
    <sheetView showGridLines="0" tabSelected="1" zoomScaleNormal="100" workbookViewId="0"/>
  </sheetViews>
  <sheetFormatPr defaultColWidth="0" defaultRowHeight="13.2" customHeight="1"/>
  <cols>
    <col min="1" max="2" width="12.33203125" style="44" customWidth="1"/>
    <col min="3" max="3" width="19.33203125" style="44" customWidth="1"/>
    <col min="4" max="5" width="19.5546875" style="44" customWidth="1"/>
    <col min="6" max="6" width="19.33203125" style="44" customWidth="1"/>
    <col min="7" max="7" width="4.88671875" style="44" customWidth="1"/>
    <col min="8" max="8" width="16.33203125" style="44" customWidth="1"/>
    <col min="9" max="9" width="14.5546875" style="44" customWidth="1"/>
    <col min="10" max="10" width="14.109375" style="44" customWidth="1"/>
    <col min="11" max="11" width="17.109375" style="44" customWidth="1"/>
    <col min="12" max="12" width="14.109375" style="44" customWidth="1"/>
    <col min="13" max="13" width="4.88671875" style="44" customWidth="1"/>
    <col min="14" max="14" width="0" style="44" hidden="1" customWidth="1"/>
    <col min="15" max="16384" width="11.5546875" style="44" hidden="1"/>
  </cols>
  <sheetData>
    <row r="1" spans="1:13" ht="28.2" customHeight="1">
      <c r="A1" s="2" t="s">
        <v>0</v>
      </c>
      <c r="B1" s="2" t="s">
        <v>1</v>
      </c>
      <c r="C1" s="2" t="s">
        <v>62</v>
      </c>
      <c r="D1" s="2" t="s">
        <v>142</v>
      </c>
      <c r="E1" s="2" t="s">
        <v>143</v>
      </c>
      <c r="F1" s="2" t="s">
        <v>144</v>
      </c>
      <c r="L1" s="139"/>
    </row>
    <row r="2" spans="1:13">
      <c r="A2" s="46">
        <v>2012</v>
      </c>
      <c r="B2" s="51">
        <v>1</v>
      </c>
      <c r="C2" s="52" cm="1">
        <f t="array" ref="C2">GEOMEAN(IF((INPC!A:A=$A2)*(INPC!B:B=$B2), INPC!F:F))</f>
        <v>3527.3567268387942</v>
      </c>
      <c r="D2" s="47">
        <f>($H$4*$J$4)*($C2/$L$4)*(365/12)</f>
        <v>109.7230277921341</v>
      </c>
      <c r="E2" s="47">
        <f>($H$5*$J$4)*($C2/$L$4)*(365/12)</f>
        <v>186.27397741455329</v>
      </c>
      <c r="F2" s="47">
        <f>($H$6*$J$4)*($C2/$L$4)*(365/12)</f>
        <v>349.58266994238079</v>
      </c>
      <c r="H2" s="45" t="s">
        <v>66</v>
      </c>
      <c r="I2" s="45"/>
      <c r="J2" s="45"/>
      <c r="L2" s="139"/>
    </row>
    <row r="3" spans="1:13" ht="13.8">
      <c r="A3" s="46">
        <v>2012</v>
      </c>
      <c r="B3" s="51">
        <v>2</v>
      </c>
      <c r="C3" s="61" cm="1">
        <f t="array" ref="C3">GEOMEAN(IF((INPC!A:A=$A3)*(INPC!B:B=$B3), INPC!F:F))</f>
        <v>3574.9330785758611</v>
      </c>
      <c r="D3" s="47">
        <f t="shared" ref="D3:D53" si="0">($H$4*$J$4)*($C3/$L$4)*(365/12)</f>
        <v>111.20295221377685</v>
      </c>
      <c r="E3" s="47">
        <f t="shared" ref="E3:E53" si="1">($H$5*$J$4)*($C3/$L$4)*(365/12)</f>
        <v>188.78640724664444</v>
      </c>
      <c r="F3" s="47">
        <f t="shared" ref="F3:F53" si="2">($H$6*$J$4)*($C3/$L$4)*(365/12)</f>
        <v>354.2977779834286</v>
      </c>
      <c r="H3" s="71" t="s">
        <v>65</v>
      </c>
      <c r="I3" s="55" t="s">
        <v>64</v>
      </c>
      <c r="J3" s="55" t="s">
        <v>63</v>
      </c>
      <c r="L3" s="73" t="s">
        <v>74</v>
      </c>
    </row>
    <row r="4" spans="1:13" ht="13.8">
      <c r="A4" s="46">
        <v>2012</v>
      </c>
      <c r="B4" s="51">
        <v>3</v>
      </c>
      <c r="C4" s="61" cm="1">
        <f t="array" ref="C4">GEOMEAN(IF((INPC!A:A=$A4)*(INPC!B:B=$B4), INPC!F:F))</f>
        <v>3621.4746516368605</v>
      </c>
      <c r="D4" s="47">
        <f t="shared" si="0"/>
        <v>112.65068849619088</v>
      </c>
      <c r="E4" s="47">
        <f t="shared" si="1"/>
        <v>191.24419209818453</v>
      </c>
      <c r="F4" s="47">
        <f t="shared" si="2"/>
        <v>358.91033311577092</v>
      </c>
      <c r="H4" s="60">
        <v>2.15</v>
      </c>
      <c r="I4" s="56">
        <v>2017</v>
      </c>
      <c r="J4" s="50">
        <v>2.3794460296630899</v>
      </c>
      <c r="L4" s="74" cm="1">
        <f t="array" ref="L4">GEOMEAN(IF(INPC!A:A=I4, INPC!F:F))</f>
        <v>5002.3898709003097</v>
      </c>
    </row>
    <row r="5" spans="1:13" ht="13.8">
      <c r="A5" s="46">
        <v>2012</v>
      </c>
      <c r="B5" s="51">
        <v>4</v>
      </c>
      <c r="C5" s="61" cm="1">
        <f t="array" ref="C5">GEOMEAN(IF((INPC!A:A=$A5)*(INPC!B:B=$B5), INPC!F:F))</f>
        <v>3690.2228493572525</v>
      </c>
      <c r="D5" s="47">
        <f t="shared" si="0"/>
        <v>114.78919077800968</v>
      </c>
      <c r="E5" s="47">
        <f t="shared" si="1"/>
        <v>194.874672716156</v>
      </c>
      <c r="F5" s="47">
        <f t="shared" si="2"/>
        <v>365.72370085086806</v>
      </c>
      <c r="H5" s="68">
        <v>3.65</v>
      </c>
      <c r="I5" s="70"/>
      <c r="J5" s="66"/>
      <c r="L5" s="139"/>
    </row>
    <row r="6" spans="1:13" ht="13.8">
      <c r="A6" s="46">
        <v>2013</v>
      </c>
      <c r="B6" s="51">
        <v>1</v>
      </c>
      <c r="C6" s="61" cm="1">
        <f t="array" ref="C6">GEOMEAN(IF((INPC!A:A=$A6)*(INPC!B:B=$B6), INPC!F:F))</f>
        <v>3769.7474069894624</v>
      </c>
      <c r="D6" s="47">
        <f t="shared" si="0"/>
        <v>117.26290577849281</v>
      </c>
      <c r="E6" s="47">
        <f t="shared" si="1"/>
        <v>199.07423539139478</v>
      </c>
      <c r="F6" s="47">
        <f t="shared" si="2"/>
        <v>373.60507189891894</v>
      </c>
      <c r="H6" s="69">
        <v>6.85</v>
      </c>
      <c r="I6" s="65"/>
      <c r="M6" s="76"/>
    </row>
    <row r="7" spans="1:13" ht="13.8">
      <c r="A7" s="46">
        <v>2013</v>
      </c>
      <c r="B7" s="51">
        <v>2</v>
      </c>
      <c r="C7" s="61" cm="1">
        <f t="array" ref="C7">GEOMEAN(IF((INPC!A:A=$A7)*(INPC!B:B=$B7), INPC!F:F))</f>
        <v>3826.1906618289177</v>
      </c>
      <c r="D7" s="47">
        <f t="shared" si="0"/>
        <v>119.01864677636412</v>
      </c>
      <c r="E7" s="47">
        <f t="shared" si="1"/>
        <v>202.05491196917632</v>
      </c>
      <c r="F7" s="47">
        <f t="shared" si="2"/>
        <v>379.19894438050898</v>
      </c>
      <c r="H7" s="49"/>
      <c r="M7" s="75"/>
    </row>
    <row r="8" spans="1:13" ht="13.8">
      <c r="A8" s="46">
        <v>2013</v>
      </c>
      <c r="B8" s="51">
        <v>3</v>
      </c>
      <c r="C8" s="61" cm="1">
        <f t="array" ref="C8">GEOMEAN(IF((INPC!A:A=$A8)*(INPC!B:B=$B8), INPC!F:F))</f>
        <v>3840.3472977881729</v>
      </c>
      <c r="D8" s="47">
        <f t="shared" si="0"/>
        <v>119.45900738661422</v>
      </c>
      <c r="E8" s="47">
        <f t="shared" si="1"/>
        <v>202.80250091215905</v>
      </c>
      <c r="F8" s="47">
        <f t="shared" si="2"/>
        <v>380.60195376665462</v>
      </c>
      <c r="M8" s="47"/>
    </row>
    <row r="9" spans="1:13" ht="13.8">
      <c r="A9" s="46">
        <v>2013</v>
      </c>
      <c r="B9" s="51">
        <v>4</v>
      </c>
      <c r="C9" s="61" cm="1">
        <f t="array" ref="C9">GEOMEAN(IF((INPC!A:A=$A9)*(INPC!B:B=$B9), INPC!F:F))</f>
        <v>3896.0250843944082</v>
      </c>
      <c r="D9" s="47">
        <f t="shared" si="0"/>
        <v>121.19093749754333</v>
      </c>
      <c r="E9" s="47">
        <f t="shared" si="1"/>
        <v>205.74275435629451</v>
      </c>
      <c r="F9" s="47">
        <f t="shared" si="2"/>
        <v>386.11996365496361</v>
      </c>
      <c r="H9" s="45" t="s">
        <v>73</v>
      </c>
      <c r="M9" s="47"/>
    </row>
    <row r="10" spans="1:13" ht="13.8">
      <c r="A10" s="46">
        <v>2014</v>
      </c>
      <c r="B10" s="51">
        <v>1</v>
      </c>
      <c r="C10" s="61" cm="1">
        <f t="array" ref="C10">GEOMEAN(IF((INPC!A:A=$A10)*(INPC!B:B=$B10), INPC!F:F))</f>
        <v>3974.0662083103816</v>
      </c>
      <c r="D10" s="47">
        <f t="shared" si="0"/>
        <v>123.61850835909206</v>
      </c>
      <c r="E10" s="47">
        <f t="shared" si="1"/>
        <v>209.86397930729584</v>
      </c>
      <c r="F10" s="47">
        <f t="shared" si="2"/>
        <v>393.85431733013047</v>
      </c>
      <c r="H10" s="62" t="s">
        <v>41</v>
      </c>
      <c r="J10" s="130" t="s">
        <v>65</v>
      </c>
      <c r="K10" s="131"/>
      <c r="M10" s="47"/>
    </row>
    <row r="11" spans="1:13" ht="13.8">
      <c r="A11" s="46">
        <v>2014</v>
      </c>
      <c r="B11" s="51">
        <v>2</v>
      </c>
      <c r="C11" s="61" cm="1">
        <f t="array" ref="C11">GEOMEAN(IF((INPC!A:A=$A11)*(INPC!B:B=$B11), INPC!F:F))</f>
        <v>4055.1338522061237</v>
      </c>
      <c r="D11" s="47">
        <f t="shared" si="0"/>
        <v>126.14022306873157</v>
      </c>
      <c r="E11" s="47">
        <f t="shared" si="1"/>
        <v>214.1450298608699</v>
      </c>
      <c r="F11" s="47">
        <f t="shared" si="2"/>
        <v>401.88861768409828</v>
      </c>
      <c r="H11" s="63">
        <v>2023</v>
      </c>
      <c r="J11" s="67" t="s">
        <v>60</v>
      </c>
      <c r="K11" s="57" t="s">
        <v>61</v>
      </c>
    </row>
    <row r="12" spans="1:13" ht="13.8">
      <c r="A12" s="46">
        <v>2014</v>
      </c>
      <c r="B12" s="51">
        <v>3</v>
      </c>
      <c r="C12" s="61" cm="1">
        <f t="array" ref="C12">GEOMEAN(IF((INPC!A:A=$A12)*(INPC!B:B=$B12), INPC!F:F))</f>
        <v>4087.1036855250177</v>
      </c>
      <c r="D12" s="47">
        <f t="shared" si="0"/>
        <v>127.13468639677228</v>
      </c>
      <c r="E12" s="47">
        <f t="shared" si="1"/>
        <v>215.83330481312507</v>
      </c>
      <c r="F12" s="47">
        <f t="shared" si="2"/>
        <v>405.05702410134427</v>
      </c>
      <c r="J12" s="60" cm="1">
        <f t="array" ref="J12">IF(H11=2017,H4*$J$4,(H4*$J$4)*AVERAGE(IF((A:A=$H$11)*(B:B=$H$14),$C:$C))/$L$4)</f>
        <v>7.0841053506809395</v>
      </c>
      <c r="K12" s="48" cm="1">
        <f t="array" ref="K12">IF($H$11=2017,AVERAGE(IF(A:A=$H$11,D:D)),$H$4*J4*AVERAGE(IF((A:A=$H$11)*(B:B=$H$14),$C:$C))/$L$4*(365/12))</f>
        <v>215.47487108321192</v>
      </c>
    </row>
    <row r="13" spans="1:13" ht="13.8">
      <c r="A13" s="46">
        <v>2014</v>
      </c>
      <c r="B13" s="51">
        <v>4</v>
      </c>
      <c r="C13" s="61" cm="1">
        <f t="array" ref="C13">GEOMEAN(IF((INPC!A:A=$A13)*(INPC!B:B=$B13), INPC!F:F))</f>
        <v>4141.5545165069816</v>
      </c>
      <c r="D13" s="47">
        <f t="shared" si="0"/>
        <v>128.82845045405639</v>
      </c>
      <c r="E13" s="47">
        <f t="shared" si="1"/>
        <v>218.70876472432829</v>
      </c>
      <c r="F13" s="47">
        <f t="shared" si="2"/>
        <v>410.45343516757498</v>
      </c>
      <c r="H13" s="62" t="s">
        <v>42</v>
      </c>
      <c r="J13" s="60" cm="1">
        <f t="array" ref="J13">IF(H11=2017,H5*$J$4,H5*$J$4*AVERAGE(IF((A:A=$H$11)*(B:B=$H$14),$C:$C))/$L$4)</f>
        <v>12.026504432551363</v>
      </c>
      <c r="K13" s="48" cm="1">
        <f t="array" ref="K13">IF($H$11=2017,AVERAGE(IF(A:A=$H$11,E:E)),$H$5*J4*AVERAGE(IF((A:A=$H$11)*(B:B=$H$14),$C:$C))/$L$4*(365/12))</f>
        <v>365.80617649010395</v>
      </c>
      <c r="M13" s="64"/>
    </row>
    <row r="14" spans="1:13" ht="13.8">
      <c r="A14" s="46">
        <v>2015</v>
      </c>
      <c r="B14" s="51">
        <v>1</v>
      </c>
      <c r="C14" s="61" cm="1">
        <f t="array" ref="C14">GEOMEAN(IF((INPC!A:A=$A14)*(INPC!B:B=$B14), INPC!F:F))</f>
        <v>4281.6108148655276</v>
      </c>
      <c r="D14" s="47">
        <f t="shared" si="0"/>
        <v>133.18508413398203</v>
      </c>
      <c r="E14" s="47">
        <f t="shared" si="1"/>
        <v>226.10491027396952</v>
      </c>
      <c r="F14" s="47">
        <f t="shared" si="2"/>
        <v>424.33387270594272</v>
      </c>
      <c r="H14" s="63">
        <v>4</v>
      </c>
      <c r="J14" s="54" cm="1">
        <f t="array" ref="J14">IF(H11=2017,H6*$J$4,H6*$J$4*AVERAGE(IF((A:A=$H$11)*(B:B=$H$14),$C:$C))/$L$4)</f>
        <v>22.570289140541597</v>
      </c>
      <c r="K14" s="50" cm="1">
        <f t="array" ref="K14">IF($H$11=2017,AVERAGE(IF(A:A=$H$11,F:F)),$H$6*J4*AVERAGE(IF((A:A=$H$11)*(B:B=$H$14),$C:$C))/$L$4*(365/12))</f>
        <v>686.51296135814027</v>
      </c>
      <c r="M14" s="52"/>
    </row>
    <row r="15" spans="1:13" ht="13.8">
      <c r="A15" s="46">
        <v>2015</v>
      </c>
      <c r="B15" s="51">
        <v>2</v>
      </c>
      <c r="C15" s="61" cm="1">
        <f t="array" ref="C15">GEOMEAN(IF((INPC!A:A=$A15)*(INPC!B:B=$B15), INPC!F:F))</f>
        <v>4412.1565781860372</v>
      </c>
      <c r="D15" s="47">
        <f t="shared" si="0"/>
        <v>137.2458802275483</v>
      </c>
      <c r="E15" s="47">
        <f t="shared" si="1"/>
        <v>232.99881992118665</v>
      </c>
      <c r="F15" s="47">
        <f t="shared" si="2"/>
        <v>437.27175793428177</v>
      </c>
    </row>
    <row r="16" spans="1:13" ht="13.8">
      <c r="A16" s="46">
        <v>2015</v>
      </c>
      <c r="B16" s="51">
        <v>3</v>
      </c>
      <c r="C16" s="61" cm="1">
        <f t="array" ref="C16">GEOMEAN(IF((INPC!A:A=$A16)*(INPC!B:B=$B16), INPC!F:F))</f>
        <v>4490.2342973292552</v>
      </c>
      <c r="D16" s="47">
        <f t="shared" si="0"/>
        <v>139.67458943133087</v>
      </c>
      <c r="E16" s="47">
        <f t="shared" si="1"/>
        <v>237.12197740667801</v>
      </c>
      <c r="F16" s="47">
        <f t="shared" si="2"/>
        <v>445.00973842075177</v>
      </c>
      <c r="H16" s="37" t="s">
        <v>54</v>
      </c>
      <c r="I16" s="38"/>
      <c r="J16" s="38"/>
    </row>
    <row r="17" spans="1:13" ht="13.8">
      <c r="A17" s="46">
        <v>2015</v>
      </c>
      <c r="B17" s="51">
        <v>4</v>
      </c>
      <c r="C17" s="61" cm="1">
        <f t="array" ref="C17">GEOMEAN(IF((INPC!A:A=$A17)*(INPC!B:B=$B17), INPC!F:F))</f>
        <v>4591.2164731334269</v>
      </c>
      <c r="D17" s="47">
        <f t="shared" si="0"/>
        <v>142.81577160833206</v>
      </c>
      <c r="E17" s="47">
        <f t="shared" si="1"/>
        <v>242.45468203274982</v>
      </c>
      <c r="F17" s="47">
        <f t="shared" si="2"/>
        <v>455.01769093817421</v>
      </c>
      <c r="I17" s="38"/>
      <c r="J17" s="38"/>
      <c r="M17" s="59"/>
    </row>
    <row r="18" spans="1:13" ht="13.8">
      <c r="A18" s="46">
        <v>2016</v>
      </c>
      <c r="B18" s="51">
        <v>1</v>
      </c>
      <c r="C18" s="52" cm="1">
        <f t="array" ref="C18">GEOMEAN(IF((INPC!A:A=$A18)*(INPC!B:B=$B18), INPC!F:F))</f>
        <v>4742.4409194238906</v>
      </c>
      <c r="D18" s="47">
        <f t="shared" si="0"/>
        <v>147.51980508386006</v>
      </c>
      <c r="E18" s="47">
        <f t="shared" si="1"/>
        <v>250.44059932841367</v>
      </c>
      <c r="F18" s="47">
        <f t="shared" si="2"/>
        <v>470.00496038346114</v>
      </c>
      <c r="H18" s="1" t="s">
        <v>67</v>
      </c>
    </row>
    <row r="19" spans="1:13" ht="13.8">
      <c r="A19" s="46">
        <v>2016</v>
      </c>
      <c r="B19" s="51">
        <v>2</v>
      </c>
      <c r="C19" s="52" cm="1">
        <f t="array" ref="C19">GEOMEAN(IF((INPC!A:A=$A19)*(INPC!B:B=$B19), INPC!F:F))</f>
        <v>4840.7724896695918</v>
      </c>
      <c r="D19" s="47">
        <f t="shared" si="0"/>
        <v>150.57853672073156</v>
      </c>
      <c r="E19" s="47">
        <f t="shared" si="1"/>
        <v>255.63332978170709</v>
      </c>
      <c r="F19" s="47">
        <f t="shared" si="2"/>
        <v>479.75022164512148</v>
      </c>
      <c r="H19" s="72" t="s">
        <v>68</v>
      </c>
    </row>
    <row r="20" spans="1:13" ht="13.8">
      <c r="A20" s="46">
        <v>2016</v>
      </c>
      <c r="B20" s="51">
        <v>3</v>
      </c>
      <c r="C20" s="52" cm="1">
        <f t="array" ref="C20">GEOMEAN(IF((INPC!A:A=$A20)*(INPC!B:B=$B20), INPC!F:F))</f>
        <v>4914.3564052729971</v>
      </c>
      <c r="D20" s="47">
        <f t="shared" si="0"/>
        <v>152.86746030914398</v>
      </c>
      <c r="E20" s="47">
        <f t="shared" si="1"/>
        <v>259.51917680389562</v>
      </c>
      <c r="F20" s="47">
        <f t="shared" si="2"/>
        <v>487.04283865936566</v>
      </c>
      <c r="H20" s="72" t="s">
        <v>69</v>
      </c>
    </row>
    <row r="21" spans="1:13" ht="13.8">
      <c r="A21" s="46">
        <v>2016</v>
      </c>
      <c r="B21" s="51">
        <v>4</v>
      </c>
      <c r="C21" s="52" cm="1">
        <f t="array" ref="C21">GEOMEAN(IF((INPC!A:A=$A21)*(INPC!B:B=$B21), INPC!F:F))</f>
        <v>4935.0214539872159</v>
      </c>
      <c r="D21" s="47">
        <f t="shared" si="0"/>
        <v>153.51027357981312</v>
      </c>
      <c r="E21" s="47">
        <f t="shared" si="1"/>
        <v>260.61046444945015</v>
      </c>
      <c r="F21" s="47">
        <f t="shared" si="2"/>
        <v>489.09087163800922</v>
      </c>
      <c r="H21" s="72" t="s">
        <v>70</v>
      </c>
    </row>
    <row r="22" spans="1:13">
      <c r="A22" s="46">
        <v>2017</v>
      </c>
      <c r="B22" s="51">
        <v>1</v>
      </c>
      <c r="C22" s="52" cm="1">
        <f t="array" ref="C22">GEOMEAN(IF((INPC!A:A=$A22)*(INPC!B:B=$B22), INPC!F:F))</f>
        <v>4974.7636063926311</v>
      </c>
      <c r="D22" s="47">
        <f t="shared" si="0"/>
        <v>154.74650502182172</v>
      </c>
      <c r="E22" s="47">
        <f t="shared" si="1"/>
        <v>262.70918294402293</v>
      </c>
      <c r="F22" s="47">
        <f t="shared" si="2"/>
        <v>493.02956251138539</v>
      </c>
      <c r="G22" s="53"/>
      <c r="L22" s="59"/>
    </row>
    <row r="23" spans="1:13" ht="13.8">
      <c r="A23" s="46">
        <v>2017</v>
      </c>
      <c r="B23" s="51">
        <v>2</v>
      </c>
      <c r="C23" s="52" cm="1">
        <f t="array" ref="C23">GEOMEAN(IF((INPC!A:A=$A23)*(INPC!B:B=$B23), INPC!F:F))</f>
        <v>5000.3204724760353</v>
      </c>
      <c r="D23" s="47">
        <f t="shared" si="0"/>
        <v>155.5414846467099</v>
      </c>
      <c r="E23" s="47">
        <f t="shared" si="1"/>
        <v>264.05879951650752</v>
      </c>
      <c r="F23" s="47">
        <f t="shared" si="2"/>
        <v>495.56240457207571</v>
      </c>
      <c r="H23" s="1" t="s">
        <v>71</v>
      </c>
    </row>
    <row r="24" spans="1:13" ht="13.8">
      <c r="A24" s="46">
        <v>2017</v>
      </c>
      <c r="B24" s="51">
        <v>3</v>
      </c>
      <c r="C24" s="52" cm="1">
        <f t="array" ref="C24">GEOMEAN(IF((INPC!A:A=$A24)*(INPC!B:B=$B24), INPC!F:F))</f>
        <v>5003.456561187485</v>
      </c>
      <c r="D24" s="47">
        <f t="shared" si="0"/>
        <v>155.63903677298816</v>
      </c>
      <c r="E24" s="47">
        <f t="shared" si="1"/>
        <v>264.22441126577064</v>
      </c>
      <c r="F24" s="47">
        <f t="shared" si="2"/>
        <v>495.87321018370648</v>
      </c>
      <c r="H24" s="72" t="s">
        <v>72</v>
      </c>
    </row>
    <row r="25" spans="1:13">
      <c r="A25" s="46">
        <v>2017</v>
      </c>
      <c r="B25" s="51">
        <v>4</v>
      </c>
      <c r="C25" s="52" cm="1">
        <f t="array" ref="C25">GEOMEAN(IF((INPC!A:A=$A25)*(INPC!B:B=$B25), INPC!F:F))</f>
        <v>5031.1784743439521</v>
      </c>
      <c r="D25" s="47">
        <f t="shared" si="0"/>
        <v>156.50136300854419</v>
      </c>
      <c r="E25" s="47">
        <f t="shared" si="1"/>
        <v>265.68836045636573</v>
      </c>
      <c r="F25" s="47">
        <f t="shared" si="2"/>
        <v>498.62062167838496</v>
      </c>
    </row>
    <row r="26" spans="1:13">
      <c r="A26" s="46">
        <v>2018</v>
      </c>
      <c r="B26" s="51">
        <v>1</v>
      </c>
      <c r="C26" s="52" cm="1">
        <f t="array" ref="C26">GEOMEAN(IF((INPC!A:A=$A26)*(INPC!B:B=$B26), INPC!F:F))</f>
        <v>5061.763865742937</v>
      </c>
      <c r="D26" s="47">
        <f t="shared" si="0"/>
        <v>157.45276146648004</v>
      </c>
      <c r="E26" s="47">
        <f t="shared" si="1"/>
        <v>267.30352528030335</v>
      </c>
      <c r="F26" s="47">
        <f t="shared" si="2"/>
        <v>501.65182141645965</v>
      </c>
    </row>
    <row r="27" spans="1:13">
      <c r="A27" s="46">
        <v>2018</v>
      </c>
      <c r="B27" s="51">
        <v>2</v>
      </c>
      <c r="C27" s="52" cm="1">
        <f t="array" ref="C27">GEOMEAN(IF((INPC!A:A=$A27)*(INPC!B:B=$B27), INPC!F:F))</f>
        <v>5116.5000809485273</v>
      </c>
      <c r="D27" s="47">
        <f t="shared" si="0"/>
        <v>159.15540277194893</v>
      </c>
      <c r="E27" s="47">
        <f t="shared" si="1"/>
        <v>270.19405586865747</v>
      </c>
      <c r="F27" s="47">
        <f t="shared" si="2"/>
        <v>507.07651580830236</v>
      </c>
    </row>
    <row r="28" spans="1:13">
      <c r="A28" s="46">
        <v>2018</v>
      </c>
      <c r="B28" s="51">
        <v>3</v>
      </c>
      <c r="C28" s="52" cm="1">
        <f t="array" ref="C28">GEOMEAN(IF((INPC!A:A=$A28)*(INPC!B:B=$B28), INPC!F:F))</f>
        <v>5190.6614874442002</v>
      </c>
      <c r="D28" s="47">
        <f t="shared" si="0"/>
        <v>161.46228996714368</v>
      </c>
      <c r="E28" s="47">
        <f t="shared" si="1"/>
        <v>274.11039924654631</v>
      </c>
      <c r="F28" s="47">
        <f t="shared" si="2"/>
        <v>514.42636570927175</v>
      </c>
    </row>
    <row r="29" spans="1:13">
      <c r="A29" s="46">
        <v>2018</v>
      </c>
      <c r="B29" s="51">
        <v>4</v>
      </c>
      <c r="C29" s="52" cm="1">
        <f t="array" ref="C29">GEOMEAN(IF((INPC!A:A=$A29)*(INPC!B:B=$B29), INPC!F:F))</f>
        <v>5215.5672662061679</v>
      </c>
      <c r="D29" s="47">
        <f t="shared" si="0"/>
        <v>162.23701667241036</v>
      </c>
      <c r="E29" s="47">
        <f t="shared" si="1"/>
        <v>275.4256329554874</v>
      </c>
      <c r="F29" s="47">
        <f t="shared" si="2"/>
        <v>516.89468102605167</v>
      </c>
    </row>
    <row r="30" spans="1:13">
      <c r="A30" s="46">
        <v>2019</v>
      </c>
      <c r="B30" s="51">
        <v>1</v>
      </c>
      <c r="C30" s="52" cm="1">
        <f t="array" ref="C30">GEOMEAN(IF((INPC!A:A=$A30)*(INPC!B:B=$B30), INPC!F:F))</f>
        <v>5267.1410424186806</v>
      </c>
      <c r="D30" s="47">
        <f t="shared" si="0"/>
        <v>163.84128619175164</v>
      </c>
      <c r="E30" s="47">
        <f t="shared" si="1"/>
        <v>278.14916027902018</v>
      </c>
      <c r="F30" s="47">
        <f t="shared" si="2"/>
        <v>522.0059583318598</v>
      </c>
    </row>
    <row r="31" spans="1:13">
      <c r="A31" s="46">
        <v>2019</v>
      </c>
      <c r="B31" s="51">
        <v>2</v>
      </c>
      <c r="C31" s="52" cm="1">
        <f t="array" ref="C31">GEOMEAN(IF((INPC!A:A=$A31)*(INPC!B:B=$B31), INPC!F:F))</f>
        <v>5340.9885740431482</v>
      </c>
      <c r="D31" s="47">
        <f t="shared" si="0"/>
        <v>166.13840990004005</v>
      </c>
      <c r="E31" s="47">
        <f t="shared" si="1"/>
        <v>282.04892843495173</v>
      </c>
      <c r="F31" s="47">
        <f t="shared" si="2"/>
        <v>529.32470130942988</v>
      </c>
    </row>
    <row r="32" spans="1:13">
      <c r="A32" s="46">
        <v>2019</v>
      </c>
      <c r="B32" s="51">
        <v>3</v>
      </c>
      <c r="C32" s="52" cm="1">
        <f t="array" ref="C32">GEOMEAN(IF((INPC!A:A=$A32)*(INPC!B:B=$B32), INPC!F:F))</f>
        <v>5352.7360191217222</v>
      </c>
      <c r="D32" s="47">
        <f t="shared" si="0"/>
        <v>166.50382948832137</v>
      </c>
      <c r="E32" s="47">
        <f t="shared" si="1"/>
        <v>282.66929192203401</v>
      </c>
      <c r="F32" s="47">
        <f t="shared" si="2"/>
        <v>530.48894511395417</v>
      </c>
    </row>
    <row r="33" spans="1:8">
      <c r="A33" s="46">
        <v>2019</v>
      </c>
      <c r="B33" s="51">
        <v>4</v>
      </c>
      <c r="C33" s="52" cm="1">
        <f t="array" ref="C33">GEOMEAN(IF((INPC!A:A=$A33)*(INPC!B:B=$B33), INPC!F:F))</f>
        <v>5396.2617864221165</v>
      </c>
      <c r="D33" s="47">
        <f t="shared" si="0"/>
        <v>167.85775520239432</v>
      </c>
      <c r="E33" s="47">
        <f t="shared" si="1"/>
        <v>284.96781697150664</v>
      </c>
      <c r="F33" s="47">
        <f t="shared" si="2"/>
        <v>534.80261541227958</v>
      </c>
    </row>
    <row r="34" spans="1:8">
      <c r="A34" s="46">
        <v>2020</v>
      </c>
      <c r="B34" s="51">
        <v>1</v>
      </c>
      <c r="C34" s="52" cm="1">
        <f t="array" ref="C34">GEOMEAN(IF((INPC!A:A=$A34)*(INPC!B:B=$B34), INPC!F:F))</f>
        <v>5469.6544229796391</v>
      </c>
      <c r="D34" s="47">
        <f t="shared" si="0"/>
        <v>170.14072880681223</v>
      </c>
      <c r="E34" s="47">
        <f t="shared" si="1"/>
        <v>288.84356285807661</v>
      </c>
      <c r="F34" s="47">
        <f t="shared" si="2"/>
        <v>542.07627550077382</v>
      </c>
    </row>
    <row r="35" spans="1:8">
      <c r="A35" s="46">
        <v>2020</v>
      </c>
      <c r="B35" s="51">
        <v>2</v>
      </c>
      <c r="C35" s="52" cm="1">
        <f t="array" ref="C35">GEOMEAN(IF((INPC!A:A=$A35)*(INPC!B:B=$B35), INPC!F:F))</f>
        <v>5463.0553016715385</v>
      </c>
      <c r="D35" s="47">
        <f t="shared" si="0"/>
        <v>169.93545453863774</v>
      </c>
      <c r="E35" s="47">
        <f t="shared" si="1"/>
        <v>288.495073984199</v>
      </c>
      <c r="F35" s="47">
        <f t="shared" si="2"/>
        <v>541.42226213472952</v>
      </c>
    </row>
    <row r="36" spans="1:8">
      <c r="A36" s="46">
        <v>2020</v>
      </c>
      <c r="B36" s="51">
        <v>3</v>
      </c>
      <c r="C36" s="52" cm="1">
        <f t="array" ref="C36">GEOMEAN(IF((INPC!A:A=$A36)*(INPC!B:B=$B36), INPC!F:F))</f>
        <v>5522.5835231390001</v>
      </c>
      <c r="D36" s="47">
        <f t="shared" si="0"/>
        <v>171.78715744376018</v>
      </c>
      <c r="E36" s="47">
        <f t="shared" si="1"/>
        <v>291.63866263708127</v>
      </c>
      <c r="F36" s="47">
        <f t="shared" si="2"/>
        <v>547.32187371616612</v>
      </c>
    </row>
    <row r="37" spans="1:8">
      <c r="A37" s="46">
        <v>2020</v>
      </c>
      <c r="B37" s="51">
        <v>4</v>
      </c>
      <c r="C37" s="52" cm="1">
        <f t="array" ref="C37">GEOMEAN(IF((INPC!A:A=$A37)*(INPC!B:B=$B37), INPC!F:F))</f>
        <v>5673.5412737271681</v>
      </c>
      <c r="D37" s="47">
        <f t="shared" si="0"/>
        <v>176.48289500191402</v>
      </c>
      <c r="E37" s="47">
        <f t="shared" si="1"/>
        <v>299.61049616604009</v>
      </c>
      <c r="F37" s="47">
        <f t="shared" si="2"/>
        <v>562.28271198284233</v>
      </c>
    </row>
    <row r="38" spans="1:8">
      <c r="A38" s="46">
        <v>2021</v>
      </c>
      <c r="B38" s="51">
        <v>1</v>
      </c>
      <c r="C38" s="52" cm="1">
        <f t="array" ref="C38">GEOMEAN(IF((INPC!A:A=$A38)*(INPC!B:B=$B38), INPC!F:F))</f>
        <v>5810.2477860001272</v>
      </c>
      <c r="D38" s="47">
        <f t="shared" si="0"/>
        <v>180.73532922025134</v>
      </c>
      <c r="E38" s="47">
        <f t="shared" si="1"/>
        <v>306.82974495531045</v>
      </c>
      <c r="F38" s="47">
        <f t="shared" si="2"/>
        <v>575.83116519010309</v>
      </c>
    </row>
    <row r="39" spans="1:8">
      <c r="A39" s="46">
        <v>2021</v>
      </c>
      <c r="B39" s="51">
        <v>2</v>
      </c>
      <c r="C39" s="52" cm="1">
        <f t="array" ref="C39">GEOMEAN(IF((INPC!A:A=$A39)*(INPC!B:B=$B39), INPC!F:F))</f>
        <v>5931.1053420499074</v>
      </c>
      <c r="D39" s="47">
        <f t="shared" si="0"/>
        <v>184.49476100112025</v>
      </c>
      <c r="E39" s="47">
        <f t="shared" si="1"/>
        <v>313.21203611818095</v>
      </c>
      <c r="F39" s="47">
        <f t="shared" si="2"/>
        <v>587.80888970124352</v>
      </c>
    </row>
    <row r="40" spans="1:8">
      <c r="A40" s="46">
        <v>2021</v>
      </c>
      <c r="B40" s="51">
        <v>3</v>
      </c>
      <c r="C40" s="52" cm="1">
        <f t="array" ref="C40">GEOMEAN(IF((INPC!A:A=$A40)*(INPC!B:B=$B40), INPC!F:F))</f>
        <v>6094.2674501376232</v>
      </c>
      <c r="D40" s="47">
        <f t="shared" si="0"/>
        <v>189.570131003852</v>
      </c>
      <c r="E40" s="47">
        <f t="shared" si="1"/>
        <v>321.82836193677201</v>
      </c>
      <c r="F40" s="47">
        <f t="shared" si="2"/>
        <v>603.97925459366797</v>
      </c>
    </row>
    <row r="41" spans="1:8">
      <c r="A41" s="46">
        <v>2021</v>
      </c>
      <c r="B41" s="51">
        <v>4</v>
      </c>
      <c r="C41" s="52" cm="1">
        <f t="array" ref="C41">GEOMEAN(IF((INPC!A:A=$A41)*(INPC!B:B=$B41), INPC!F:F))</f>
        <v>6282.4251132444506</v>
      </c>
      <c r="D41" s="47">
        <f t="shared" si="0"/>
        <v>195.42302031932408</v>
      </c>
      <c r="E41" s="47">
        <f t="shared" si="1"/>
        <v>331.76466240257349</v>
      </c>
      <c r="F41" s="47">
        <f t="shared" si="2"/>
        <v>622.62683218017207</v>
      </c>
    </row>
    <row r="42" spans="1:8">
      <c r="A42" s="46">
        <v>2022</v>
      </c>
      <c r="B42" s="51">
        <v>1</v>
      </c>
      <c r="C42" s="52" cm="1">
        <f t="array" ref="C42">GEOMEAN(IF((INPC!A:A=$A42)*(INPC!B:B=$B42), INPC!F:F))</f>
        <v>6451.7781913181416</v>
      </c>
      <c r="D42" s="47">
        <f t="shared" si="0"/>
        <v>200.69096851145835</v>
      </c>
      <c r="E42" s="47">
        <f t="shared" si="1"/>
        <v>340.70792328689447</v>
      </c>
      <c r="F42" s="47">
        <f t="shared" si="2"/>
        <v>639.41076014115811</v>
      </c>
      <c r="H42" s="77"/>
    </row>
    <row r="43" spans="1:8">
      <c r="A43" s="46">
        <v>2022</v>
      </c>
      <c r="B43" s="51">
        <v>2</v>
      </c>
      <c r="C43" s="52" cm="1">
        <f t="array" ref="C43">GEOMEAN(IF((INPC!A:A=$A43)*(INPC!B:B=$B43), INPC!F:F))</f>
        <v>6648.4063580424481</v>
      </c>
      <c r="D43" s="47">
        <f t="shared" si="0"/>
        <v>206.80734388059847</v>
      </c>
      <c r="E43" s="47">
        <f t="shared" si="1"/>
        <v>351.09153728566719</v>
      </c>
      <c r="F43" s="47">
        <f t="shared" si="2"/>
        <v>658.89781654981368</v>
      </c>
      <c r="H43" s="77"/>
    </row>
    <row r="44" spans="1:8">
      <c r="A44" s="46">
        <v>2022</v>
      </c>
      <c r="B44" s="51">
        <v>3</v>
      </c>
      <c r="C44" s="52" cm="1">
        <f t="array" ref="C44">GEOMEAN(IF((INPC!A:A=$A44)*(INPC!B:B=$B44), INPC!F:F))</f>
        <v>6624.9180196934649</v>
      </c>
      <c r="D44" s="47">
        <f t="shared" si="0"/>
        <v>206.07670850656692</v>
      </c>
      <c r="E44" s="47">
        <f t="shared" si="1"/>
        <v>349.85115630184623</v>
      </c>
      <c r="F44" s="47">
        <f t="shared" si="2"/>
        <v>656.56997826510849</v>
      </c>
    </row>
    <row r="45" spans="1:8">
      <c r="A45" s="46">
        <v>2022</v>
      </c>
      <c r="B45" s="51">
        <v>4</v>
      </c>
      <c r="C45" s="52" cm="1">
        <f t="array" ref="C45">GEOMEAN(IF((INPC!A:A=$A45)*(INPC!B:B=$B45), INPC!F:F))</f>
        <v>6667.0416267672927</v>
      </c>
      <c r="D45" s="47">
        <f t="shared" si="0"/>
        <v>207.38701819951615</v>
      </c>
      <c r="E45" s="47">
        <f t="shared" si="1"/>
        <v>352.07563554801578</v>
      </c>
      <c r="F45" s="47">
        <f t="shared" si="2"/>
        <v>660.74468589148159</v>
      </c>
    </row>
    <row r="46" spans="1:8">
      <c r="A46" s="46">
        <v>2023</v>
      </c>
      <c r="B46" s="51">
        <v>1</v>
      </c>
      <c r="C46" s="52" cm="1">
        <f t="array" ref="C46">GEOMEAN(IF((INPC!A:A=$A46)*(INPC!B:B=$B46), INPC!F:F))</f>
        <v>6785.9514196583696</v>
      </c>
      <c r="D46" s="47">
        <f t="shared" si="0"/>
        <v>211.08586226903483</v>
      </c>
      <c r="E46" s="47">
        <f t="shared" si="1"/>
        <v>358.35506850324521</v>
      </c>
      <c r="F46" s="47">
        <f t="shared" si="2"/>
        <v>672.52937513622726</v>
      </c>
    </row>
    <row r="47" spans="1:8">
      <c r="A47" s="46">
        <v>2023</v>
      </c>
      <c r="B47" s="51">
        <v>2</v>
      </c>
      <c r="C47" s="52" cm="1">
        <f t="array" ref="C47">GEOMEAN(IF((INPC!A:A=$A47)*(INPC!B:B=$B47), INPC!F:F))</f>
        <v>6882.7121075484711</v>
      </c>
      <c r="D47" s="47">
        <f t="shared" si="0"/>
        <v>214.09572956308264</v>
      </c>
      <c r="E47" s="47">
        <f t="shared" si="1"/>
        <v>363.46484321174501</v>
      </c>
      <c r="F47" s="47">
        <f t="shared" si="2"/>
        <v>682.11895232889128</v>
      </c>
    </row>
    <row r="48" spans="1:8">
      <c r="A48" s="46">
        <v>2023</v>
      </c>
      <c r="B48" s="51">
        <v>3</v>
      </c>
      <c r="C48" s="52" cm="1">
        <f t="array" ref="C48">GEOMEAN(IF((INPC!A:A=$A48)*(INPC!B:B=$B48), INPC!F:F))</f>
        <v>6891.8643379949208</v>
      </c>
      <c r="D48" s="47">
        <f t="shared" si="0"/>
        <v>214.38042161818302</v>
      </c>
      <c r="E48" s="47">
        <f t="shared" si="1"/>
        <v>363.94815763086888</v>
      </c>
      <c r="F48" s="47">
        <f t="shared" si="2"/>
        <v>683.02599445793192</v>
      </c>
    </row>
    <row r="49" spans="1:6">
      <c r="A49" s="46">
        <v>2023</v>
      </c>
      <c r="B49" s="51">
        <v>4</v>
      </c>
      <c r="C49" s="52" cm="1">
        <f t="array" ref="C49">GEOMEAN(IF((INPC!A:A=$A49)*(INPC!B:B=$B49), INPC!F:F))</f>
        <v>6927.0485081763018</v>
      </c>
      <c r="D49" s="47">
        <f t="shared" si="0"/>
        <v>215.47487108321195</v>
      </c>
      <c r="E49" s="47">
        <f t="shared" si="1"/>
        <v>365.80617649010401</v>
      </c>
      <c r="F49" s="47">
        <f t="shared" si="2"/>
        <v>686.51296135814039</v>
      </c>
    </row>
    <row r="50" spans="1:6">
      <c r="A50" s="46">
        <v>2024</v>
      </c>
      <c r="B50" s="51">
        <v>1</v>
      </c>
      <c r="C50" s="52" cm="1">
        <f t="array" ref="C50">GEOMEAN(IF((INPC!A:A=$A50)*(INPC!B:B=$B50), INPC!F:F))</f>
        <v>7036.5477217196158</v>
      </c>
      <c r="D50" s="47">
        <f t="shared" si="0"/>
        <v>218.88098681837809</v>
      </c>
      <c r="E50" s="47">
        <f t="shared" si="1"/>
        <v>371.58865204050238</v>
      </c>
      <c r="F50" s="47">
        <f t="shared" si="2"/>
        <v>697.36500451436746</v>
      </c>
    </row>
    <row r="51" spans="1:6">
      <c r="A51" s="46">
        <v>2024</v>
      </c>
      <c r="B51" s="51">
        <v>2</v>
      </c>
      <c r="C51" s="52" cm="1">
        <f t="array" ref="C51">GEOMEAN(IF((INPC!A:A=$A51)*(INPC!B:B=$B51), INPC!F:F))</f>
        <v>7118.2226837842436</v>
      </c>
      <c r="D51" s="47">
        <f t="shared" si="0"/>
        <v>221.42159295110969</v>
      </c>
      <c r="E51" s="47">
        <f t="shared" si="1"/>
        <v>375.90177407979087</v>
      </c>
      <c r="F51" s="47">
        <f t="shared" si="2"/>
        <v>705.4594938209774</v>
      </c>
    </row>
    <row r="52" spans="1:6">
      <c r="A52" s="46">
        <v>2024</v>
      </c>
      <c r="B52" s="51">
        <v>3</v>
      </c>
      <c r="C52" s="52"/>
      <c r="D52" s="47">
        <f t="shared" si="0"/>
        <v>0</v>
      </c>
      <c r="E52" s="47">
        <f t="shared" si="1"/>
        <v>0</v>
      </c>
      <c r="F52" s="47">
        <f t="shared" si="2"/>
        <v>0</v>
      </c>
    </row>
    <row r="53" spans="1:6">
      <c r="A53" s="46">
        <v>2024</v>
      </c>
      <c r="B53" s="51">
        <v>4</v>
      </c>
      <c r="C53" s="52"/>
      <c r="D53" s="47">
        <f t="shared" si="0"/>
        <v>0</v>
      </c>
      <c r="E53" s="47">
        <f t="shared" si="1"/>
        <v>0</v>
      </c>
      <c r="F53" s="47">
        <f t="shared" si="2"/>
        <v>0</v>
      </c>
    </row>
    <row r="54" spans="1:6"/>
    <row r="55" spans="1:6"/>
    <row r="56" spans="1:6"/>
  </sheetData>
  <mergeCells count="1">
    <mergeCell ref="J10:K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AMJ51"/>
  <sheetViews>
    <sheetView showGridLines="0" zoomScaleNormal="100" workbookViewId="0"/>
  </sheetViews>
  <sheetFormatPr defaultColWidth="0" defaultRowHeight="13.8"/>
  <cols>
    <col min="1" max="1" width="11.6640625" style="1" customWidth="1"/>
    <col min="2" max="2" width="15.33203125" style="1" customWidth="1"/>
    <col min="3" max="3" width="17" style="134" customWidth="1"/>
    <col min="4" max="7" width="11.6640625" style="1" customWidth="1"/>
    <col min="8" max="8" width="17.33203125" style="1" customWidth="1"/>
    <col min="9" max="9" width="16.5546875" style="1" bestFit="1" customWidth="1"/>
    <col min="10" max="10" width="32.5546875" style="1" customWidth="1"/>
    <col min="11" max="11" width="8.6640625" style="1" customWidth="1"/>
    <col min="12" max="13" width="7" style="1" customWidth="1"/>
    <col min="14" max="1024" width="0" style="1" hidden="1" customWidth="1"/>
    <col min="1025" max="16384" width="7" hidden="1"/>
  </cols>
  <sheetData>
    <row r="1" spans="1:11" ht="25.95" customHeight="1">
      <c r="A1" s="2" t="s">
        <v>0</v>
      </c>
      <c r="B1" s="2" t="s">
        <v>141</v>
      </c>
      <c r="C1" s="132" t="s">
        <v>145</v>
      </c>
      <c r="D1" s="2" t="s">
        <v>146</v>
      </c>
      <c r="E1" s="2" t="s">
        <v>2</v>
      </c>
      <c r="F1" s="2" t="s">
        <v>4</v>
      </c>
      <c r="G1" s="2" t="s">
        <v>79</v>
      </c>
      <c r="H1" s="2" t="s">
        <v>8</v>
      </c>
    </row>
    <row r="2" spans="1:11" ht="13.5" customHeight="1">
      <c r="A2" s="9">
        <v>1976</v>
      </c>
      <c r="B2" s="9" t="s">
        <v>9</v>
      </c>
      <c r="C2" s="79">
        <f>INPC!E348</f>
        <v>768</v>
      </c>
      <c r="D2" s="9">
        <f>INPC!H349/$K$7</f>
        <v>2.8546686402065251E-13</v>
      </c>
      <c r="E2" s="9">
        <f>INPC!D348/$K$6</f>
        <v>2750000000000</v>
      </c>
      <c r="F2" s="9">
        <f t="shared" ref="F2:F36" si="0">E2*D2</f>
        <v>0.78503387605679442</v>
      </c>
      <c r="G2" s="18">
        <f>'PPP (anual)'!D5</f>
        <v>10.489097552548873</v>
      </c>
      <c r="H2" s="18">
        <f>77*F2*$K$7/INPC!$H$799</f>
        <v>103.13591525143875</v>
      </c>
      <c r="J2" s="29" t="s">
        <v>43</v>
      </c>
    </row>
    <row r="3" spans="1:11" ht="13.5" customHeight="1">
      <c r="A3" s="9">
        <v>1977</v>
      </c>
      <c r="B3" s="9" t="s">
        <v>10</v>
      </c>
      <c r="C3" s="79">
        <f>INPC!E359</f>
        <v>1106.4000000000001</v>
      </c>
      <c r="D3" s="9">
        <f>INPC!H360/$K$7</f>
        <v>3.9218482679439346E-13</v>
      </c>
      <c r="E3" s="9">
        <f>INPC!D359/$K$6</f>
        <v>2750000000000</v>
      </c>
      <c r="F3" s="9">
        <f t="shared" si="0"/>
        <v>1.0785082736845819</v>
      </c>
      <c r="G3" s="18">
        <f>'PPP (anual)'!D6</f>
        <v>14.099714409210891</v>
      </c>
      <c r="H3" s="18">
        <f>77*F3*$K$7/INPC!$H$799</f>
        <v>141.69189547771978</v>
      </c>
      <c r="I3" s="14"/>
      <c r="J3" s="32">
        <v>45261</v>
      </c>
    </row>
    <row r="4" spans="1:11">
      <c r="A4" s="9">
        <v>1978</v>
      </c>
      <c r="B4" s="9" t="s">
        <v>11</v>
      </c>
      <c r="C4" s="79">
        <f>INPC!E371</f>
        <v>1560</v>
      </c>
      <c r="D4" s="9">
        <f>INPC!H372/$K$7</f>
        <v>5.6603516854639656E-13</v>
      </c>
      <c r="E4" s="9">
        <f>INPC!D371/$K$6</f>
        <v>2750000000000</v>
      </c>
      <c r="F4" s="9">
        <f t="shared" si="0"/>
        <v>1.5565967135025904</v>
      </c>
      <c r="G4" s="18">
        <f>'PPP (anual)'!D7</f>
        <v>18.549451750304705</v>
      </c>
      <c r="H4" s="18">
        <f>77*F4*$K$7/INPC!$H$799</f>
        <v>204.50203694503583</v>
      </c>
    </row>
    <row r="5" spans="1:11">
      <c r="A5" s="9">
        <v>1979</v>
      </c>
      <c r="B5" s="9" t="s">
        <v>11</v>
      </c>
      <c r="C5" s="79">
        <f>INPC!E383</f>
        <v>2268</v>
      </c>
      <c r="D5" s="9">
        <f>INPC!H384/$K$7</f>
        <v>9.1699395204543385E-13</v>
      </c>
      <c r="E5" s="9">
        <f>INPC!D383/$K$6</f>
        <v>2750000000000</v>
      </c>
      <c r="F5" s="9">
        <f t="shared" si="0"/>
        <v>2.5217333681249432</v>
      </c>
      <c r="G5" s="18">
        <f>'PPP (anual)'!D8</f>
        <v>25.033411980504503</v>
      </c>
      <c r="H5" s="18">
        <f>77*F5*$K$7/INPC!$H$799</f>
        <v>331.2994341696961</v>
      </c>
      <c r="J5" s="27" t="s">
        <v>51</v>
      </c>
      <c r="K5" s="83" t="s">
        <v>46</v>
      </c>
    </row>
    <row r="6" spans="1:11">
      <c r="A6" s="9">
        <v>1981</v>
      </c>
      <c r="B6" s="9" t="s">
        <v>12</v>
      </c>
      <c r="C6" s="79">
        <f>INPC!E407</f>
        <v>8464.7999999999993</v>
      </c>
      <c r="D6" s="9">
        <f>INPC!H408/$K$7</f>
        <v>3.5185756085638805E-12</v>
      </c>
      <c r="E6" s="9">
        <f>INPC!D407/$K$6</f>
        <v>2750000000000</v>
      </c>
      <c r="F6" s="9">
        <f t="shared" si="0"/>
        <v>9.6760829235506716</v>
      </c>
      <c r="G6" s="18">
        <f>'PPP (anual)'!D10</f>
        <v>74.946902360198195</v>
      </c>
      <c r="H6" s="18">
        <f>77*F6*$K$7/INPC!$H$799</f>
        <v>1271.2211521137181</v>
      </c>
      <c r="J6" s="33" t="s">
        <v>3</v>
      </c>
      <c r="K6" s="34">
        <f>VLOOKUP($J$3,INPC!$C$2:$H995,2,0)</f>
        <v>1</v>
      </c>
    </row>
    <row r="7" spans="1:11">
      <c r="A7" s="9">
        <v>1982</v>
      </c>
      <c r="B7" s="9" t="s">
        <v>13</v>
      </c>
      <c r="C7" s="79">
        <f>INPC!E419</f>
        <v>16608</v>
      </c>
      <c r="D7" s="9">
        <f>GEOMEAN(INPC!H419,INPC!H420,INPC!H421)/$K$7</f>
        <v>6.9309404818408505E-12</v>
      </c>
      <c r="E7" s="9">
        <f>INPC!D419/$K$6</f>
        <v>2750000000000</v>
      </c>
      <c r="F7" s="9">
        <f t="shared" si="0"/>
        <v>19.06008632506234</v>
      </c>
      <c r="G7" s="18">
        <f>'PPP (anual)'!D11</f>
        <v>141.24384565347449</v>
      </c>
      <c r="H7" s="18">
        <f>77*F7*$K$7/INPC!$H$799</f>
        <v>2504.0695794948329</v>
      </c>
      <c r="J7" s="35" t="s">
        <v>80</v>
      </c>
      <c r="K7" s="36">
        <f>VLOOKUP($J$3,INPC!$C$2:$H997,6,0)</f>
        <v>8478.8858177353995</v>
      </c>
    </row>
    <row r="8" spans="1:11">
      <c r="A8" s="9">
        <v>1983</v>
      </c>
      <c r="B8" s="9" t="s">
        <v>14</v>
      </c>
      <c r="C8" s="79">
        <f>INPC!E430</f>
        <v>34776</v>
      </c>
      <c r="D8" s="9">
        <f>INPC!H431/$K$7</f>
        <v>1.7401405638740093E-11</v>
      </c>
      <c r="E8" s="9">
        <f>INPC!D430/$K$6</f>
        <v>2750000000000</v>
      </c>
      <c r="F8" s="9">
        <f t="shared" si="0"/>
        <v>47.853865506535257</v>
      </c>
      <c r="G8" s="18">
        <f>'PPP (anual)'!D12</f>
        <v>315.12092220495015</v>
      </c>
      <c r="H8" s="18">
        <f>77*F8*$K$7/INPC!$H$799</f>
        <v>6286.9289693922783</v>
      </c>
    </row>
    <row r="9" spans="1:11">
      <c r="A9" s="9">
        <v>1984</v>
      </c>
      <c r="B9" s="9" t="s">
        <v>15</v>
      </c>
      <c r="C9" s="79">
        <f>INPC!E442</f>
        <v>97176</v>
      </c>
      <c r="D9" s="9">
        <f>INPC!H443/$K$7</f>
        <v>5.0722820371551863E-11</v>
      </c>
      <c r="E9" s="9">
        <f>INPC!D442/$K$6</f>
        <v>2750000000000</v>
      </c>
      <c r="F9" s="9">
        <f t="shared" si="0"/>
        <v>139.48775602176761</v>
      </c>
      <c r="G9" s="18">
        <f>'PPP (anual)'!D13</f>
        <v>870.65661674049443</v>
      </c>
      <c r="H9" s="18">
        <f>77*F9*$K$7/INPC!$H$799</f>
        <v>18325.575268083841</v>
      </c>
      <c r="J9" s="37" t="s">
        <v>54</v>
      </c>
    </row>
    <row r="10" spans="1:11">
      <c r="A10" s="9">
        <v>1985</v>
      </c>
      <c r="B10" s="9" t="s">
        <v>16</v>
      </c>
      <c r="C10" s="79">
        <f>INPC!E454</f>
        <v>333120</v>
      </c>
      <c r="D10" s="9">
        <f>INPC!H455/$K$7</f>
        <v>1.604157754555743E-10</v>
      </c>
      <c r="E10" s="9">
        <f>INPC!D454/$K$6</f>
        <v>2750000000000</v>
      </c>
      <c r="F10" s="9">
        <f t="shared" si="0"/>
        <v>441.1433825028293</v>
      </c>
      <c r="G10" s="18">
        <f>'PPP (anual)'!D14</f>
        <v>2729.1386351303372</v>
      </c>
      <c r="H10" s="18">
        <f>77*F10*$K$7/INPC!$H$799</f>
        <v>57956.38621364822</v>
      </c>
      <c r="J10" s="38" t="s">
        <v>81</v>
      </c>
    </row>
    <row r="11" spans="1:11">
      <c r="A11" s="9">
        <v>1986</v>
      </c>
      <c r="B11" s="9" t="s">
        <v>17</v>
      </c>
      <c r="C11" s="79">
        <f>INPC!E466</f>
        <v>804</v>
      </c>
      <c r="D11" s="9">
        <f>INPC!H467/$K$7</f>
        <v>3.1761951496631787E-10</v>
      </c>
      <c r="E11" s="9">
        <f>INPC!D466/$K$6</f>
        <v>2750000000</v>
      </c>
      <c r="F11" s="9">
        <f t="shared" si="0"/>
        <v>0.87345366615737419</v>
      </c>
      <c r="G11" s="18">
        <f>'PPP (anual)'!D15</f>
        <v>6.9763844159030013</v>
      </c>
      <c r="H11" s="18">
        <f>77*F11*$K$7/INPC!$H$799</f>
        <v>114.75230055212053</v>
      </c>
    </row>
    <row r="12" spans="1:11">
      <c r="A12" s="9">
        <v>1987</v>
      </c>
      <c r="B12" s="9" t="s">
        <v>18</v>
      </c>
      <c r="C12" s="79">
        <f>INPC!E478</f>
        <v>2400</v>
      </c>
      <c r="D12" s="9">
        <f>INPC!H479/$K$7</f>
        <v>1.2708948916166284E-9</v>
      </c>
      <c r="E12" s="9">
        <f>INPC!D478/$K$6</f>
        <v>2750000000</v>
      </c>
      <c r="F12" s="9">
        <f t="shared" si="0"/>
        <v>3.4949609519457279</v>
      </c>
      <c r="G12" s="18">
        <f>'PPP (anual)'!D16</f>
        <v>20.302299474172884</v>
      </c>
      <c r="H12" s="18">
        <f>77*F12*$K$7/INPC!$H$799</f>
        <v>459.15979875610435</v>
      </c>
    </row>
    <row r="13" spans="1:11">
      <c r="A13" s="9">
        <v>1988</v>
      </c>
      <c r="B13" s="9" t="s">
        <v>14</v>
      </c>
      <c r="C13" s="79">
        <f>INPC!E490</f>
        <v>18960</v>
      </c>
      <c r="D13" s="9">
        <f>INPC!H491/$K$7</f>
        <v>1.0345138236317731E-8</v>
      </c>
      <c r="E13" s="9">
        <f>INPC!D490/$K$6</f>
        <v>2750000000</v>
      </c>
      <c r="F13" s="9">
        <f t="shared" si="0"/>
        <v>28.44913014987376</v>
      </c>
      <c r="G13" s="18">
        <f>'PPP (anual)'!D17</f>
        <v>122.34962936445129</v>
      </c>
      <c r="H13" s="18">
        <f>77*F13*$K$7/INPC!$H$799</f>
        <v>3737.5802059047155</v>
      </c>
    </row>
    <row r="14" spans="1:11">
      <c r="A14" s="9">
        <v>1989</v>
      </c>
      <c r="B14" s="9" t="s">
        <v>19</v>
      </c>
      <c r="C14" s="79">
        <f>INPC!E502</f>
        <v>249.48</v>
      </c>
      <c r="D14" s="9">
        <f>INPC!H503/$K$7</f>
        <v>1.4222766323519809E-7</v>
      </c>
      <c r="E14" s="9">
        <f>INPC!D502/$K$6</f>
        <v>2750000</v>
      </c>
      <c r="F14" s="9">
        <f t="shared" si="0"/>
        <v>0.39112607389679477</v>
      </c>
      <c r="G14" s="18">
        <f>'PPP (anual)'!D18</f>
        <v>1.521540414608699</v>
      </c>
      <c r="H14" s="18">
        <f>77*F14*$K$7/INPC!$H$799</f>
        <v>51.385229147906735</v>
      </c>
    </row>
    <row r="15" spans="1:11">
      <c r="A15" s="9">
        <v>1990</v>
      </c>
      <c r="B15" s="9" t="s">
        <v>20</v>
      </c>
      <c r="C15" s="79">
        <f>INPC!E514</f>
        <v>6056.31</v>
      </c>
      <c r="D15" s="9">
        <f>INPC!H515/$K$7</f>
        <v>4.2556562810834301E-6</v>
      </c>
      <c r="E15" s="9">
        <f>INPC!D514/$K$6</f>
        <v>2750000</v>
      </c>
      <c r="F15" s="9">
        <f t="shared" si="0"/>
        <v>11.703054772979433</v>
      </c>
      <c r="G15" s="18">
        <f>'PPP (anual)'!D19</f>
        <v>55.605721452737761</v>
      </c>
      <c r="H15" s="18">
        <f>77*F15*$K$7/INPC!$H$799</f>
        <v>1537.5199746942258</v>
      </c>
    </row>
    <row r="16" spans="1:11">
      <c r="A16" s="9">
        <v>1992</v>
      </c>
      <c r="B16" s="9" t="s">
        <v>21</v>
      </c>
      <c r="C16" s="79">
        <f>INPC!E538</f>
        <v>522186.94</v>
      </c>
      <c r="D16" s="9">
        <f>INPC!H539/$K$7</f>
        <v>2.6288629563150933E-4</v>
      </c>
      <c r="E16" s="9">
        <f>INPC!D538/$K$6</f>
        <v>2750000</v>
      </c>
      <c r="F16" s="9">
        <f t="shared" si="0"/>
        <v>722.93731298665068</v>
      </c>
      <c r="G16" s="18">
        <f>'PPP (anual)'!D21</f>
        <v>2697.6457919448831</v>
      </c>
      <c r="H16" s="18">
        <f>77*F16*$K$7/INPC!$H$799</f>
        <v>94977.813975125639</v>
      </c>
    </row>
    <row r="17" spans="1:16">
      <c r="A17" s="9">
        <v>1993</v>
      </c>
      <c r="B17" s="9" t="s">
        <v>22</v>
      </c>
      <c r="C17" s="79">
        <f>INPC!E550</f>
        <v>9606</v>
      </c>
      <c r="D17" s="9">
        <f>INPC!H551/$K$7</f>
        <v>5.436845308570787E-3</v>
      </c>
      <c r="E17" s="9">
        <f>INPC!D550/$K$6</f>
        <v>2750</v>
      </c>
      <c r="F17" s="9">
        <f t="shared" si="0"/>
        <v>14.951324598569665</v>
      </c>
      <c r="G17" s="18">
        <f>'PPP (anual)'!D22</f>
        <v>44.29094847167277</v>
      </c>
      <c r="H17" s="18">
        <f>77*F17*$K$7/INPC!$H$799</f>
        <v>1964.2700700259627</v>
      </c>
    </row>
    <row r="18" spans="1:16">
      <c r="A18" s="9">
        <v>1995</v>
      </c>
      <c r="B18" s="9" t="s">
        <v>19</v>
      </c>
      <c r="C18" s="79">
        <f>INPC!E574</f>
        <v>100</v>
      </c>
      <c r="D18" s="9">
        <f>INPC!H575/$K$7</f>
        <v>0.17423069974616676</v>
      </c>
      <c r="E18" s="9">
        <f>INPC!D574/$K$6</f>
        <v>1</v>
      </c>
      <c r="F18" s="9">
        <f t="shared" si="0"/>
        <v>0.17423069974616676</v>
      </c>
      <c r="G18" s="18">
        <f>'PPP (anual)'!D24</f>
        <v>0.83985825203057651</v>
      </c>
      <c r="H18" s="18">
        <f>77*F18*$K$7/INPC!$H$799</f>
        <v>22.89002198666838</v>
      </c>
    </row>
    <row r="19" spans="1:16">
      <c r="A19" s="9">
        <v>1996</v>
      </c>
      <c r="B19" s="9" t="s">
        <v>16</v>
      </c>
      <c r="C19" s="79">
        <f>INPC!E586</f>
        <v>112</v>
      </c>
      <c r="D19" s="9">
        <f>INPC!H587/$K$7</f>
        <v>0.19584667011865065</v>
      </c>
      <c r="E19" s="9">
        <f>INPC!D586/$K$6</f>
        <v>1</v>
      </c>
      <c r="F19" s="9">
        <f t="shared" si="0"/>
        <v>0.19584667011865065</v>
      </c>
      <c r="G19" s="18">
        <f>'PPP (anual)'!D25</f>
        <v>0.94596297351639913</v>
      </c>
      <c r="H19" s="18">
        <f>77*F19*$K$7/INPC!$H$799</f>
        <v>25.729877636735669</v>
      </c>
    </row>
    <row r="20" spans="1:16">
      <c r="A20" s="9">
        <v>1997</v>
      </c>
      <c r="B20" s="9" t="s">
        <v>23</v>
      </c>
      <c r="C20" s="79">
        <f>INPC!E598</f>
        <v>120</v>
      </c>
      <c r="D20" s="9">
        <f>INPC!H599/$K$7</f>
        <v>0.20433838828689385</v>
      </c>
      <c r="E20" s="9">
        <f>INPC!D598/$K$6</f>
        <v>1</v>
      </c>
      <c r="F20" s="9">
        <f t="shared" si="0"/>
        <v>0.20433838828689385</v>
      </c>
      <c r="G20" s="18">
        <f>'PPP (anual)'!D26</f>
        <v>0.98862748562125902</v>
      </c>
      <c r="H20" s="18">
        <f>77*F20*$K$7/INPC!$H$799</f>
        <v>26.84549971630523</v>
      </c>
    </row>
    <row r="21" spans="1:16">
      <c r="A21" s="9">
        <v>1998</v>
      </c>
      <c r="B21" s="9" t="s">
        <v>21</v>
      </c>
      <c r="C21" s="79">
        <f>INPC!E610</f>
        <v>130</v>
      </c>
      <c r="D21" s="9">
        <f>INPC!H611/$K$7</f>
        <v>0.21061407768929885</v>
      </c>
      <c r="E21" s="9">
        <f>INPC!D610/$K$6</f>
        <v>1</v>
      </c>
      <c r="F21" s="9">
        <f t="shared" si="0"/>
        <v>0.21061407768929885</v>
      </c>
      <c r="G21" s="18">
        <f>'PPP (anual)'!D27</f>
        <v>1.0046841671642388</v>
      </c>
      <c r="H21" s="18">
        <f>77*F21*$K$7/INPC!$H$799</f>
        <v>27.669985117625625</v>
      </c>
      <c r="J21" s="37"/>
    </row>
    <row r="22" spans="1:16">
      <c r="A22" s="9">
        <v>1999</v>
      </c>
      <c r="B22" s="9" t="s">
        <v>22</v>
      </c>
      <c r="C22" s="79">
        <f>INPC!E622</f>
        <v>136</v>
      </c>
      <c r="D22" s="9">
        <f>INPC!H623/$K$7</f>
        <v>0.22416751492780901</v>
      </c>
      <c r="E22" s="9">
        <f>INPC!D622/$K$6</f>
        <v>1</v>
      </c>
      <c r="F22" s="9">
        <f t="shared" si="0"/>
        <v>0.22416751492780901</v>
      </c>
      <c r="G22" s="18">
        <f>'PPP (anual)'!D28</f>
        <v>1.0306948700384091</v>
      </c>
      <c r="H22" s="18">
        <f>77*F22*$K$7/INPC!$H$799</f>
        <v>29.450604014504354</v>
      </c>
      <c r="J22" s="38"/>
    </row>
    <row r="23" spans="1:16">
      <c r="A23" s="9">
        <v>2001</v>
      </c>
      <c r="B23" s="9" t="s">
        <v>15</v>
      </c>
      <c r="C23" s="79">
        <f>INPC!E646</f>
        <v>180</v>
      </c>
      <c r="D23" s="9">
        <f>INPC!H647/$K$7</f>
        <v>0.25740041201560387</v>
      </c>
      <c r="E23" s="9">
        <f>INPC!D646/$K$6</f>
        <v>1</v>
      </c>
      <c r="F23" s="9">
        <f t="shared" si="0"/>
        <v>0.25740041201560387</v>
      </c>
      <c r="G23" s="18">
        <f>'PPP (anual)'!D30</f>
        <v>1.1089209746583746</v>
      </c>
      <c r="H23" s="18">
        <f>77*F23*$K$7/INPC!$H$799</f>
        <v>33.816664336414121</v>
      </c>
      <c r="J23" s="38"/>
      <c r="P23"/>
    </row>
    <row r="24" spans="1:16">
      <c r="A24" s="9">
        <v>2002</v>
      </c>
      <c r="B24" s="9" t="s">
        <v>16</v>
      </c>
      <c r="C24" s="79">
        <f>INPC!E658</f>
        <v>200</v>
      </c>
      <c r="D24" s="9">
        <f>INPC!H659/$K$7</f>
        <v>0.28293859212327122</v>
      </c>
      <c r="E24" s="9">
        <f>INPC!D658/$K$6</f>
        <v>1</v>
      </c>
      <c r="F24" s="9">
        <f t="shared" si="0"/>
        <v>0.28293859212327122</v>
      </c>
      <c r="G24" s="18">
        <f>'PPP (anual)'!D31</f>
        <v>1.1834813291077197</v>
      </c>
      <c r="H24" s="18">
        <f>77*F24*$K$7/INPC!$H$799</f>
        <v>37.171810731484847</v>
      </c>
    </row>
    <row r="25" spans="1:16">
      <c r="A25" s="9">
        <v>2003</v>
      </c>
      <c r="B25" s="9" t="s">
        <v>23</v>
      </c>
      <c r="C25" s="79">
        <f>INPC!E670</f>
        <v>240</v>
      </c>
      <c r="D25" s="9">
        <f>INPC!H671/$K$7</f>
        <v>0.33055317724723876</v>
      </c>
      <c r="E25" s="9">
        <f>INPC!D670/$K$6</f>
        <v>1</v>
      </c>
      <c r="F25" s="9">
        <f t="shared" si="0"/>
        <v>0.33055317724723876</v>
      </c>
      <c r="G25" s="18">
        <f>'PPP (anual)'!D32</f>
        <v>1.3280101665815951</v>
      </c>
      <c r="H25" s="18">
        <f>77*F25*$K$7/INPC!$H$799</f>
        <v>43.427303603645505</v>
      </c>
    </row>
    <row r="26" spans="1:16">
      <c r="A26" s="9">
        <v>2004</v>
      </c>
      <c r="B26" s="9" t="s">
        <v>22</v>
      </c>
      <c r="C26" s="79">
        <f>INPC!E682</f>
        <v>260</v>
      </c>
      <c r="D26" s="9">
        <f>INPC!H683/$K$7</f>
        <v>0.34985095267929872</v>
      </c>
      <c r="E26" s="9">
        <f>INPC!D682/$K$6</f>
        <v>1</v>
      </c>
      <c r="F26" s="9">
        <f t="shared" si="0"/>
        <v>0.34985095267929872</v>
      </c>
      <c r="G26" s="18">
        <f>'PPP (anual)'!D33</f>
        <v>1.3786997850479346</v>
      </c>
      <c r="H26" s="18">
        <f>77*F26*$K$7/INPC!$H$799</f>
        <v>45.962600222307906</v>
      </c>
    </row>
    <row r="27" spans="1:16">
      <c r="A27" s="9">
        <v>2005</v>
      </c>
      <c r="B27" s="9" t="s">
        <v>24</v>
      </c>
      <c r="C27" s="79">
        <f>INPC!E694</f>
        <v>300</v>
      </c>
      <c r="D27" s="9">
        <f>INPC!H695/$K$7</f>
        <v>0.36807266322455479</v>
      </c>
      <c r="E27" s="9">
        <f>INPC!D694/$K$6</f>
        <v>1</v>
      </c>
      <c r="F27" s="9">
        <f t="shared" si="0"/>
        <v>0.36807266322455479</v>
      </c>
      <c r="G27" s="18">
        <f>'PPP (anual)'!D34</f>
        <v>1.4252672440194625</v>
      </c>
      <c r="H27" s="18">
        <f>77*F27*$K$7/INPC!$H$799</f>
        <v>48.35652595194842</v>
      </c>
    </row>
    <row r="28" spans="1:16">
      <c r="A28" s="9">
        <v>2006</v>
      </c>
      <c r="B28" s="9" t="s">
        <v>19</v>
      </c>
      <c r="C28" s="79">
        <f>INPC!E706</f>
        <v>350</v>
      </c>
      <c r="D28" s="9">
        <f>INPC!H707/$K$7</f>
        <v>0.37833329877462829</v>
      </c>
      <c r="E28" s="9">
        <f>INPC!D716/$K$6</f>
        <v>1</v>
      </c>
      <c r="F28" s="9">
        <f t="shared" si="0"/>
        <v>0.37833329877462829</v>
      </c>
      <c r="G28" s="18">
        <f>'PPP (anual)'!D35</f>
        <v>1.43854519855529</v>
      </c>
      <c r="H28" s="18">
        <f>77*F28*$K$7/INPC!$H$799</f>
        <v>49.704544261468762</v>
      </c>
    </row>
    <row r="29" spans="1:16">
      <c r="A29" s="9">
        <v>2007</v>
      </c>
      <c r="B29" s="9" t="s">
        <v>15</v>
      </c>
      <c r="C29" s="79">
        <f>INPC!E718</f>
        <v>380</v>
      </c>
      <c r="D29" s="9">
        <f>INPC!H719/$K$7</f>
        <v>0.39667507630419868</v>
      </c>
      <c r="E29" s="9">
        <f>INPC!D718/$K$6</f>
        <v>1</v>
      </c>
      <c r="F29" s="9">
        <f t="shared" si="0"/>
        <v>0.39667507630419868</v>
      </c>
      <c r="G29" s="18">
        <f>'PPP (anual)'!D36</f>
        <v>1.4495528626901542</v>
      </c>
      <c r="H29" s="18">
        <f>77*F29*$K$7/INPC!$H$799</f>
        <v>52.114244110795589</v>
      </c>
    </row>
    <row r="30" spans="1:16">
      <c r="A30" s="9">
        <v>2008</v>
      </c>
      <c r="B30" s="9" t="s">
        <v>23</v>
      </c>
      <c r="C30" s="79">
        <f>INPC!E730</f>
        <v>415</v>
      </c>
      <c r="D30" s="9">
        <f>INPC!H731/$K$7</f>
        <v>0.42503617821332595</v>
      </c>
      <c r="E30" s="9">
        <f>INPC!D730/$K$6</f>
        <v>1</v>
      </c>
      <c r="F30" s="9">
        <f t="shared" si="0"/>
        <v>0.42503617821332595</v>
      </c>
      <c r="G30" s="18">
        <f>'PPP (anual)'!D37</f>
        <v>1.4751901306060791</v>
      </c>
      <c r="H30" s="18">
        <f>77*F30*$K$7/INPC!$H$799</f>
        <v>55.840259372238343</v>
      </c>
    </row>
    <row r="31" spans="1:16">
      <c r="A31" s="9">
        <v>2009</v>
      </c>
      <c r="B31" s="9" t="s">
        <v>21</v>
      </c>
      <c r="C31" s="79">
        <f>INPC!E742</f>
        <v>465</v>
      </c>
      <c r="D31" s="9">
        <f>INPC!H743/$K$7</f>
        <v>0.44335906792792285</v>
      </c>
      <c r="E31" s="9">
        <f>INPC!D742/$K$6</f>
        <v>1</v>
      </c>
      <c r="F31" s="9">
        <f t="shared" si="0"/>
        <v>0.44335906792792285</v>
      </c>
      <c r="G31" s="18">
        <f>'PPP (anual)'!D38</f>
        <v>1.5528154300594064</v>
      </c>
      <c r="H31" s="18">
        <f>77*F31*$K$7/INPC!$H$799</f>
        <v>58.24747778459308</v>
      </c>
    </row>
    <row r="32" spans="1:16">
      <c r="A32" s="9">
        <v>2011</v>
      </c>
      <c r="B32" s="9" t="s">
        <v>24</v>
      </c>
      <c r="C32" s="79">
        <f>INPC!E766</f>
        <v>545</v>
      </c>
      <c r="D32" s="9">
        <f>INPC!H767/$K$7</f>
        <v>0.4981874388319425</v>
      </c>
      <c r="E32" s="9">
        <f>INPC!D766/$K$6</f>
        <v>1</v>
      </c>
      <c r="F32" s="9">
        <f t="shared" si="0"/>
        <v>0.4981874388319425</v>
      </c>
      <c r="G32" s="18">
        <f>'PPP (anual)'!D40</f>
        <v>1.65878263608021</v>
      </c>
      <c r="H32" s="18">
        <f>77*F32*$K$7/INPC!$H$799</f>
        <v>65.450700966929119</v>
      </c>
    </row>
    <row r="33" spans="1:8">
      <c r="A33" s="9">
        <v>2012</v>
      </c>
      <c r="B33" s="9" t="s">
        <v>15</v>
      </c>
      <c r="C33" s="79">
        <f>INPC!E778</f>
        <v>622</v>
      </c>
      <c r="D33" s="9">
        <f>INPC!H779/$K$7</f>
        <v>0.52698723287264748</v>
      </c>
      <c r="E33" s="9">
        <f>INPC!D778/$K$6</f>
        <v>1</v>
      </c>
      <c r="F33" s="9">
        <f t="shared" si="0"/>
        <v>0.52698723287264748</v>
      </c>
      <c r="G33" s="18">
        <f>'PPP (anual)'!D41</f>
        <v>1.7129347040177643</v>
      </c>
      <c r="H33" s="18">
        <f>77*F33*$K$7/INPC!$H$799</f>
        <v>69.234350574969923</v>
      </c>
    </row>
    <row r="34" spans="1:8">
      <c r="A34" s="9">
        <v>2013</v>
      </c>
      <c r="B34" s="9" t="s">
        <v>16</v>
      </c>
      <c r="C34" s="79">
        <f>INPC!E790</f>
        <v>678</v>
      </c>
      <c r="D34" s="9">
        <f>INPC!H791/$K$7</f>
        <v>0.55669010134951713</v>
      </c>
      <c r="E34" s="9">
        <f>INPC!D790/$K$6</f>
        <v>1</v>
      </c>
      <c r="F34" s="9">
        <f t="shared" si="0"/>
        <v>0.55669010134951713</v>
      </c>
      <c r="G34" s="18">
        <f>'PPP (anual)'!D42</f>
        <v>1.7929834292713003</v>
      </c>
      <c r="H34" s="18">
        <f>77*F34*$K$7/INPC!$H$799</f>
        <v>73.136643991073953</v>
      </c>
    </row>
    <row r="35" spans="1:8">
      <c r="A35" s="9">
        <v>2014</v>
      </c>
      <c r="B35" s="9" t="s">
        <v>23</v>
      </c>
      <c r="C35" s="79">
        <f>INPC!E802</f>
        <v>724</v>
      </c>
      <c r="D35" s="9">
        <f>INPC!H803/$K$7</f>
        <v>0.59268584462125617</v>
      </c>
      <c r="E35" s="9">
        <f>INPC!D802/$K$6</f>
        <v>1</v>
      </c>
      <c r="F35" s="9">
        <f t="shared" si="0"/>
        <v>0.59268584462125617</v>
      </c>
      <c r="G35" s="18">
        <f>'PPP (anual)'!D43</f>
        <v>1.8759773219562099</v>
      </c>
      <c r="H35" s="18">
        <f>77*F35*$K$7/INPC!$H$799</f>
        <v>77.865680585181437</v>
      </c>
    </row>
    <row r="36" spans="1:8">
      <c r="A36" s="9">
        <v>2015</v>
      </c>
      <c r="B36" s="9" t="s">
        <v>21</v>
      </c>
      <c r="C36" s="79">
        <f>INPC!E814</f>
        <v>788</v>
      </c>
      <c r="D36" s="80">
        <f>INPC!H815/$K$7</f>
        <v>0.65264799212103664</v>
      </c>
      <c r="E36" s="81">
        <f>INPC!D814/$K$6</f>
        <v>1</v>
      </c>
      <c r="F36" s="9">
        <f t="shared" si="0"/>
        <v>0.65264799212103664</v>
      </c>
      <c r="G36" s="18">
        <f>'PPP (anual)'!D44</f>
        <v>2.0425481119681801</v>
      </c>
      <c r="H36" s="18">
        <f>77*F36*$K$7/INPC!$H$799</f>
        <v>85.743367334057766</v>
      </c>
    </row>
    <row r="37" spans="1:8">
      <c r="A37" s="7"/>
      <c r="B37" s="7"/>
      <c r="C37" s="133"/>
      <c r="D37" s="7"/>
      <c r="E37" s="7"/>
      <c r="F37" s="7"/>
    </row>
    <row r="38" spans="1:8">
      <c r="A38" s="7"/>
      <c r="D38" s="7"/>
      <c r="E38" s="7"/>
      <c r="F38" s="7"/>
    </row>
    <row r="39" spans="1:8" s="1" customFormat="1">
      <c r="C39" s="134"/>
    </row>
    <row r="40" spans="1:8" s="1" customFormat="1">
      <c r="C40" s="134"/>
    </row>
    <row r="41" spans="1:8" s="1" customFormat="1">
      <c r="C41" s="134"/>
    </row>
    <row r="42" spans="1:8" s="1" customFormat="1">
      <c r="C42" s="134"/>
    </row>
    <row r="43" spans="1:8" s="1" customFormat="1">
      <c r="C43" s="134"/>
    </row>
    <row r="44" spans="1:8" s="1" customFormat="1">
      <c r="C44" s="134"/>
    </row>
    <row r="45" spans="1:8" s="1" customFormat="1">
      <c r="C45" s="134"/>
    </row>
    <row r="46" spans="1:8" s="1" customFormat="1">
      <c r="C46" s="134"/>
    </row>
    <row r="49" spans="3:3" s="1" customFormat="1">
      <c r="C49" s="134"/>
    </row>
    <row r="50" spans="3:3" s="1" customFormat="1">
      <c r="C50" s="134"/>
    </row>
    <row r="51" spans="3:3" s="1" customFormat="1">
      <c r="C51" s="134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AMJ53"/>
  <sheetViews>
    <sheetView showGridLines="0" zoomScaleNormal="100" workbookViewId="0"/>
  </sheetViews>
  <sheetFormatPr defaultColWidth="0" defaultRowHeight="13.8"/>
  <cols>
    <col min="1" max="2" width="11.44140625" style="1" customWidth="1"/>
    <col min="3" max="3" width="13.6640625" style="1" customWidth="1"/>
    <col min="4" max="4" width="16.44140625" style="1" customWidth="1"/>
    <col min="5" max="5" width="17.21875" style="1" customWidth="1"/>
    <col min="6" max="7" width="16.44140625" style="1" customWidth="1"/>
    <col min="8" max="8" width="8" style="1" customWidth="1"/>
    <col min="9" max="9" width="31.44140625" style="1" customWidth="1"/>
    <col min="10" max="10" width="8.6640625" style="1" customWidth="1"/>
    <col min="11" max="12" width="7" style="1" customWidth="1"/>
    <col min="13" max="13" width="7.44140625" style="1" customWidth="1"/>
    <col min="14" max="19" width="7" style="1" customWidth="1"/>
    <col min="20" max="1024" width="0" style="1" hidden="1" customWidth="1"/>
    <col min="1025" max="16384" width="7" hidden="1"/>
  </cols>
  <sheetData>
    <row r="1" spans="1:12" ht="31.5" customHeight="1">
      <c r="A1" s="27" t="s">
        <v>0</v>
      </c>
      <c r="B1" s="28" t="s">
        <v>1</v>
      </c>
      <c r="C1" s="28" t="s">
        <v>145</v>
      </c>
      <c r="D1" s="28" t="s">
        <v>137</v>
      </c>
      <c r="E1" s="28" t="s">
        <v>138</v>
      </c>
      <c r="F1" s="28" t="s">
        <v>139</v>
      </c>
      <c r="G1" s="28" t="s">
        <v>140</v>
      </c>
    </row>
    <row r="2" spans="1:12" ht="13.5" customHeight="1">
      <c r="A2" s="30">
        <v>2012</v>
      </c>
      <c r="B2" s="18">
        <v>1</v>
      </c>
      <c r="C2" s="39">
        <f>VLOOKUP(DATE(A2,B2*3,1),INPC!$C$2:$J$996,3,0)</f>
        <v>622</v>
      </c>
      <c r="D2" s="23">
        <f>VLOOKUP(DATE(A2,B2*3,1),INPC!$C$2:$J$996,7,0)/$J$10</f>
        <v>0.5092149596866975</v>
      </c>
      <c r="E2" s="23">
        <f>VLOOKUP(DATE(A2,B2*3,1),INPC!$C$2:$J$996,7,0)/$J$11</f>
        <v>0.51331689419267934</v>
      </c>
      <c r="F2" s="23">
        <f>VLOOKUP(DATE(A2,B2*3-1,1),INPC!$C$2:$J$996,7,0)/$J$12</f>
        <v>0.50869032342704223</v>
      </c>
      <c r="G2" s="23">
        <f>VLOOKUP(DATE(A2,B2*3-1,1),INPC!$C$2:$J$996,7,0)/$J$13</f>
        <v>0.51303019208858158</v>
      </c>
      <c r="H2" s="3"/>
      <c r="I2" s="29" t="s">
        <v>43</v>
      </c>
    </row>
    <row r="3" spans="1:12" ht="13.5" customHeight="1">
      <c r="A3" s="30">
        <v>2012</v>
      </c>
      <c r="B3" s="18">
        <v>2</v>
      </c>
      <c r="C3" s="39">
        <f>VLOOKUP(DATE(A3,B3*3,1),INPC!$C$2:$J$996,3,0)</f>
        <v>622</v>
      </c>
      <c r="D3" s="23">
        <f>VLOOKUP(DATE(A3,B3*3,1),INPC!$C$2:$J$996,7,0)/$J$10</f>
        <v>0.51608315927861759</v>
      </c>
      <c r="E3" s="23">
        <f>VLOOKUP(DATE(A3,B3*3,1),INPC!$C$2:$J$996,7,0)/$J$11</f>
        <v>0.52024041993785586</v>
      </c>
      <c r="F3" s="23">
        <f>VLOOKUP(DATE(A3,B3*3-1,1),INPC!$C$2:$J$996,7,0)/$J$12</f>
        <v>0.51491889504663879</v>
      </c>
      <c r="G3" s="23">
        <f>VLOOKUP(DATE(A3,B3*3-1,1),INPC!$C$2:$J$996,7,0)/$J$13</f>
        <v>0.51931190248737868</v>
      </c>
      <c r="H3" s="3"/>
      <c r="I3" s="32">
        <v>45261</v>
      </c>
    </row>
    <row r="4" spans="1:12">
      <c r="A4" s="30">
        <v>2012</v>
      </c>
      <c r="B4" s="18">
        <v>3</v>
      </c>
      <c r="C4" s="39">
        <f>VLOOKUP(DATE(A4,B4*3,1),INPC!$C$2:$J$996,3,0)</f>
        <v>622</v>
      </c>
      <c r="D4" s="23">
        <f>VLOOKUP(DATE(A4,B4*3,1),INPC!$C$2:$J$996,7,0)/$J$10</f>
        <v>0.52280197653622229</v>
      </c>
      <c r="E4" s="23">
        <f>VLOOKUP(DATE(A4,B4*3,1),INPC!$C$2:$J$996,7,0)/$J$11</f>
        <v>0.52701336001299381</v>
      </c>
      <c r="F4" s="23">
        <f>VLOOKUP(DATE(A4,B4*3-1,1),INPC!$C$2:$J$996,7,0)/$J$12</f>
        <v>0.52151750778185224</v>
      </c>
      <c r="G4" s="23">
        <f>VLOOKUP(DATE(A4,B4*3-1,1),INPC!$C$2:$J$996,7,0)/$J$13</f>
        <v>0.52596681099096121</v>
      </c>
      <c r="H4" s="3"/>
      <c r="I4" s="31" t="s">
        <v>45</v>
      </c>
    </row>
    <row r="5" spans="1:12">
      <c r="A5" s="30">
        <v>2012</v>
      </c>
      <c r="B5" s="18">
        <v>4</v>
      </c>
      <c r="C5" s="39">
        <f>VLOOKUP(DATE(A5,B5*3,1),INPC!$C$2:$J$996,3,0)</f>
        <v>622</v>
      </c>
      <c r="D5" s="23">
        <f>VLOOKUP(DATE(A5,B5*3,1),INPC!$C$2:$J$996,7,0)/$J$10</f>
        <v>0.53272657828244152</v>
      </c>
      <c r="E5" s="23">
        <f>VLOOKUP(DATE(A5,B5*3,1),INPC!$C$2:$J$996,7,0)/$J$11</f>
        <v>0.53701790848031083</v>
      </c>
      <c r="F5" s="23">
        <f>VLOOKUP(DATE(A5,B5*3-1,1),INPC!$C$2:$J$996,7,0)/$J$12</f>
        <v>0.53057368571107411</v>
      </c>
      <c r="G5" s="23">
        <f>VLOOKUP(DATE(A5,B5*3-1,1),INPC!$C$2:$J$996,7,0)/$J$13</f>
        <v>0.53510025129569583</v>
      </c>
      <c r="H5" s="3"/>
      <c r="I5" s="31" t="s">
        <v>52</v>
      </c>
    </row>
    <row r="6" spans="1:12">
      <c r="A6" s="30">
        <f t="shared" ref="A6:A29" si="0">A2+1</f>
        <v>2013</v>
      </c>
      <c r="B6" s="18">
        <f t="shared" ref="B6:B33" si="1">B2</f>
        <v>1</v>
      </c>
      <c r="C6" s="39">
        <f>VLOOKUP(DATE(A6,B6*3,1),INPC!$C$2:$J$996,3,0)</f>
        <v>678</v>
      </c>
      <c r="D6" s="23">
        <f>VLOOKUP(DATE(A6,B6*3,1),INPC!$C$2:$J$996,7,0)/$J$10</f>
        <v>0.54420687288963865</v>
      </c>
      <c r="E6" s="23">
        <f>VLOOKUP(DATE(A6,B6*3,1),INPC!$C$2:$J$996,7,0)/$J$11</f>
        <v>0.5485906815500754</v>
      </c>
      <c r="F6" s="23">
        <f>VLOOKUP(DATE(A6,B6*3-1,1),INPC!$C$2:$J$996,7,0)/$J$12</f>
        <v>0.54191803818792261</v>
      </c>
      <c r="G6" s="23">
        <f>VLOOKUP(DATE(A6,B6*3-1,1),INPC!$C$2:$J$996,7,0)/$J$13</f>
        <v>0.5465413876065045</v>
      </c>
      <c r="H6" s="3"/>
      <c r="I6" s="31" t="s">
        <v>53</v>
      </c>
    </row>
    <row r="7" spans="1:12">
      <c r="A7" s="30">
        <f t="shared" si="0"/>
        <v>2013</v>
      </c>
      <c r="B7" s="18">
        <f t="shared" si="1"/>
        <v>2</v>
      </c>
      <c r="C7" s="39">
        <f>VLOOKUP(DATE(A7,B7*3,1),INPC!$C$2:$J$996,3,0)</f>
        <v>678</v>
      </c>
      <c r="D7" s="23">
        <f>VLOOKUP(DATE(A7,B7*3,1),INPC!$C$2:$J$996,7,0)/$J$10</f>
        <v>0.55235511304889739</v>
      </c>
      <c r="E7" s="23">
        <f>VLOOKUP(DATE(A7,B7*3,1),INPC!$C$2:$J$996,7,0)/$J$11</f>
        <v>0.55680455911223536</v>
      </c>
      <c r="F7" s="23">
        <f>VLOOKUP(DATE(A7,B7*3-1,1),INPC!$C$2:$J$996,7,0)/$J$12</f>
        <v>0.55152880481196942</v>
      </c>
      <c r="G7" s="23">
        <f>VLOOKUP(DATE(A7,B7*3-1,1),INPC!$C$2:$J$996,7,0)/$J$13</f>
        <v>0.55623414805462112</v>
      </c>
      <c r="H7" s="3"/>
      <c r="I7" s="31" t="s">
        <v>44</v>
      </c>
    </row>
    <row r="8" spans="1:12">
      <c r="A8" s="30">
        <f t="shared" si="0"/>
        <v>2013</v>
      </c>
      <c r="B8" s="18">
        <f t="shared" si="1"/>
        <v>3</v>
      </c>
      <c r="C8" s="39">
        <f>VLOOKUP(DATE(A8,B8*3,1),INPC!$C$2:$J$996,3,0)</f>
        <v>678</v>
      </c>
      <c r="D8" s="23">
        <f>VLOOKUP(DATE(A8,B8*3,1),INPC!$C$2:$J$996,7,0)/$J$10</f>
        <v>0.55439878806323373</v>
      </c>
      <c r="E8" s="23">
        <f>VLOOKUP(DATE(A8,B8*3,1),INPC!$C$2:$J$996,7,0)/$J$11</f>
        <v>0.55886469676361883</v>
      </c>
      <c r="F8" s="23">
        <f>VLOOKUP(DATE(A8,B8*3-1,1),INPC!$C$2:$J$996,7,0)/$J$12</f>
        <v>0.55526591457224339</v>
      </c>
      <c r="G8" s="23">
        <f>VLOOKUP(DATE(A8,B8*3-1,1),INPC!$C$2:$J$996,7,0)/$J$13</f>
        <v>0.5600031407990731</v>
      </c>
      <c r="H8" s="3"/>
    </row>
    <row r="9" spans="1:12">
      <c r="A9" s="30">
        <f t="shared" si="0"/>
        <v>2013</v>
      </c>
      <c r="B9" s="18">
        <f t="shared" si="1"/>
        <v>4</v>
      </c>
      <c r="C9" s="39">
        <f>VLOOKUP(DATE(A9,B9*3,1),INPC!$C$2:$J$996,3,0)</f>
        <v>678</v>
      </c>
      <c r="D9" s="23">
        <f>VLOOKUP(DATE(A9,B9*3,1),INPC!$C$2:$J$996,7,0)/$J$10</f>
        <v>0.56243652398214861</v>
      </c>
      <c r="E9" s="23">
        <f>VLOOKUP(DATE(A9,B9*3,1),INPC!$C$2:$J$996,7,0)/$J$11</f>
        <v>0.56696717992863988</v>
      </c>
      <c r="F9" s="23">
        <f>VLOOKUP(DATE(A9,B9*3-1,1),INPC!$C$2:$J$996,7,0)/$J$12</f>
        <v>0.56038582072008736</v>
      </c>
      <c r="G9" s="23">
        <f>VLOOKUP(DATE(A9,B9*3-1,1),INPC!$C$2:$J$996,7,0)/$J$13</f>
        <v>0.56516672719640826</v>
      </c>
      <c r="H9" s="3"/>
      <c r="I9" s="27" t="s">
        <v>51</v>
      </c>
      <c r="J9" s="29" t="s">
        <v>46</v>
      </c>
    </row>
    <row r="10" spans="1:12">
      <c r="A10" s="30">
        <f t="shared" si="0"/>
        <v>2014</v>
      </c>
      <c r="B10" s="18">
        <f t="shared" si="1"/>
        <v>1</v>
      </c>
      <c r="C10" s="39">
        <f>VLOOKUP(DATE(A10,B10*3,1),INPC!$C$2:$J$996,3,0)</f>
        <v>724</v>
      </c>
      <c r="D10" s="23">
        <f>VLOOKUP(DATE(A10,B10*3,1),INPC!$C$2:$J$996,7,0)/$J$10</f>
        <v>0.57370266768301315</v>
      </c>
      <c r="E10" s="23">
        <f>VLOOKUP(DATE(A10,B10*3,1),INPC!$C$2:$J$996,7,0)/$J$11</f>
        <v>0.5783240770190442</v>
      </c>
      <c r="F10" s="23">
        <f>VLOOKUP(DATE(A10,B10*3-1,1),INPC!$C$2:$J$996,7,0)/$J$12</f>
        <v>0.57119484132191667</v>
      </c>
      <c r="G10" s="23">
        <f>VLOOKUP(DATE(A10,B10*3-1,1),INPC!$C$2:$J$996,7,0)/$J$13</f>
        <v>0.57606796447233466</v>
      </c>
      <c r="H10" s="3"/>
      <c r="I10" s="33" t="s">
        <v>48</v>
      </c>
      <c r="J10" s="34">
        <f>VLOOKUP($I$3,INPC!$C$2:$J997,7,0)</f>
        <v>8468.3168012455299</v>
      </c>
    </row>
    <row r="11" spans="1:12">
      <c r="A11" s="30">
        <f t="shared" si="0"/>
        <v>2014</v>
      </c>
      <c r="B11" s="18">
        <f t="shared" si="1"/>
        <v>2</v>
      </c>
      <c r="C11" s="39">
        <f>VLOOKUP(DATE(A11,B11*3,1),INPC!$C$2:$J$996,3,0)</f>
        <v>724</v>
      </c>
      <c r="D11" s="23">
        <f>VLOOKUP(DATE(A11,B11*3,1),INPC!$C$2:$J$996,7,0)/$J$10</f>
        <v>0.58540572473538599</v>
      </c>
      <c r="E11" s="23">
        <f>VLOOKUP(DATE(A11,B11*3,1),INPC!$C$2:$J$996,7,0)/$J$11</f>
        <v>0.59012140697647497</v>
      </c>
      <c r="F11" s="23">
        <f>VLOOKUP(DATE(A11,B11*3-1,1),INPC!$C$2:$J$996,7,0)/$J$12</f>
        <v>0.58371735020390836</v>
      </c>
      <c r="G11" s="23">
        <f>VLOOKUP(DATE(A11,B11*3-1,1),INPC!$C$2:$J$996,7,0)/$J$13</f>
        <v>0.58869730857677505</v>
      </c>
      <c r="H11" s="3"/>
      <c r="I11" s="33" t="s">
        <v>49</v>
      </c>
      <c r="J11" s="34">
        <f>VLOOKUP($I$3,INPC!$C$2:$J997,8,0)</f>
        <v>8400.6461648655477</v>
      </c>
    </row>
    <row r="12" spans="1:12">
      <c r="A12" s="30">
        <f t="shared" si="0"/>
        <v>2014</v>
      </c>
      <c r="B12" s="18">
        <f t="shared" si="1"/>
        <v>3</v>
      </c>
      <c r="C12" s="39">
        <f>VLOOKUP(DATE(A12,B12*3,1),INPC!$C$2:$J$996,3,0)</f>
        <v>724</v>
      </c>
      <c r="D12" s="23">
        <f>VLOOKUP(DATE(A12,B12*3,1),INPC!$C$2:$J$996,7,0)/$J$10</f>
        <v>0.59002094192076582</v>
      </c>
      <c r="E12" s="23">
        <f>VLOOKUP(DATE(A12,B12*3,1),INPC!$C$2:$J$996,7,0)/$J$11</f>
        <v>0.59477380162152116</v>
      </c>
      <c r="F12" s="23">
        <f>VLOOKUP(DATE(A12,B12*3-1,1),INPC!$C$2:$J$996,7,0)/$J$12</f>
        <v>0.58996164953137886</v>
      </c>
      <c r="G12" s="23">
        <f>VLOOKUP(DATE(A12,B12*3-1,1),INPC!$C$2:$J$996,7,0)/$J$13</f>
        <v>0.59499488086367991</v>
      </c>
      <c r="H12" s="3"/>
      <c r="I12" s="33" t="s">
        <v>47</v>
      </c>
      <c r="J12" s="34">
        <f>VLOOKUP(DATE(YEAR($I$3), MONTH($I$3)-1, DAY($I$3)),INPC!$C$2:$J997,7,0)</f>
        <v>8446.6565884496831</v>
      </c>
    </row>
    <row r="13" spans="1:12">
      <c r="A13" s="30">
        <f t="shared" si="0"/>
        <v>2014</v>
      </c>
      <c r="B13" s="18">
        <f t="shared" si="1"/>
        <v>4</v>
      </c>
      <c r="C13" s="39">
        <f>VLOOKUP(DATE(A13,B13*3,1),INPC!$C$2:$J$996,3,0)</f>
        <v>724</v>
      </c>
      <c r="D13" s="23">
        <f>VLOOKUP(DATE(A13,B13*3,1),INPC!$C$2:$J$996,7,0)/$J$10</f>
        <v>0.59788155252825514</v>
      </c>
      <c r="E13" s="23">
        <f>VLOOKUP(DATE(A13,B13*3,1),INPC!$C$2:$J$996,7,0)/$J$11</f>
        <v>0.60269773265838045</v>
      </c>
      <c r="F13" s="23">
        <f>VLOOKUP(DATE(A13,B13*3-1,1),INPC!$C$2:$J$996,7,0)/$J$12</f>
        <v>0.59637347029202847</v>
      </c>
      <c r="G13" s="23">
        <f>VLOOKUP(DATE(A13,B13*3-1,1),INPC!$C$2:$J$996,7,0)/$J$13</f>
        <v>0.60146140378535162</v>
      </c>
      <c r="H13" s="3"/>
      <c r="I13" s="35" t="s">
        <v>50</v>
      </c>
      <c r="J13" s="36">
        <f>VLOOKUP(DATE(YEAR($I$3), MONTH($I$3)-1, DAY($I$3)),INPC!$C$2:$J997,8,0)</f>
        <v>8375.2039121973103</v>
      </c>
    </row>
    <row r="14" spans="1:12">
      <c r="A14" s="30">
        <f t="shared" si="0"/>
        <v>2015</v>
      </c>
      <c r="B14" s="18">
        <f t="shared" si="1"/>
        <v>1</v>
      </c>
      <c r="C14" s="39">
        <f>VLOOKUP(DATE(A14,B14*3,1),INPC!$C$2:$J$996,3,0)</f>
        <v>788</v>
      </c>
      <c r="D14" s="23">
        <f>VLOOKUP(DATE(A14,B14*3,1),INPC!$C$2:$J$996,7,0)/$J$10</f>
        <v>0.61810030777346969</v>
      </c>
      <c r="E14" s="23">
        <f>VLOOKUP(DATE(A14,B14*3,1),INPC!$C$2:$J$996,7,0)/$J$11</f>
        <v>0.62307935823611504</v>
      </c>
      <c r="F14" s="23">
        <f>VLOOKUP(DATE(A14,B14*3-1,1),INPC!$C$2:$J$996,7,0)/$J$12</f>
        <v>0.61123098401997178</v>
      </c>
      <c r="G14" s="23">
        <f>VLOOKUP(DATE(A14,B14*3-1,1),INPC!$C$2:$J$996,7,0)/$J$13</f>
        <v>0.61644567372477921</v>
      </c>
      <c r="H14" s="3"/>
    </row>
    <row r="15" spans="1:12">
      <c r="A15" s="30">
        <f t="shared" si="0"/>
        <v>2015</v>
      </c>
      <c r="B15" s="18">
        <f t="shared" si="1"/>
        <v>2</v>
      </c>
      <c r="C15" s="39">
        <f>VLOOKUP(DATE(A15,B15*3,1),INPC!$C$2:$J$996,3,0)</f>
        <v>788</v>
      </c>
      <c r="D15" s="23">
        <f>VLOOKUP(DATE(A15,B15*3,1),INPC!$C$2:$J$996,7,0)/$J$10</f>
        <v>0.63694610669727136</v>
      </c>
      <c r="E15" s="23">
        <f>VLOOKUP(DATE(A15,B15*3,1),INPC!$C$2:$J$996,7,0)/$J$11</f>
        <v>0.64207696776843826</v>
      </c>
      <c r="F15" s="23">
        <f>VLOOKUP(DATE(A15,B15*3-1,1),INPC!$C$2:$J$996,7,0)/$J$12</f>
        <v>0.63336544163763764</v>
      </c>
      <c r="G15" s="23">
        <f>VLOOKUP(DATE(A15,B15*3-1,1),INPC!$C$2:$J$996,7,0)/$J$13</f>
        <v>0.63876897047409575</v>
      </c>
      <c r="H15" s="3"/>
      <c r="I15" s="37" t="s">
        <v>54</v>
      </c>
    </row>
    <row r="16" spans="1:12">
      <c r="A16" s="30">
        <f t="shared" si="0"/>
        <v>2015</v>
      </c>
      <c r="B16" s="18">
        <f t="shared" si="1"/>
        <v>3</v>
      </c>
      <c r="C16" s="39">
        <f>VLOOKUP(DATE(A16,B16*3,1),INPC!$C$2:$J$996,3,0)</f>
        <v>788</v>
      </c>
      <c r="D16" s="23">
        <f>VLOOKUP(DATE(A16,B16*3,1),INPC!$C$2:$J$996,7,0)/$J$10</f>
        <v>0.64821753334471843</v>
      </c>
      <c r="E16" s="23">
        <f>VLOOKUP(DATE(A16,B16*3,1),INPC!$C$2:$J$996,7,0)/$J$11</f>
        <v>0.65343919036171783</v>
      </c>
      <c r="F16" s="23">
        <f>VLOOKUP(DATE(A16,B16*3-1,1),INPC!$C$2:$J$996,7,0)/$J$12</f>
        <v>0.64699029277279829</v>
      </c>
      <c r="G16" s="23">
        <f>VLOOKUP(DATE(A16,B16*3-1,1),INPC!$C$2:$J$996,7,0)/$J$13</f>
        <v>0.65251006141515888</v>
      </c>
      <c r="H16" s="3"/>
      <c r="I16" s="38" t="s">
        <v>55</v>
      </c>
      <c r="J16" s="38"/>
      <c r="K16" s="38"/>
      <c r="L16" s="38"/>
    </row>
    <row r="17" spans="1:13">
      <c r="A17" s="30">
        <f t="shared" si="0"/>
        <v>2015</v>
      </c>
      <c r="B17" s="18">
        <f t="shared" si="1"/>
        <v>4</v>
      </c>
      <c r="C17" s="39">
        <f>VLOOKUP(DATE(A17,B17*3,1),INPC!$C$2:$J$996,3,0)</f>
        <v>788</v>
      </c>
      <c r="D17" s="23">
        <f>VLOOKUP(DATE(A17,B17*3,1),INPC!$C$2:$J$996,7,0)/$J$10</f>
        <v>0.66279548464460869</v>
      </c>
      <c r="E17" s="23">
        <f>VLOOKUP(DATE(A17,B17*3,1),INPC!$C$2:$J$996,7,0)/$J$11</f>
        <v>0.66813457301417556</v>
      </c>
      <c r="F17" s="23">
        <f>VLOOKUP(DATE(A17,B17*3-1,1),INPC!$C$2:$J$996,7,0)/$J$12</f>
        <v>0.65839458156507602</v>
      </c>
      <c r="G17" s="23">
        <f>VLOOKUP(DATE(A17,B17*3-1,1),INPC!$C$2:$J$996,7,0)/$J$13</f>
        <v>0.66401164538538171</v>
      </c>
      <c r="H17" s="3"/>
    </row>
    <row r="18" spans="1:13">
      <c r="A18" s="30">
        <f t="shared" si="0"/>
        <v>2016</v>
      </c>
      <c r="B18" s="18">
        <f t="shared" si="1"/>
        <v>1</v>
      </c>
      <c r="C18" s="39">
        <f>VLOOKUP(DATE(A18,B18*3,1),INPC!$C$2:$J$996,3,0)</f>
        <v>880</v>
      </c>
      <c r="D18" s="23">
        <f>VLOOKUP(DATE(A18,B18*3,1),INPC!$C$2:$J$996,7,0)/$J$10</f>
        <v>0.68462649190722102</v>
      </c>
      <c r="E18" s="23">
        <f>VLOOKUP(DATE(A18,B18*3,1),INPC!$C$2:$J$996,7,0)/$J$11</f>
        <v>0.69014143795788563</v>
      </c>
      <c r="F18" s="23">
        <f>VLOOKUP(DATE(A18,B18*3-1,1),INPC!$C$2:$J$996,7,0)/$J$12</f>
        <v>0.6798168109627184</v>
      </c>
      <c r="G18" s="23">
        <f>VLOOKUP(DATE(A18,B18*3-1,1),INPC!$C$2:$J$996,7,0)/$J$13</f>
        <v>0.68561663757158431</v>
      </c>
      <c r="H18" s="3"/>
    </row>
    <row r="19" spans="1:13">
      <c r="A19" s="30">
        <f t="shared" si="0"/>
        <v>2016</v>
      </c>
      <c r="B19" s="18">
        <f t="shared" si="1"/>
        <v>2</v>
      </c>
      <c r="C19" s="39">
        <f>VLOOKUP(DATE(A19,B19*3,1),INPC!$C$2:$J$996,3,0)</f>
        <v>880</v>
      </c>
      <c r="D19" s="23">
        <f>VLOOKUP(DATE(A19,B19*3,1),INPC!$C$2:$J$996,7,0)/$J$10</f>
        <v>0.69882179747345674</v>
      </c>
      <c r="E19" s="23">
        <f>VLOOKUP(DATE(A19,B19*3,1),INPC!$C$2:$J$996,7,0)/$J$11</f>
        <v>0.70445109250899984</v>
      </c>
      <c r="F19" s="23">
        <f>VLOOKUP(DATE(A19,B19*3-1,1),INPC!$C$2:$J$996,7,0)/$J$12</f>
        <v>0.69576844696130469</v>
      </c>
      <c r="G19" s="23">
        <f>VLOOKUP(DATE(A19,B19*3-1,1),INPC!$C$2:$J$996,7,0)/$J$13</f>
        <v>0.70170436423669669</v>
      </c>
      <c r="H19" s="3"/>
    </row>
    <row r="20" spans="1:13">
      <c r="A20" s="30">
        <f t="shared" si="0"/>
        <v>2016</v>
      </c>
      <c r="B20" s="18">
        <f t="shared" si="1"/>
        <v>3</v>
      </c>
      <c r="C20" s="39">
        <f>VLOOKUP(DATE(A20,B20*3,1),INPC!$C$2:$J$996,3,0)</f>
        <v>880</v>
      </c>
      <c r="D20" s="23">
        <f>VLOOKUP(DATE(A20,B20*3,1),INPC!$C$2:$J$996,7,0)/$J$10</f>
        <v>0.7094444913259037</v>
      </c>
      <c r="E20" s="23">
        <f>VLOOKUP(DATE(A20,B20*3,1),INPC!$C$2:$J$996,7,0)/$J$11</f>
        <v>0.71515935649961915</v>
      </c>
      <c r="F20" s="23">
        <f>VLOOKUP(DATE(A20,B20*3-1,1),INPC!$C$2:$J$996,7,0)/$J$12</f>
        <v>0.70883209505896838</v>
      </c>
      <c r="G20" s="23">
        <f>VLOOKUP(DATE(A20,B20*3-1,1),INPC!$C$2:$J$996,7,0)/$J$13</f>
        <v>0.71487946426173821</v>
      </c>
      <c r="H20" s="3"/>
    </row>
    <row r="21" spans="1:13">
      <c r="A21" s="30">
        <f t="shared" si="0"/>
        <v>2016</v>
      </c>
      <c r="B21" s="18">
        <f t="shared" si="1"/>
        <v>4</v>
      </c>
      <c r="C21" s="39">
        <f>VLOOKUP(DATE(A21,B21*3,1),INPC!$C$2:$J$996,3,0)</f>
        <v>880</v>
      </c>
      <c r="D21" s="23">
        <f>VLOOKUP(DATE(A21,B21*3,1),INPC!$C$2:$J$996,7,0)/$J$10</f>
        <v>0.71242773140135962</v>
      </c>
      <c r="E21" s="23">
        <f>VLOOKUP(DATE(A21,B21*3,1),INPC!$C$2:$J$996,7,0)/$J$11</f>
        <v>0.71816662779248608</v>
      </c>
      <c r="F21" s="23">
        <f>VLOOKUP(DATE(A21,B21*3-1,1),INPC!$C$2:$J$996,7,0)/$J$12</f>
        <v>0.71335094914886521</v>
      </c>
      <c r="G21" s="23">
        <f>VLOOKUP(DATE(A21,B21*3-1,1),INPC!$C$2:$J$996,7,0)/$J$13</f>
        <v>0.71943687075247231</v>
      </c>
      <c r="H21" s="3"/>
    </row>
    <row r="22" spans="1:13">
      <c r="A22" s="30">
        <f t="shared" si="0"/>
        <v>2017</v>
      </c>
      <c r="B22" s="18">
        <f t="shared" si="1"/>
        <v>1</v>
      </c>
      <c r="C22" s="39">
        <f>VLOOKUP(DATE(A22,B22*3,1),INPC!$C$2:$J$996,3,0)</f>
        <v>937</v>
      </c>
      <c r="D22" s="23">
        <f>VLOOKUP(DATE(A22,B22*3,1),INPC!$C$2:$J$996,7,0)/$J$10</f>
        <v>0.71816497322354478</v>
      </c>
      <c r="E22" s="23">
        <f>VLOOKUP(DATE(A22,B22*3,1),INPC!$C$2:$J$996,7,0)/$J$11</f>
        <v>0.72395008544111528</v>
      </c>
      <c r="F22" s="23">
        <f>VLOOKUP(DATE(A22,B22*3-1,1),INPC!$C$2:$J$996,7,0)/$J$12</f>
        <v>0.71766214221044633</v>
      </c>
      <c r="G22" s="23">
        <f>VLOOKUP(DATE(A22,B22*3-1,1),INPC!$C$2:$J$996,7,0)/$J$13</f>
        <v>0.7237848445641486</v>
      </c>
      <c r="H22" s="3"/>
    </row>
    <row r="23" spans="1:13">
      <c r="A23" s="30">
        <f t="shared" si="0"/>
        <v>2017</v>
      </c>
      <c r="B23" s="18">
        <f t="shared" si="1"/>
        <v>2</v>
      </c>
      <c r="C23" s="39">
        <f>VLOOKUP(DATE(A23,B23*3,1),INPC!$C$2:$J$996,3,0)</f>
        <v>937</v>
      </c>
      <c r="D23" s="23">
        <f>VLOOKUP(DATE(A23,B23*3,1),INPC!$C$2:$J$996,7,0)/$J$10</f>
        <v>0.72185440401838308</v>
      </c>
      <c r="E23" s="23">
        <f>VLOOKUP(DATE(A23,B23*3,1),INPC!$C$2:$J$996,7,0)/$J$11</f>
        <v>0.7276692361080761</v>
      </c>
      <c r="F23" s="23">
        <f>VLOOKUP(DATE(A23,B23*3-1,1),INPC!$C$2:$J$996,7,0)/$J$12</f>
        <v>0.7233702561998725</v>
      </c>
      <c r="G23" s="23">
        <f>VLOOKUP(DATE(A23,B23*3-1,1),INPC!$C$2:$J$996,7,0)/$J$13</f>
        <v>0.72954165707186458</v>
      </c>
      <c r="H23" s="3"/>
    </row>
    <row r="24" spans="1:13">
      <c r="A24" s="30">
        <f t="shared" si="0"/>
        <v>2017</v>
      </c>
      <c r="B24" s="18">
        <f t="shared" si="1"/>
        <v>3</v>
      </c>
      <c r="C24" s="39">
        <f>VLOOKUP(DATE(A24,B24*3,1),INPC!$C$2:$J$996,3,0)</f>
        <v>937</v>
      </c>
      <c r="D24" s="23">
        <f>VLOOKUP(DATE(A24,B24*3,1),INPC!$C$2:$J$996,7,0)/$J$10</f>
        <v>0.72230713489037679</v>
      </c>
      <c r="E24" s="23">
        <f>VLOOKUP(DATE(A24,B24*3,1),INPC!$C$2:$J$996,7,0)/$J$11</f>
        <v>0.72812561391217667</v>
      </c>
      <c r="F24" s="23">
        <f>VLOOKUP(DATE(A24,B24*3-1,1),INPC!$C$2:$J$996,7,0)/$J$12</f>
        <v>0.72387022162155212</v>
      </c>
      <c r="G24" s="23">
        <f>VLOOKUP(DATE(A24,B24*3-1,1),INPC!$C$2:$J$996,7,0)/$J$13</f>
        <v>0.73004588792609815</v>
      </c>
      <c r="H24" s="3"/>
    </row>
    <row r="25" spans="1:13">
      <c r="A25" s="30">
        <f t="shared" si="0"/>
        <v>2017</v>
      </c>
      <c r="B25" s="18">
        <f t="shared" si="1"/>
        <v>4</v>
      </c>
      <c r="C25" s="39">
        <f>VLOOKUP(DATE(A25,B25*3,1),INPC!$C$2:$J$996,3,0)</f>
        <v>937</v>
      </c>
      <c r="D25" s="23">
        <f>VLOOKUP(DATE(A25,B25*3,1),INPC!$C$2:$J$996,7,0)/$J$10</f>
        <v>0.7263091154054182</v>
      </c>
      <c r="E25" s="23">
        <f>VLOOKUP(DATE(A25,B25*3,1),INPC!$C$2:$J$996,7,0)/$J$11</f>
        <v>0.73215983201500812</v>
      </c>
      <c r="F25" s="23">
        <f>VLOOKUP(DATE(A25,B25*3-1,1),INPC!$C$2:$J$996,7,0)/$J$12</f>
        <v>0.726210765634692</v>
      </c>
      <c r="G25" s="23">
        <f>VLOOKUP(DATE(A25,B25*3-1,1),INPC!$C$2:$J$996,7,0)/$J$13</f>
        <v>0.73240640018542968</v>
      </c>
      <c r="H25" s="3"/>
    </row>
    <row r="26" spans="1:13">
      <c r="A26" s="30">
        <f t="shared" si="0"/>
        <v>2018</v>
      </c>
      <c r="B26" s="18">
        <f t="shared" si="1"/>
        <v>1</v>
      </c>
      <c r="C26" s="39">
        <f>VLOOKUP(DATE(A26,B26*3,1),INPC!$C$2:$J$996,3,0)</f>
        <v>954</v>
      </c>
      <c r="D26" s="23">
        <f>VLOOKUP(DATE(A26,B26*3,1),INPC!$C$2:$J$996,7,0)/$J$10</f>
        <v>0.7307244723013433</v>
      </c>
      <c r="E26" s="23">
        <f>VLOOKUP(DATE(A26,B26*3,1),INPC!$C$2:$J$996,7,0)/$J$11</f>
        <v>0.7366107564143286</v>
      </c>
      <c r="F26" s="23">
        <f>VLOOKUP(DATE(A26,B26*3-1,1),INPC!$C$2:$J$996,7,0)/$J$12</f>
        <v>0.73142825260346722</v>
      </c>
      <c r="G26" s="23">
        <f>VLOOKUP(DATE(A26,B26*3-1,1),INPC!$C$2:$J$996,7,0)/$J$13</f>
        <v>0.73766839991009003</v>
      </c>
      <c r="H26" s="3"/>
    </row>
    <row r="27" spans="1:13">
      <c r="A27" s="30">
        <f t="shared" si="0"/>
        <v>2018</v>
      </c>
      <c r="B27" s="18">
        <f t="shared" si="1"/>
        <v>2</v>
      </c>
      <c r="C27" s="39">
        <f>VLOOKUP(DATE(A27,B27*3,1),INPC!$C$2:$J$996,3,0)</f>
        <v>954</v>
      </c>
      <c r="D27" s="23">
        <f>VLOOKUP(DATE(A27,B27*3,1),INPC!$C$2:$J$996,7,0)/$J$10</f>
        <v>0.73862628143996611</v>
      </c>
      <c r="E27" s="23">
        <f>VLOOKUP(DATE(A27,B27*3,1),INPC!$C$2:$J$996,7,0)/$J$11</f>
        <v>0.7445762178533184</v>
      </c>
      <c r="F27" s="23">
        <f>VLOOKUP(DATE(A27,B27*3-1,1),INPC!$C$2:$J$996,7,0)/$J$12</f>
        <v>0.73545649709739114</v>
      </c>
      <c r="G27" s="23">
        <f>VLOOKUP(DATE(A27,B27*3-1,1),INPC!$C$2:$J$996,7,0)/$J$13</f>
        <v>0.74173101119110429</v>
      </c>
      <c r="H27" s="3"/>
    </row>
    <row r="28" spans="1:13">
      <c r="A28" s="30">
        <f t="shared" si="0"/>
        <v>2018</v>
      </c>
      <c r="B28" s="18">
        <f t="shared" si="1"/>
        <v>3</v>
      </c>
      <c r="C28" s="39">
        <f>VLOOKUP(DATE(A28,B28*3,1),INPC!$C$2:$J$996,3,0)</f>
        <v>954</v>
      </c>
      <c r="D28" s="23">
        <f>VLOOKUP(DATE(A28,B28*3,1),INPC!$C$2:$J$996,7,0)/$J$10</f>
        <v>0.74933234281778627</v>
      </c>
      <c r="E28" s="23">
        <f>VLOOKUP(DATE(A28,B28*3,1),INPC!$C$2:$J$996,7,0)/$J$11</f>
        <v>0.75536852092878204</v>
      </c>
      <c r="F28" s="23">
        <f>VLOOKUP(DATE(A28,B28*3-1,1),INPC!$C$2:$J$996,7,0)/$J$12</f>
        <v>0.74987965631114528</v>
      </c>
      <c r="G28" s="23">
        <f>VLOOKUP(DATE(A28,B28*3-1,1),INPC!$C$2:$J$996,7,0)/$J$13</f>
        <v>0.75627722094030114</v>
      </c>
      <c r="H28" s="3"/>
    </row>
    <row r="29" spans="1:13">
      <c r="A29" s="30">
        <f t="shared" si="0"/>
        <v>2018</v>
      </c>
      <c r="B29" s="18">
        <f t="shared" si="1"/>
        <v>4</v>
      </c>
      <c r="C29" s="39">
        <f>VLOOKUP(DATE(A29,B29*3,1),INPC!$C$2:$J$996,3,0)</f>
        <v>954</v>
      </c>
      <c r="D29" s="23">
        <f>VLOOKUP(DATE(A29,B29*3,1),INPC!$C$2:$J$996,7,0)/$J$10</f>
        <v>0.7529277815869202</v>
      </c>
      <c r="E29" s="23">
        <f>VLOOKUP(DATE(A29,B29*3,1),INPC!$C$2:$J$996,7,0)/$J$11</f>
        <v>0.75899292242587735</v>
      </c>
      <c r="F29" s="23">
        <f>VLOOKUP(DATE(A29,B29*3-1,1),INPC!$C$2:$J$996,7,0)/$J$12</f>
        <v>0.75413233854563511</v>
      </c>
      <c r="G29" s="23">
        <f>VLOOKUP(DATE(A29,B29*3-1,1),INPC!$C$2:$J$996,7,0)/$J$13</f>
        <v>0.76056618474239102</v>
      </c>
      <c r="H29" s="3"/>
    </row>
    <row r="30" spans="1:13">
      <c r="A30" s="30">
        <v>2019</v>
      </c>
      <c r="B30" s="18">
        <f t="shared" si="1"/>
        <v>1</v>
      </c>
      <c r="C30" s="39">
        <f>VLOOKUP(DATE(A30,B30*3,1),INPC!$C$2:$J$996,3,0)</f>
        <v>998</v>
      </c>
      <c r="D30" s="23">
        <f>VLOOKUP(DATE(A30,B30*3,1),INPC!$C$2:$J$996,7,0)/$J$10</f>
        <v>0.76037305588399451</v>
      </c>
      <c r="E30" s="23">
        <f>VLOOKUP(DATE(A30,B30*3,1),INPC!$C$2:$J$996,7,0)/$J$11</f>
        <v>0.76649817144868337</v>
      </c>
      <c r="F30" s="23">
        <f>VLOOKUP(DATE(A30,B30*3-1,1),INPC!$C$2:$J$996,7,0)/$J$12</f>
        <v>0.75810349871339044</v>
      </c>
      <c r="G30" s="23">
        <f>VLOOKUP(DATE(A30,B30*3-1,1),INPC!$C$2:$J$996,7,0)/$J$13</f>
        <v>0.76457122468487038</v>
      </c>
    </row>
    <row r="31" spans="1:13">
      <c r="A31" s="30">
        <v>2019</v>
      </c>
      <c r="B31" s="18">
        <f t="shared" si="1"/>
        <v>2</v>
      </c>
      <c r="C31" s="39">
        <f>VLOOKUP(DATE(A31,B31*3,1),INPC!$C$2:$J$996,3,0)</f>
        <v>998</v>
      </c>
      <c r="D31" s="23">
        <f>VLOOKUP(DATE(A31,B31*3,1),INPC!$C$2:$J$996,7,0)/$J$10</f>
        <v>0.77103380577441349</v>
      </c>
      <c r="E31" s="23">
        <f>VLOOKUP(DATE(A31,B31*3,1),INPC!$C$2:$J$996,7,0)/$J$11</f>
        <v>0.77724479803420576</v>
      </c>
      <c r="F31" s="23">
        <f>VLOOKUP(DATE(A31,B31*3-1,1),INPC!$C$2:$J$996,7,0)/$J$12</f>
        <v>0.77106054929722256</v>
      </c>
      <c r="G31" s="23">
        <f>VLOOKUP(DATE(A31,B31*3-1,1),INPC!$C$2:$J$996,7,0)/$J$13</f>
        <v>0.77763881776417587</v>
      </c>
      <c r="M31" s="15"/>
    </row>
    <row r="32" spans="1:13">
      <c r="A32" s="30">
        <v>2019</v>
      </c>
      <c r="B32" s="18">
        <f t="shared" si="1"/>
        <v>3</v>
      </c>
      <c r="C32" s="39">
        <f>VLOOKUP(DATE(A32,B32*3,1),INPC!$C$2:$J$996,3,0)</f>
        <v>998</v>
      </c>
      <c r="D32" s="23">
        <f>VLOOKUP(DATE(A32,B32*3,1),INPC!$C$2:$J$996,7,0)/$J$10</f>
        <v>0.77272968607100856</v>
      </c>
      <c r="E32" s="23">
        <f>VLOOKUP(DATE(A32,B32*3,1),INPC!$C$2:$J$996,7,0)/$J$11</f>
        <v>0.77895433933932845</v>
      </c>
      <c r="F32" s="23">
        <f>VLOOKUP(DATE(A32,B32*3-1,1),INPC!$C$2:$J$996,7,0)/$J$12</f>
        <v>0.77427296418108515</v>
      </c>
      <c r="G32" s="23">
        <f>VLOOKUP(DATE(A32,B32*3-1,1),INPC!$C$2:$J$996,7,0)/$J$13</f>
        <v>0.78087863922142953</v>
      </c>
    </row>
    <row r="33" spans="1:7">
      <c r="A33" s="30">
        <v>2019</v>
      </c>
      <c r="B33" s="18">
        <f t="shared" si="1"/>
        <v>4</v>
      </c>
      <c r="C33" s="39">
        <f>VLOOKUP(DATE(A33,B33*3,1),INPC!$C$2:$J$996,3,0)</f>
        <v>998</v>
      </c>
      <c r="D33" s="23">
        <f>VLOOKUP(DATE(A33,B33*3,1),INPC!$C$2:$J$996,7,0)/$J$10</f>
        <v>0.77901313669922612</v>
      </c>
      <c r="E33" s="23">
        <f>VLOOKUP(DATE(A33,B33*3,1),INPC!$C$2:$J$996,7,0)/$J$11</f>
        <v>0.78528840572903968</v>
      </c>
      <c r="F33" s="23">
        <f>VLOOKUP(DATE(A33,B33*3-1,1),INPC!$C$2:$J$996,7,0)/$J$12</f>
        <v>0.77636146589801902</v>
      </c>
      <c r="G33" s="23">
        <f>VLOOKUP(DATE(A33,B33*3-1,1),INPC!$C$2:$J$996,7,0)/$J$13</f>
        <v>0.78298495889701814</v>
      </c>
    </row>
    <row r="34" spans="1:7">
      <c r="A34" s="30">
        <v>2020</v>
      </c>
      <c r="B34" s="18">
        <v>1</v>
      </c>
      <c r="C34" s="39">
        <f>VLOOKUP(DATE(A34,B34*3,1),INPC!$C$2:$J$996,3,0)</f>
        <v>1045</v>
      </c>
      <c r="D34" s="23">
        <f>VLOOKUP(DATE(A34,B34*3,1),INPC!$C$2:$J$996,7,0)/$J$10</f>
        <v>0.78960821719720353</v>
      </c>
      <c r="E34" s="23">
        <f>VLOOKUP(DATE(A34,B34*3,1),INPC!$C$2:$J$996,7,0)/$J$11</f>
        <v>0.79596883392833961</v>
      </c>
      <c r="F34" s="23">
        <f>VLOOKUP(DATE(A34,B34*3-1,1),INPC!$C$2:$J$996,7,0)/$J$12</f>
        <v>0.79021077541259399</v>
      </c>
      <c r="G34" s="23">
        <f>VLOOKUP(DATE(A34,B34*3-1,1),INPC!$C$2:$J$996,7,0)/$J$13</f>
        <v>0.79695242317408466</v>
      </c>
    </row>
    <row r="35" spans="1:7">
      <c r="A35" s="30">
        <v>2020</v>
      </c>
      <c r="B35" s="18">
        <v>2</v>
      </c>
      <c r="C35" s="39">
        <f>VLOOKUP(DATE(A35,B35*3,1),INPC!$C$2:$J$996,3,0)</f>
        <v>1045</v>
      </c>
      <c r="D35" s="23">
        <f>VLOOKUP(DATE(A35,B35*3,1),INPC!$C$2:$J$996,7,0)/$J$10</f>
        <v>0.7886555573016778</v>
      </c>
      <c r="E35" s="23">
        <f>VLOOKUP(DATE(A35,B35*3,1),INPC!$C$2:$J$996,7,0)/$J$11</f>
        <v>0.79500849996820999</v>
      </c>
      <c r="F35" s="23">
        <f>VLOOKUP(DATE(A35,B35*3-1,1),INPC!$C$2:$J$996,7,0)/$J$12</f>
        <v>0.79115520272618578</v>
      </c>
      <c r="G35" s="23">
        <f>VLOOKUP(DATE(A35,B35*3-1,1),INPC!$C$2:$J$996,7,0)/$J$13</f>
        <v>0.79790490782691137</v>
      </c>
    </row>
    <row r="36" spans="1:7">
      <c r="A36" s="30">
        <v>2020</v>
      </c>
      <c r="B36" s="18">
        <v>3</v>
      </c>
      <c r="C36" s="39">
        <f>VLOOKUP(DATE(A36,B36*3,1),INPC!$C$2:$J$996,3,0)</f>
        <v>1045</v>
      </c>
      <c r="D36" s="23">
        <f>VLOOKUP(DATE(A36,B36*3,1),INPC!$C$2:$J$996,7,0)/$J$10</f>
        <v>0.79724914826573667</v>
      </c>
      <c r="E36" s="23">
        <f>VLOOKUP(DATE(A36,B36*3,1),INPC!$C$2:$J$996,7,0)/$J$11</f>
        <v>0.80367131581782103</v>
      </c>
      <c r="F36" s="23">
        <f>VLOOKUP(DATE(A36,B36*3-1,1),INPC!$C$2:$J$996,7,0)/$J$12</f>
        <v>0.79487016714338643</v>
      </c>
      <c r="G36" s="23">
        <f>VLOOKUP(DATE(A36,B36*3-1,1),INPC!$C$2:$J$996,7,0)/$J$13</f>
        <v>0.80165156629628953</v>
      </c>
    </row>
    <row r="37" spans="1:7">
      <c r="A37" s="30">
        <v>2020</v>
      </c>
      <c r="B37" s="18">
        <v>4</v>
      </c>
      <c r="C37" s="39">
        <f>VLOOKUP(DATE(A37,B37*3,1),INPC!$C$2:$J$996,3,0)</f>
        <v>1045</v>
      </c>
      <c r="D37" s="23">
        <f>VLOOKUP(DATE(A37,B37*3,1),INPC!$C$2:$J$996,7,0)/$J$10</f>
        <v>0.81904165490258007</v>
      </c>
      <c r="E37" s="23">
        <f>VLOOKUP(DATE(A37,B37*3,1),INPC!$C$2:$J$996,7,0)/$J$11</f>
        <v>0.82563936999749488</v>
      </c>
      <c r="F37" s="23">
        <f>VLOOKUP(DATE(A37,B37*3-1,1),INPC!$C$2:$J$996,7,0)/$J$12</f>
        <v>0.81221082586351334</v>
      </c>
      <c r="G37" s="23">
        <f>VLOOKUP(DATE(A37,B37*3-1,1),INPC!$C$2:$J$996,7,0)/$J$13</f>
        <v>0.81914016606794449</v>
      </c>
    </row>
    <row r="38" spans="1:7">
      <c r="A38" s="30">
        <v>2021</v>
      </c>
      <c r="B38" s="18">
        <v>1</v>
      </c>
      <c r="C38" s="39">
        <f>VLOOKUP(DATE(A38,B38*3,1),INPC!$C$2:$J$996,3,0)</f>
        <v>1100</v>
      </c>
      <c r="D38" s="23">
        <f>VLOOKUP(DATE(A38,B38*3,1),INPC!$C$2:$J$996,7,0)/$J$10</f>
        <v>0.83877682957496735</v>
      </c>
      <c r="E38" s="23">
        <f>VLOOKUP(DATE(A38,B38*3,1),INPC!$C$2:$J$996,7,0)/$J$11</f>
        <v>0.84553351956335354</v>
      </c>
      <c r="F38" s="23">
        <f>VLOOKUP(DATE(A38,B38*3-1,1),INPC!$C$2:$J$996,7,0)/$J$12</f>
        <v>0.83549990989043099</v>
      </c>
      <c r="G38" s="23">
        <f>VLOOKUP(DATE(A38,B38*3-1,1),INPC!$C$2:$J$996,7,0)/$J$13</f>
        <v>0.84262793986989748</v>
      </c>
    </row>
    <row r="39" spans="1:7">
      <c r="A39" s="30">
        <v>2021</v>
      </c>
      <c r="B39" s="18">
        <v>2</v>
      </c>
      <c r="C39" s="39">
        <f>VLOOKUP(DATE(A39,B39*3,1),INPC!$C$2:$J$996,3,0)</f>
        <v>1100</v>
      </c>
      <c r="D39" s="23">
        <f>VLOOKUP(DATE(A39,B39*3,1),INPC!$C$2:$J$996,7,0)/$J$10</f>
        <v>0.85622402312459056</v>
      </c>
      <c r="E39" s="23">
        <f>VLOOKUP(DATE(A39,B39*3,1),INPC!$C$2:$J$996,7,0)/$J$11</f>
        <v>0.86312125738390266</v>
      </c>
      <c r="F39" s="23">
        <f>VLOOKUP(DATE(A39,B39*3-1,1),INPC!$C$2:$J$996,7,0)/$J$12</f>
        <v>0.85290660710561184</v>
      </c>
      <c r="G39" s="23">
        <f>VLOOKUP(DATE(A39,B39*3-1,1),INPC!$C$2:$J$996,7,0)/$J$13</f>
        <v>0.86018314154106268</v>
      </c>
    </row>
    <row r="40" spans="1:7">
      <c r="A40" s="30">
        <v>2021</v>
      </c>
      <c r="B40" s="18">
        <v>3</v>
      </c>
      <c r="C40" s="39">
        <f>VLOOKUP(DATE(A40,B40*3,1),INPC!$C$2:$J$996,3,0)</f>
        <v>1100</v>
      </c>
      <c r="D40" s="23">
        <f>VLOOKUP(DATE(A40,B40*3,1),INPC!$C$2:$J$996,7,0)/$J$10</f>
        <v>0.87977837067898212</v>
      </c>
      <c r="E40" s="23">
        <f>VLOOKUP(DATE(A40,B40*3,1),INPC!$C$2:$J$996,7,0)/$J$11</f>
        <v>0.88686534482939783</v>
      </c>
      <c r="F40" s="23">
        <f>VLOOKUP(DATE(A40,B40*3-1,1),INPC!$C$2:$J$996,7,0)/$J$12</f>
        <v>0.87301414611682482</v>
      </c>
      <c r="G40" s="23">
        <f>VLOOKUP(DATE(A40,B40*3-1,1),INPC!$C$2:$J$996,7,0)/$J$13</f>
        <v>0.88046222711881461</v>
      </c>
    </row>
    <row r="41" spans="1:7">
      <c r="A41" s="30">
        <v>2021</v>
      </c>
      <c r="B41" s="18">
        <v>4</v>
      </c>
      <c r="C41" s="39">
        <f>VLOOKUP(DATE(A41,B41*3,1),INPC!$C$2:$J$996,3,0)</f>
        <v>1100</v>
      </c>
      <c r="D41" s="23">
        <f>VLOOKUP(DATE(A41,B41*3,1),INPC!$C$2:$J$996,7,0)/$J$10</f>
        <v>0.90694111724914661</v>
      </c>
      <c r="E41" s="23">
        <f>VLOOKUP(DATE(A41,B41*3,1),INPC!$C$2:$J$996,7,0)/$J$11</f>
        <v>0.91424689841870788</v>
      </c>
      <c r="F41" s="23">
        <f>VLOOKUP(DATE(A41,B41*3-1,1),INPC!$C$2:$J$996,7,0)/$J$12</f>
        <v>0.90106842823038669</v>
      </c>
      <c r="G41" s="23">
        <f>VLOOKUP(DATE(A41,B41*3-1,1),INPC!$C$2:$J$996,7,0)/$J$13</f>
        <v>0.90875585308100004</v>
      </c>
    </row>
    <row r="42" spans="1:7">
      <c r="A42" s="30">
        <v>2022</v>
      </c>
      <c r="B42" s="18">
        <v>1</v>
      </c>
      <c r="C42" s="39">
        <f>VLOOKUP(DATE(A42,B42*3,1),INPC!$C$2:$J$996,3,0)</f>
        <v>1212</v>
      </c>
      <c r="D42" s="23">
        <f>VLOOKUP(DATE(A42,B42*3,1),INPC!$C$2:$J$996,7,0)/$J$10</f>
        <v>0.9313892033097243</v>
      </c>
      <c r="E42" s="23">
        <f>VLOOKUP(DATE(A42,B42*3,1),INPC!$C$2:$J$996,7,0)/$J$11</f>
        <v>0.93889192379913355</v>
      </c>
      <c r="F42" s="23">
        <f>VLOOKUP(DATE(A42,B42*3-1,1),INPC!$C$2:$J$996,7,0)/$J$12</f>
        <v>0.9233829039964585</v>
      </c>
      <c r="G42" s="23">
        <f>VLOOKUP(DATE(A42,B42*3-1,1),INPC!$C$2:$J$996,7,0)/$J$13</f>
        <v>0.93126070379547554</v>
      </c>
    </row>
    <row r="43" spans="1:7">
      <c r="A43" s="30">
        <v>2022</v>
      </c>
      <c r="B43" s="18">
        <v>2</v>
      </c>
      <c r="C43" s="39">
        <f>VLOOKUP(DATE(A43,B43*3,1),INPC!$C$2:$J$996,3,0)</f>
        <v>1212</v>
      </c>
      <c r="D43" s="23">
        <f>VLOOKUP(DATE(A43,B43*3,1),INPC!$C$2:$J$996,7,0)/$J$10</f>
        <v>0.95977476557224028</v>
      </c>
      <c r="E43" s="23">
        <f>VLOOKUP(DATE(A43,B43*3,1),INPC!$C$2:$J$996,7,0)/$J$11</f>
        <v>0.96750614336069651</v>
      </c>
      <c r="F43" s="23">
        <f>VLOOKUP(DATE(A43,B43*3-1,1),INPC!$C$2:$J$996,7,0)/$J$12</f>
        <v>0.95551795324321476</v>
      </c>
      <c r="G43" s="23">
        <f>VLOOKUP(DATE(A43,B43*3-1,1),INPC!$C$2:$J$996,7,0)/$J$13</f>
        <v>0.96366991177248529</v>
      </c>
    </row>
    <row r="44" spans="1:7">
      <c r="A44" s="30">
        <v>2022</v>
      </c>
      <c r="B44" s="18">
        <v>3</v>
      </c>
      <c r="C44" s="39">
        <f>VLOOKUP(DATE(A44,B44*3,1),INPC!$C$2:$J$996,3,0)</f>
        <v>1212</v>
      </c>
      <c r="D44" s="23">
        <f>VLOOKUP(DATE(A44,B44*3,1),INPC!$C$2:$J$996,7,0)/$J$10</f>
        <v>0.95638395080874339</v>
      </c>
      <c r="E44" s="23">
        <f>VLOOKUP(DATE(A44,B44*3,1),INPC!$C$2:$J$996,7,0)/$J$11</f>
        <v>0.9640880141991891</v>
      </c>
      <c r="F44" s="23">
        <f>VLOOKUP(DATE(A44,B44*3-1,1),INPC!$C$2:$J$996,7,0)/$J$12</f>
        <v>0.96278487364610332</v>
      </c>
      <c r="G44" s="23">
        <f>VLOOKUP(DATE(A44,B44*3-1,1),INPC!$C$2:$J$996,7,0)/$J$13</f>
        <v>0.97099882958061234</v>
      </c>
    </row>
    <row r="45" spans="1:7">
      <c r="A45" s="30">
        <v>2022</v>
      </c>
      <c r="B45" s="18">
        <v>4</v>
      </c>
      <c r="C45" s="39">
        <f>VLOOKUP(DATE(A45,B45*3,1),INPC!$C$2:$J$996,3,0)</f>
        <v>1212</v>
      </c>
      <c r="D45" s="23">
        <f>VLOOKUP(DATE(A45,B45*3,1),INPC!$C$2:$J$996,7,0)/$J$10</f>
        <v>0.96246498330391195</v>
      </c>
      <c r="E45" s="23">
        <f>VLOOKUP(DATE(A45,B45*3,1),INPC!$C$2:$J$996,7,0)/$J$11</f>
        <v>0.97021803189510525</v>
      </c>
      <c r="F45" s="23">
        <f>VLOOKUP(DATE(A45,B45*3-1,1),INPC!$C$2:$J$996,7,0)/$J$12</f>
        <v>0.96000570824592435</v>
      </c>
      <c r="G45" s="23">
        <f>VLOOKUP(DATE(A45,B45*3-1,1),INPC!$C$2:$J$996,7,0)/$J$13</f>
        <v>0.96819595385556578</v>
      </c>
    </row>
    <row r="46" spans="1:7">
      <c r="A46" s="30">
        <v>2023</v>
      </c>
      <c r="B46" s="18">
        <v>1</v>
      </c>
      <c r="C46" s="39">
        <f>VLOOKUP(DATE(A46,B46*3,1),INPC!$C$2:$J$996,3,0)</f>
        <v>1302</v>
      </c>
      <c r="D46" s="23">
        <f>VLOOKUP(DATE(A46,B46*3,1),INPC!$C$2:$J$996,7,0)/$J$10</f>
        <v>0.97963099459295122</v>
      </c>
      <c r="E46" s="23">
        <f>VLOOKUP(DATE(A46,B46*3,1),INPC!$C$2:$J$996,7,0)/$J$11</f>
        <v>0.98752232241710336</v>
      </c>
      <c r="F46" s="23">
        <f>VLOOKUP(DATE(A46,B46*3-1,1),INPC!$C$2:$J$996,7,0)/$J$12</f>
        <v>0.97605988592007986</v>
      </c>
      <c r="G46" s="23">
        <f>VLOOKUP(DATE(A46,B46*3-1,1),INPC!$C$2:$J$996,7,0)/$J$13</f>
        <v>0.98438709702594984</v>
      </c>
    </row>
    <row r="47" spans="1:7">
      <c r="A47" s="30">
        <v>2023</v>
      </c>
      <c r="B47" s="18">
        <v>2</v>
      </c>
      <c r="C47" s="39">
        <f>VLOOKUP(DATE(A47,B47*3,1),INPC!$C$2:$J$996,3,0)</f>
        <v>1320</v>
      </c>
      <c r="D47" s="23">
        <f>VLOOKUP(DATE(A47,B47*3,1),INPC!$C$2:$J$996,7,0)/$J$10</f>
        <v>0.99359952502490789</v>
      </c>
      <c r="E47" s="23">
        <f>VLOOKUP(DATE(A47,B47*3,1),INPC!$C$2:$J$996,7,0)/$J$11</f>
        <v>1.0016033750675979</v>
      </c>
      <c r="F47" s="23">
        <f>VLOOKUP(DATE(A47,B47*3-1,1),INPC!$C$2:$J$996,7,0)/$J$12</f>
        <v>0.99353441703572398</v>
      </c>
      <c r="G47" s="23">
        <f>VLOOKUP(DATE(A47,B47*3-1,1),INPC!$C$2:$J$996,7,0)/$J$13</f>
        <v>1.0020107113194554</v>
      </c>
    </row>
    <row r="48" spans="1:7">
      <c r="A48" s="30">
        <v>2023</v>
      </c>
      <c r="B48" s="18">
        <v>3</v>
      </c>
      <c r="C48" s="39">
        <f>VLOOKUP(DATE(A48,B48*3,1),INPC!$C$2:$J$996,3,0)</f>
        <v>1320</v>
      </c>
      <c r="D48" s="23">
        <f>VLOOKUP(DATE(A48,B48*3,1),INPC!$C$2:$J$996,7,0)/$J$10</f>
        <v>0.99492075591215334</v>
      </c>
      <c r="E48" s="23">
        <f>VLOOKUP(DATE(A48,B48*3,1),INPC!$C$2:$J$996,7,0)/$J$11</f>
        <v>1.0029352490093406</v>
      </c>
      <c r="F48" s="23">
        <f>VLOOKUP(DATE(A48,B48*3-1,1),INPC!$C$2:$J$996,7,0)/$J$12</f>
        <v>0.99674215792713206</v>
      </c>
      <c r="G48" s="23">
        <f>VLOOKUP(DATE(A48,B48*3-1,1),INPC!$C$2:$J$996,7,0)/$J$13</f>
        <v>1.0052458189082978</v>
      </c>
    </row>
    <row r="49" spans="1:7">
      <c r="A49" s="30">
        <v>2023</v>
      </c>
      <c r="B49" s="18">
        <v>4</v>
      </c>
      <c r="C49" s="39">
        <f>VLOOKUP(DATE(A49,B49*3,1),INPC!$C$2:$J$996,3,0)</f>
        <v>1320</v>
      </c>
      <c r="D49" s="23">
        <f>VLOOKUP(DATE(A49,B49*3,1),INPC!$C$2:$J$996,7,0)/$J$10</f>
        <v>1</v>
      </c>
      <c r="E49" s="23">
        <f>VLOOKUP(DATE(A49,B49*3,1),INPC!$C$2:$J$996,7,0)/$J$11</f>
        <v>1.0080554084831004</v>
      </c>
      <c r="F49" s="23">
        <f>VLOOKUP(DATE(A49,B49*3-1,1),INPC!$C$2:$J$996,7,0)/$J$12</f>
        <v>1</v>
      </c>
      <c r="G49" s="23">
        <f>VLOOKUP(DATE(A49,B49*3-1,1),INPC!$C$2:$J$996,7,0)/$J$13</f>
        <v>1.0085314551145808</v>
      </c>
    </row>
    <row r="50" spans="1:7">
      <c r="A50" s="30">
        <v>2024</v>
      </c>
      <c r="B50" s="18">
        <v>1</v>
      </c>
      <c r="C50" s="39">
        <f>VLOOKUP(DATE(A50,B50*3,1),INPC!$C$2:$J$996,3,0)</f>
        <v>1412</v>
      </c>
      <c r="D50" s="23">
        <f>VLOOKUP(DATE(A50,B50*3,1),INPC!$C$2:$J$996,7,0)/$J$10</f>
        <v>1.0158074847338034</v>
      </c>
      <c r="E50" s="23">
        <f>VLOOKUP(DATE(A50,B50*3,1),INPC!$C$2:$J$996,7,0)/$J$11</f>
        <v>1.023990228963525</v>
      </c>
      <c r="F50" s="23">
        <f>VLOOKUP(DATE(A50,B50*3-1,1),INPC!$C$2:$J$996,7,0)/$J$12</f>
        <v>1.0131138637150816</v>
      </c>
      <c r="G50" s="23">
        <f>VLOOKUP(DATE(A50,B50*3-1,1),INPC!$C$2:$J$996,7,0)/$J$13</f>
        <v>1.0217571991693264</v>
      </c>
    </row>
    <row r="51" spans="1:7">
      <c r="A51" s="30">
        <v>2024</v>
      </c>
      <c r="B51" s="18">
        <v>2</v>
      </c>
      <c r="C51" s="39">
        <f>VLOOKUP(DATE(A51,B51*3,1),INPC!$C$2:$J$996,3,0)</f>
        <v>1412</v>
      </c>
      <c r="D51" s="23">
        <f>VLOOKUP(DATE(A51,B51*3,1),INPC!$C$2:$J$996,7,0)/$J$10</f>
        <v>1.0275982152257617</v>
      </c>
      <c r="E51" s="23">
        <f>VLOOKUP(DATE(A51,B51*3,1),INPC!$C$2:$J$996,7,0)/$J$11</f>
        <v>1.0358759386059102</v>
      </c>
      <c r="F51" s="23">
        <f>VLOOKUP(DATE(A51,B51*3-1,1),INPC!$C$2:$J$996,7,0)/$J$12</f>
        <v>1.0265378443242941</v>
      </c>
      <c r="G51" s="23">
        <f>VLOOKUP(DATE(A51,B51*3-1,1),INPC!$C$2:$J$996,7,0)/$J$13</f>
        <v>1.0352957058665653</v>
      </c>
    </row>
    <row r="52" spans="1:7">
      <c r="A52" s="18"/>
      <c r="B52" s="18"/>
    </row>
    <row r="53" spans="1:7">
      <c r="A53" s="18"/>
      <c r="B53" s="18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AMJ30"/>
  <sheetViews>
    <sheetView showGridLines="0" zoomScaleNormal="100" workbookViewId="0"/>
  </sheetViews>
  <sheetFormatPr defaultColWidth="0" defaultRowHeight="13.8"/>
  <cols>
    <col min="1" max="6" width="14.109375" style="1" customWidth="1"/>
    <col min="7" max="7" width="7" style="1" customWidth="1"/>
    <col min="8" max="8" width="32.5546875" style="1" customWidth="1"/>
    <col min="9" max="9" width="8.6640625" style="1" customWidth="1"/>
    <col min="10" max="11" width="7" style="1" customWidth="1"/>
    <col min="12" max="1024" width="0" style="1" hidden="1" customWidth="1"/>
    <col min="1025" max="16384" width="7" hidden="1"/>
  </cols>
  <sheetData>
    <row r="1" spans="1:9" ht="19.95" customHeight="1">
      <c r="A1" s="2" t="s">
        <v>0</v>
      </c>
      <c r="B1" s="2" t="s">
        <v>141</v>
      </c>
      <c r="C1" s="2" t="s">
        <v>145</v>
      </c>
      <c r="D1" s="2" t="s">
        <v>146</v>
      </c>
      <c r="E1" s="2" t="s">
        <v>2</v>
      </c>
      <c r="F1" s="2" t="s">
        <v>4</v>
      </c>
    </row>
    <row r="2" spans="1:9" ht="13.5" customHeight="1">
      <c r="A2" s="18" t="s">
        <v>25</v>
      </c>
      <c r="B2" s="10">
        <v>32065</v>
      </c>
      <c r="C2" s="39">
        <f>IPCA!C479</f>
        <v>2640</v>
      </c>
      <c r="D2" s="18">
        <f>IPCA!E479/$I$7</f>
        <v>1.3259090331997121E-9</v>
      </c>
      <c r="E2" s="9">
        <f>IPCA!B479/$I$6</f>
        <v>2750000000</v>
      </c>
      <c r="F2" s="9">
        <f>E2*D2</f>
        <v>3.6462498412992081</v>
      </c>
      <c r="H2" s="29" t="s">
        <v>43</v>
      </c>
    </row>
    <row r="3" spans="1:9" ht="13.5" customHeight="1">
      <c r="A3" s="18" t="s">
        <v>26</v>
      </c>
      <c r="B3" s="10">
        <v>35323</v>
      </c>
      <c r="C3" s="39">
        <f>IPCA!C586</f>
        <v>112</v>
      </c>
      <c r="D3" s="9">
        <f>IPCA!E586/$I$7</f>
        <v>0.19908847572885768</v>
      </c>
      <c r="E3" s="9">
        <f>IPCA!B586/$I$6</f>
        <v>1</v>
      </c>
      <c r="F3" s="9">
        <f>E3*D3</f>
        <v>0.19908847572885768</v>
      </c>
      <c r="H3" s="32">
        <v>45261</v>
      </c>
    </row>
    <row r="4" spans="1:9">
      <c r="A4" s="82" t="s">
        <v>27</v>
      </c>
      <c r="B4" s="11">
        <v>37636</v>
      </c>
      <c r="C4" s="39">
        <f>IPCA!C662</f>
        <v>200</v>
      </c>
      <c r="D4" s="9">
        <f>IPCA!E662/$I$7</f>
        <v>0.30792807609913669</v>
      </c>
      <c r="E4" s="9">
        <f>IPCA!B662/$I$6</f>
        <v>1</v>
      </c>
      <c r="F4" s="9">
        <f>E4*D4</f>
        <v>0.30792807609913669</v>
      </c>
    </row>
    <row r="5" spans="1:9">
      <c r="A5" s="82" t="s">
        <v>28</v>
      </c>
      <c r="B5" s="11">
        <v>39828</v>
      </c>
      <c r="C5" s="39">
        <f>IPCA!C734</f>
        <v>415</v>
      </c>
      <c r="D5" s="9">
        <f>IPCA!E734/$I$7</f>
        <v>0.42914869774865017</v>
      </c>
      <c r="E5" s="9">
        <f>IPCA!B734/$I$6</f>
        <v>1</v>
      </c>
      <c r="F5" s="9">
        <f>E5*D5</f>
        <v>0.42914869774865017</v>
      </c>
      <c r="H5" s="27" t="s">
        <v>51</v>
      </c>
      <c r="I5" s="83" t="s">
        <v>46</v>
      </c>
    </row>
    <row r="6" spans="1:9">
      <c r="A6" s="18" t="s">
        <v>29</v>
      </c>
      <c r="B6" s="10">
        <v>43115</v>
      </c>
      <c r="C6" s="39">
        <f>IPCA!C842</f>
        <v>954</v>
      </c>
      <c r="D6" s="9">
        <f>IPCA!E842/$I$7</f>
        <v>0.72796743670339437</v>
      </c>
      <c r="E6" s="9">
        <f>IPCA!B842/$I$6</f>
        <v>1</v>
      </c>
      <c r="F6" s="9">
        <f>E6*D6</f>
        <v>0.72796743670339437</v>
      </c>
      <c r="H6" s="33" t="s">
        <v>3</v>
      </c>
      <c r="I6" s="34">
        <f>VLOOKUP($H$3,IPCA!$A$2:$F995,2,0)</f>
        <v>1</v>
      </c>
    </row>
    <row r="7" spans="1:9">
      <c r="H7" s="35" t="s">
        <v>82</v>
      </c>
      <c r="I7" s="36">
        <f>VLOOKUP($H$3,IPCA!$A$2:$F997,5,0)</f>
        <v>8280.3225750000001</v>
      </c>
    </row>
    <row r="9" spans="1:9">
      <c r="H9" s="37" t="s">
        <v>54</v>
      </c>
    </row>
    <row r="10" spans="1:9">
      <c r="H10" s="38" t="s">
        <v>81</v>
      </c>
    </row>
    <row r="18" spans="3:3">
      <c r="C18" s="6"/>
    </row>
    <row r="28" spans="3:3" s="1" customFormat="1"/>
    <row r="29" spans="3:3" s="1" customFormat="1"/>
    <row r="30" spans="3:3" s="1" customFormat="1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AMJ16"/>
  <sheetViews>
    <sheetView showGridLines="0" zoomScaleNormal="100" workbookViewId="0"/>
  </sheetViews>
  <sheetFormatPr defaultColWidth="0" defaultRowHeight="13.8"/>
  <cols>
    <col min="1" max="1" width="10.109375" style="1" customWidth="1"/>
    <col min="2" max="2" width="16.6640625" style="1" customWidth="1"/>
    <col min="3" max="3" width="16.33203125" style="1" customWidth="1"/>
    <col min="4" max="4" width="15.33203125" style="1" customWidth="1"/>
    <col min="5" max="5" width="16.5546875" style="1" customWidth="1"/>
    <col min="6" max="6" width="17.44140625" style="1" customWidth="1"/>
    <col min="7" max="7" width="7" style="1" customWidth="1"/>
    <col min="8" max="8" width="31.109375" style="1" customWidth="1"/>
    <col min="9" max="9" width="8.6640625" style="1" customWidth="1"/>
    <col min="10" max="12" width="10.44140625" style="1" customWidth="1"/>
    <col min="13" max="1024" width="0" style="1" hidden="1" customWidth="1"/>
    <col min="1025" max="16384" width="7" hidden="1"/>
  </cols>
  <sheetData>
    <row r="1" spans="1:9" ht="27" customHeight="1">
      <c r="A1" s="2" t="s">
        <v>0</v>
      </c>
      <c r="B1" s="2" t="s">
        <v>141</v>
      </c>
      <c r="C1" s="78" t="s">
        <v>145</v>
      </c>
      <c r="D1" s="2" t="s">
        <v>146</v>
      </c>
      <c r="E1" s="2" t="s">
        <v>2</v>
      </c>
      <c r="F1" s="2" t="s">
        <v>4</v>
      </c>
    </row>
    <row r="2" spans="1:9" ht="13.5" customHeight="1">
      <c r="A2" s="9">
        <v>1960</v>
      </c>
      <c r="B2" s="8">
        <v>22159</v>
      </c>
      <c r="C2" s="79">
        <f>INPC!E153</f>
        <v>5900</v>
      </c>
      <c r="D2" s="9">
        <f>INPC!H154/$I$7</f>
        <v>6.2285857543681321E-10</v>
      </c>
      <c r="E2" s="9">
        <f>INPC!D153/$I$6</f>
        <v>1000000000</v>
      </c>
      <c r="F2" s="24">
        <f t="shared" ref="F2:F7" si="0">E2*D2</f>
        <v>0.62285857543681322</v>
      </c>
      <c r="H2" s="29" t="s">
        <v>43</v>
      </c>
    </row>
    <row r="3" spans="1:9" ht="13.5" customHeight="1">
      <c r="A3" s="9">
        <v>1970</v>
      </c>
      <c r="B3" s="8" t="s">
        <v>5</v>
      </c>
      <c r="C3" s="79">
        <f>INPC!E273</f>
        <v>187</v>
      </c>
      <c r="D3" s="9">
        <f>INPC!H274/$I$7</f>
        <v>2.3907888680292763E-8</v>
      </c>
      <c r="E3" s="9">
        <f>INPC!D273/$I$6</f>
        <v>1000000</v>
      </c>
      <c r="F3" s="24">
        <f t="shared" si="0"/>
        <v>2.3907888680292762E-2</v>
      </c>
      <c r="H3" s="32">
        <v>33055</v>
      </c>
    </row>
    <row r="4" spans="1:9">
      <c r="A4" s="9">
        <v>1980</v>
      </c>
      <c r="B4" s="8" t="s">
        <v>5</v>
      </c>
      <c r="C4" s="79">
        <f>INPC!E393</f>
        <v>4149.6000000000004</v>
      </c>
      <c r="D4" s="9">
        <f>INPC!H394/$I$7</f>
        <v>5.2134218445677969E-7</v>
      </c>
      <c r="E4" s="9">
        <f>INPC!D393/$I$6</f>
        <v>1000000</v>
      </c>
      <c r="F4" s="24">
        <f t="shared" si="0"/>
        <v>0.52134218445677971</v>
      </c>
    </row>
    <row r="5" spans="1:9">
      <c r="A5" s="9">
        <v>1991</v>
      </c>
      <c r="B5" s="8">
        <v>33481</v>
      </c>
      <c r="C5" s="79">
        <f>INPC!E525</f>
        <v>17000</v>
      </c>
      <c r="D5" s="24">
        <f>INPC!H526/$I$7</f>
        <v>6.0995065564222539</v>
      </c>
      <c r="E5" s="9">
        <f>INPC!D525/$I$6</f>
        <v>1</v>
      </c>
      <c r="F5" s="24">
        <f t="shared" si="0"/>
        <v>6.0995065564222539</v>
      </c>
      <c r="H5" s="27" t="s">
        <v>51</v>
      </c>
      <c r="I5" s="83" t="s">
        <v>46</v>
      </c>
    </row>
    <row r="6" spans="1:9">
      <c r="A6" s="9">
        <v>2000</v>
      </c>
      <c r="B6" s="8" t="s">
        <v>6</v>
      </c>
      <c r="C6" s="79">
        <f>INPC!E632</f>
        <v>151</v>
      </c>
      <c r="D6" s="24">
        <f>INPC!H633/$I$7</f>
        <v>80786.181557213422</v>
      </c>
      <c r="E6" s="9">
        <f>INPC!D632/$I$6</f>
        <v>3.6363636363636366E-7</v>
      </c>
      <c r="F6" s="24">
        <f t="shared" si="0"/>
        <v>2.9376793293532155E-2</v>
      </c>
      <c r="H6" s="33" t="s">
        <v>3</v>
      </c>
      <c r="I6" s="34">
        <f>VLOOKUP($H$3,INPC!$C$2:$H995,2,0)</f>
        <v>2750000</v>
      </c>
    </row>
    <row r="7" spans="1:9">
      <c r="A7" s="9">
        <v>2010</v>
      </c>
      <c r="B7" s="8" t="s">
        <v>7</v>
      </c>
      <c r="C7" s="79">
        <f>INPC!E752</f>
        <v>510</v>
      </c>
      <c r="D7" s="24">
        <f>INPC!H753/$I$7</f>
        <v>157701.9169709323</v>
      </c>
      <c r="E7" s="9">
        <f>INPC!D752/$I$6</f>
        <v>3.6363636363636366E-7</v>
      </c>
      <c r="F7" s="24">
        <f t="shared" si="0"/>
        <v>5.7346151625793568E-2</v>
      </c>
      <c r="H7" s="35" t="s">
        <v>80</v>
      </c>
      <c r="I7" s="36">
        <f>VLOOKUP($H$3,INPC!$C$2:$H997,6,0)</f>
        <v>2.4798074655182654E-2</v>
      </c>
    </row>
    <row r="8" spans="1:9">
      <c r="A8" s="18">
        <v>2020</v>
      </c>
      <c r="B8" s="18"/>
      <c r="C8" s="18"/>
      <c r="D8" s="18"/>
      <c r="E8" s="18"/>
      <c r="F8" s="18"/>
    </row>
    <row r="9" spans="1:9">
      <c r="H9" s="37" t="s">
        <v>54</v>
      </c>
    </row>
    <row r="10" spans="1:9">
      <c r="H10" s="38" t="s">
        <v>81</v>
      </c>
    </row>
    <row r="14" spans="1:9" s="1" customFormat="1"/>
    <row r="15" spans="1:9" s="1" customFormat="1"/>
    <row r="16" spans="1:9" s="1" customFormat="1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AMJ513"/>
  <sheetViews>
    <sheetView showGridLines="0" zoomScaleNormal="100" workbookViewId="0"/>
  </sheetViews>
  <sheetFormatPr defaultColWidth="0" defaultRowHeight="13.8"/>
  <cols>
    <col min="1" max="1" width="11.6640625" style="1" customWidth="1"/>
    <col min="2" max="2" width="16" style="1" customWidth="1"/>
    <col min="3" max="4" width="15" style="1" customWidth="1"/>
    <col min="5" max="5" width="8" style="1" customWidth="1"/>
    <col min="6" max="6" width="32.5546875" style="1" customWidth="1"/>
    <col min="7" max="7" width="8.6640625" style="1" customWidth="1"/>
    <col min="8" max="10" width="7" style="1" customWidth="1"/>
    <col min="11" max="1024" width="0" style="1" hidden="1" customWidth="1"/>
    <col min="1025" max="16384" width="7" hidden="1"/>
  </cols>
  <sheetData>
    <row r="1" spans="1:7" ht="23.4" customHeight="1">
      <c r="A1" s="2" t="s">
        <v>85</v>
      </c>
      <c r="B1" s="2" t="s">
        <v>145</v>
      </c>
      <c r="C1" s="2" t="s">
        <v>147</v>
      </c>
      <c r="D1" s="2" t="s">
        <v>148</v>
      </c>
    </row>
    <row r="2" spans="1:7" ht="13.5" customHeight="1">
      <c r="A2" s="17">
        <v>29952</v>
      </c>
      <c r="B2" s="40">
        <f>VLOOKUP(A2,INPC!$C$2:$J$996,3,0)</f>
        <v>11928</v>
      </c>
      <c r="C2" s="23">
        <f>(VLOOKUP(A2,INPC!$C$2:$J$996,2,0)*VLOOKUP(A2,INPC!$C$2:$J$996,6,0))/($G$6*$G$8)</f>
        <v>10.836947242690933</v>
      </c>
      <c r="D2" s="23">
        <f>(VLOOKUP(DATE(YEAR(A2),MONTH(A2)-1,1),INPC!$C$2:$J$996,2,0)*VLOOKUP(DATE(YEAR(A2),MONTH(A2)-1,1),INPC!$C$2:$J$996,6,0))/($G$7*$G$9)</f>
        <v>10.237485553725831</v>
      </c>
      <c r="E2" s="3"/>
      <c r="F2" s="29" t="s">
        <v>43</v>
      </c>
    </row>
    <row r="3" spans="1:7" ht="13.5" customHeight="1">
      <c r="A3" s="17">
        <v>29983</v>
      </c>
      <c r="B3" s="40">
        <f>VLOOKUP(A3,INPC!$C$2:$J$996,3,0)</f>
        <v>11928</v>
      </c>
      <c r="C3" s="23">
        <f>(VLOOKUP(A3,INPC!$C$2:$J$996,2,0)*VLOOKUP(A3,INPC!$C$2:$J$996,6,0))/($G$6*$G$8)</f>
        <v>11.557010239793835</v>
      </c>
      <c r="D3" s="23">
        <f>(VLOOKUP(DATE(YEAR(A3),MONTH(A3)-1,1),INPC!$C$2:$J$996,2,0)*VLOOKUP(DATE(YEAR(A3),MONTH(A3)-1,1),INPC!$C$2:$J$996,6,0))/($G$7*$G$9)</f>
        <v>10.872138698055807</v>
      </c>
      <c r="E3" s="3"/>
      <c r="F3" s="32">
        <v>45261</v>
      </c>
    </row>
    <row r="4" spans="1:7">
      <c r="A4" s="17">
        <v>30011</v>
      </c>
      <c r="B4" s="40">
        <f>VLOOKUP(A4,INPC!$C$2:$J$996,3,0)</f>
        <v>11928</v>
      </c>
      <c r="C4" s="23">
        <f>(VLOOKUP(A4,INPC!$C$2:$J$996,2,0)*VLOOKUP(A4,INPC!$C$2:$J$996,6,0))/($G$6*$G$8)</f>
        <v>12.239448873668298</v>
      </c>
      <c r="D4" s="23">
        <f>(VLOOKUP(DATE(YEAR(A4),MONTH(A4)-1,1),INPC!$C$2:$J$996,2,0)*VLOOKUP(DATE(YEAR(A4),MONTH(A4)-1,1),INPC!$C$2:$J$996,6,0))/($G$7*$G$9)</f>
        <v>11.594539998027122</v>
      </c>
      <c r="E4" s="3"/>
    </row>
    <row r="5" spans="1:7">
      <c r="A5" s="17">
        <v>30042</v>
      </c>
      <c r="B5" s="40">
        <f>VLOOKUP(A5,INPC!$C$2:$J$996,3,0)</f>
        <v>11928</v>
      </c>
      <c r="C5" s="23">
        <f>(VLOOKUP(A5,INPC!$C$2:$J$996,2,0)*VLOOKUP(A5,INPC!$C$2:$J$996,6,0))/($G$6*$G$8)</f>
        <v>12.905660264753502</v>
      </c>
      <c r="D5" s="23">
        <f>(VLOOKUP(DATE(YEAR(A5),MONTH(A5)-1,1),INPC!$C$2:$J$996,2,0)*VLOOKUP(DATE(YEAR(A5),MONTH(A5)-1,1),INPC!$C$2:$J$996,6,0))/($G$7*$G$9)</f>
        <v>12.279194754965159</v>
      </c>
      <c r="E5" s="3"/>
      <c r="F5" s="27" t="s">
        <v>51</v>
      </c>
      <c r="G5" s="43" t="s">
        <v>46</v>
      </c>
    </row>
    <row r="6" spans="1:7">
      <c r="A6" s="17">
        <v>30072</v>
      </c>
      <c r="B6" s="40">
        <f>VLOOKUP(A6,INPC!$C$2:$J$996,3,0)</f>
        <v>16608</v>
      </c>
      <c r="C6" s="23">
        <f>(VLOOKUP(A6,INPC!$C$2:$J$996,2,0)*VLOOKUP(A6,INPC!$C$2:$J$996,6,0))/($G$6*$G$8)</f>
        <v>13.700000821862584</v>
      </c>
      <c r="D6" s="23">
        <f>(VLOOKUP(DATE(YEAR(A6),MONTH(A6)-1,1),INPC!$C$2:$J$996,2,0)*VLOOKUP(DATE(YEAR(A6),MONTH(A6)-1,1),INPC!$C$2:$J$996,6,0))/($G$7*$G$9)</f>
        <v>12.947569573435207</v>
      </c>
      <c r="E6" s="3"/>
      <c r="F6" s="41" t="s">
        <v>59</v>
      </c>
      <c r="G6" s="42">
        <f>VLOOKUP($F$3,INPC!$C$2:$J997,2,0)</f>
        <v>1</v>
      </c>
    </row>
    <row r="7" spans="1:7">
      <c r="A7" s="17">
        <v>30103</v>
      </c>
      <c r="B7" s="40">
        <f>VLOOKUP(A7,INPC!$C$2:$J$996,3,0)</f>
        <v>16608</v>
      </c>
      <c r="C7" s="23">
        <f>(VLOOKUP(A7,INPC!$C$2:$J$996,2,0)*VLOOKUP(A7,INPC!$C$2:$J$996,6,0))/($G$6*$G$8)</f>
        <v>14.645749076885185</v>
      </c>
      <c r="D7" s="23">
        <f>(VLOOKUP(DATE(YEAR(A7),MONTH(A7)-1,1),INPC!$C$2:$J$996,2,0)*VLOOKUP(DATE(YEAR(A7),MONTH(A7)-1,1),INPC!$C$2:$J$996,6,0))/($G$7*$G$9)</f>
        <v>13.744489639296523</v>
      </c>
      <c r="E7" s="3"/>
      <c r="F7" s="33" t="s">
        <v>58</v>
      </c>
      <c r="G7" s="34">
        <f>VLOOKUP(DATE(YEAR($F$3), MONTH($F$3)-1, DAY($F$3)),INPC!$C$2:$J997,2,0)</f>
        <v>1</v>
      </c>
    </row>
    <row r="8" spans="1:7">
      <c r="A8" s="17">
        <v>30133</v>
      </c>
      <c r="B8" s="40">
        <f>VLOOKUP(A8,INPC!$C$2:$J$996,3,0)</f>
        <v>16608</v>
      </c>
      <c r="C8" s="23">
        <f>(VLOOKUP(A8,INPC!$C$2:$J$996,2,0)*VLOOKUP(A8,INPC!$C$2:$J$996,6,0))/($G$6*$G$8)</f>
        <v>15.63676554550227</v>
      </c>
      <c r="D8" s="23">
        <f>(VLOOKUP(DATE(YEAR(A8),MONTH(A8)-1,1),INPC!$C$2:$J$996,2,0)*VLOOKUP(DATE(YEAR(A8),MONTH(A8)-1,1),INPC!$C$2:$J$996,6,0))/($G$7*$G$9)</f>
        <v>14.693309078182777</v>
      </c>
      <c r="E8" s="3"/>
      <c r="F8" s="33" t="s">
        <v>56</v>
      </c>
      <c r="G8" s="34">
        <f>VLOOKUP($F$3,INPC!$C$2:$J997,6,0)</f>
        <v>8478.8858177353995</v>
      </c>
    </row>
    <row r="9" spans="1:7">
      <c r="A9" s="17">
        <v>30164</v>
      </c>
      <c r="B9" s="40">
        <f>VLOOKUP(A9,INPC!$C$2:$J$996,3,0)</f>
        <v>16608</v>
      </c>
      <c r="C9" s="23">
        <f>(VLOOKUP(A9,INPC!$C$2:$J$996,2,0)*VLOOKUP(A9,INPC!$C$2:$J$996,6,0))/($G$6*$G$8)</f>
        <v>16.571641530672526</v>
      </c>
      <c r="D9" s="23">
        <f>(VLOOKUP(DATE(YEAR(A9),MONTH(A9)-1,1),INPC!$C$2:$J$996,2,0)*VLOOKUP(DATE(YEAR(A9),MONTH(A9)-1,1),INPC!$C$2:$J$996,6,0))/($G$7*$G$9)</f>
        <v>15.687543732792667</v>
      </c>
      <c r="E9" s="3"/>
      <c r="F9" s="35" t="s">
        <v>57</v>
      </c>
      <c r="G9" s="36">
        <f>VLOOKUP(DATE(YEAR($F$3), MONTH($F$3)-1, DAY($F$3)),INPC!$C$2:$J997,6,0)</f>
        <v>8451.4409570612024</v>
      </c>
    </row>
    <row r="10" spans="1:7">
      <c r="A10" s="17">
        <v>30195</v>
      </c>
      <c r="B10" s="40">
        <f>VLOOKUP(A10,INPC!$C$2:$J$996,3,0)</f>
        <v>16608</v>
      </c>
      <c r="C10" s="23">
        <f>(VLOOKUP(A10,INPC!$C$2:$J$996,2,0)*VLOOKUP(A10,INPC!$C$2:$J$996,6,0))/($G$6*$G$8)</f>
        <v>17.389256244363398</v>
      </c>
      <c r="D10" s="23">
        <f>(VLOOKUP(DATE(YEAR(A10),MONTH(A10)-1,1),INPC!$C$2:$J$996,2,0)*VLOOKUP(DATE(YEAR(A10),MONTH(A10)-1,1),INPC!$C$2:$J$996,6,0))/($G$7*$G$9)</f>
        <v>16.625455595666029</v>
      </c>
      <c r="E10" s="3"/>
    </row>
    <row r="11" spans="1:7">
      <c r="A11" s="17">
        <v>30225</v>
      </c>
      <c r="B11" s="40">
        <f>VLOOKUP(A11,INPC!$C$2:$J$996,3,0)</f>
        <v>16608</v>
      </c>
      <c r="C11" s="23">
        <f>(VLOOKUP(A11,INPC!$C$2:$J$996,2,0)*VLOOKUP(A11,INPC!$C$2:$J$996,6,0))/($G$6*$G$8)</f>
        <v>18.103056054657543</v>
      </c>
      <c r="D11" s="23">
        <f>(VLOOKUP(DATE(YEAR(A11),MONTH(A11)-1,1),INPC!$C$2:$J$996,2,0)*VLOOKUP(DATE(YEAR(A11),MONTH(A11)-1,1),INPC!$C$2:$J$996,6,0))/($G$7*$G$9)</f>
        <v>17.445725397644974</v>
      </c>
      <c r="E11" s="3"/>
      <c r="F11" s="37" t="s">
        <v>54</v>
      </c>
    </row>
    <row r="12" spans="1:7">
      <c r="A12" s="17">
        <v>30256</v>
      </c>
      <c r="B12" s="40">
        <f>VLOOKUP(A12,INPC!$C$2:$J$996,3,0)</f>
        <v>23568</v>
      </c>
      <c r="C12" s="23">
        <f>(VLOOKUP(A12,INPC!$C$2:$J$996,2,0)*VLOOKUP(A12,INPC!$C$2:$J$996,6,0))/($G$6*$G$8)</f>
        <v>18.932305170912798</v>
      </c>
      <c r="D12" s="23">
        <f>(VLOOKUP(DATE(YEAR(A12),MONTH(A12)-1,1),INPC!$C$2:$J$996,2,0)*VLOOKUP(DATE(YEAR(A12),MONTH(A12)-1,1),INPC!$C$2:$J$996,6,0))/($G$7*$G$9)</f>
        <v>18.161843171993095</v>
      </c>
      <c r="E12" s="3"/>
      <c r="F12" s="38" t="s">
        <v>55</v>
      </c>
    </row>
    <row r="13" spans="1:7">
      <c r="A13" s="17">
        <v>30286</v>
      </c>
      <c r="B13" s="40">
        <f>VLOOKUP(A13,INPC!$C$2:$J$996,3,0)</f>
        <v>23568</v>
      </c>
      <c r="C13" s="23">
        <f>(VLOOKUP(A13,INPC!$C$2:$J$996,2,0)*VLOOKUP(A13,INPC!$C$2:$J$996,6,0))/($G$6*$G$8)</f>
        <v>20.203155073409999</v>
      </c>
      <c r="D13" s="23">
        <f>(VLOOKUP(DATE(YEAR(A13),MONTH(A13)-1,1),INPC!$C$2:$J$996,2,0)*VLOOKUP(DATE(YEAR(A13),MONTH(A13)-1,1),INPC!$C$2:$J$996,6,0))/($G$7*$G$9)</f>
        <v>18.993785157615299</v>
      </c>
      <c r="E13" s="3"/>
    </row>
    <row r="14" spans="1:7">
      <c r="A14" s="17">
        <v>30317</v>
      </c>
      <c r="B14" s="40">
        <f>VLOOKUP(A14,INPC!$C$2:$J$996,3,0)</f>
        <v>23568</v>
      </c>
      <c r="C14" s="23">
        <f>(VLOOKUP(A14,INPC!$C$2:$J$996,2,0)*VLOOKUP(A14,INPC!$C$2:$J$996,6,0))/($G$6*$G$8)</f>
        <v>21.953528884788657</v>
      </c>
      <c r="D14" s="23">
        <f>(VLOOKUP(DATE(YEAR(A14),MONTH(A14)-1,1),INPC!$C$2:$J$996,2,0)*VLOOKUP(DATE(YEAR(A14),MONTH(A14)-1,1),INPC!$C$2:$J$996,6,0))/($G$7*$G$9)</f>
        <v>20.268761965653109</v>
      </c>
      <c r="E14" s="3"/>
    </row>
    <row r="15" spans="1:7">
      <c r="A15" s="17">
        <v>30348</v>
      </c>
      <c r="B15" s="40">
        <f>VLOOKUP(A15,INPC!$C$2:$J$996,3,0)</f>
        <v>23568</v>
      </c>
      <c r="C15" s="23">
        <f>(VLOOKUP(A15,INPC!$C$2:$J$996,2,0)*VLOOKUP(A15,INPC!$C$2:$J$996,6,0))/($G$6*$G$8)</f>
        <v>23.839550613953246</v>
      </c>
      <c r="D15" s="23">
        <f>(VLOOKUP(DATE(YEAR(A15),MONTH(A15)-1,1),INPC!$C$2:$J$996,2,0)*VLOOKUP(DATE(YEAR(A15),MONTH(A15)-1,1),INPC!$C$2:$J$996,6,0))/($G$7*$G$9)</f>
        <v>22.024819868729875</v>
      </c>
      <c r="E15" s="3"/>
    </row>
    <row r="16" spans="1:7">
      <c r="A16" s="17">
        <v>30376</v>
      </c>
      <c r="B16" s="40">
        <f>VLOOKUP(A16,INPC!$C$2:$J$996,3,0)</f>
        <v>23568</v>
      </c>
      <c r="C16" s="23">
        <f>(VLOOKUP(A16,INPC!$C$2:$J$996,2,0)*VLOOKUP(A16,INPC!$C$2:$J$996,6,0))/($G$6*$G$8)</f>
        <v>25.658431616145169</v>
      </c>
      <c r="D16" s="23">
        <f>(VLOOKUP(DATE(YEAR(A16),MONTH(A16)-1,1),INPC!$C$2:$J$996,2,0)*VLOOKUP(DATE(YEAR(A16),MONTH(A16)-1,1),INPC!$C$2:$J$996,6,0))/($G$7*$G$9)</f>
        <v>23.916966187044221</v>
      </c>
      <c r="E16" s="3"/>
    </row>
    <row r="17" spans="1:5">
      <c r="A17" s="17">
        <v>30407</v>
      </c>
      <c r="B17" s="40">
        <f>VLOOKUP(A17,INPC!$C$2:$J$996,3,0)</f>
        <v>23568</v>
      </c>
      <c r="C17" s="23">
        <f>(VLOOKUP(A17,INPC!$C$2:$J$996,2,0)*VLOOKUP(A17,INPC!$C$2:$J$996,6,0))/($G$6*$G$8)</f>
        <v>27.426958549740373</v>
      </c>
      <c r="D17" s="23">
        <f>(VLOOKUP(DATE(YEAR(A17),MONTH(A17)-1,1),INPC!$C$2:$J$996,2,0)*VLOOKUP(DATE(YEAR(A17),MONTH(A17)-1,1),INPC!$C$2:$J$996,6,0))/($G$7*$G$9)</f>
        <v>25.741753748359223</v>
      </c>
      <c r="E17" s="3"/>
    </row>
    <row r="18" spans="1:5">
      <c r="A18" s="17">
        <v>30437</v>
      </c>
      <c r="B18" s="40">
        <f>VLOOKUP(A18,INPC!$C$2:$J$996,3,0)</f>
        <v>34776</v>
      </c>
      <c r="C18" s="23">
        <f>(VLOOKUP(A18,INPC!$C$2:$J$996,2,0)*VLOOKUP(A18,INPC!$C$2:$J$996,6,0))/($G$6*$G$8)</f>
        <v>29.247357026823924</v>
      </c>
      <c r="D18" s="23">
        <f>(VLOOKUP(DATE(YEAR(A18),MONTH(A18)-1,1),INPC!$C$2:$J$996,2,0)*VLOOKUP(DATE(YEAR(A18),MONTH(A18)-1,1),INPC!$C$2:$J$996,6,0))/($G$7*$G$9)</f>
        <v>27.516023723352653</v>
      </c>
      <c r="E18" s="3"/>
    </row>
    <row r="19" spans="1:5">
      <c r="A19" s="17">
        <v>30468</v>
      </c>
      <c r="B19" s="40">
        <f>VLOOKUP(A19,INPC!$C$2:$J$996,3,0)</f>
        <v>34776</v>
      </c>
      <c r="C19" s="23">
        <f>(VLOOKUP(A19,INPC!$C$2:$J$996,2,0)*VLOOKUP(A19,INPC!$C$2:$J$996,6,0))/($G$6*$G$8)</f>
        <v>31.806983115017697</v>
      </c>
      <c r="D19" s="23">
        <f>(VLOOKUP(DATE(YEAR(A19),MONTH(A19)-1,1),INPC!$C$2:$J$996,2,0)*VLOOKUP(DATE(YEAR(A19),MONTH(A19)-1,1),INPC!$C$2:$J$996,6,0))/($G$7*$G$9)</f>
        <v>29.342333687344642</v>
      </c>
      <c r="E19" s="3"/>
    </row>
    <row r="20" spans="1:5">
      <c r="A20" s="17">
        <v>30498</v>
      </c>
      <c r="B20" s="40">
        <f>VLOOKUP(A20,INPC!$C$2:$J$996,3,0)</f>
        <v>34776</v>
      </c>
      <c r="C20" s="23">
        <f>(VLOOKUP(A20,INPC!$C$2:$J$996,2,0)*VLOOKUP(A20,INPC!$C$2:$J$996,6,0))/($G$6*$G$8)</f>
        <v>35.347262596937028</v>
      </c>
      <c r="D20" s="23">
        <f>(VLOOKUP(DATE(YEAR(A20),MONTH(A20)-1,1),INPC!$C$2:$J$996,2,0)*VLOOKUP(DATE(YEAR(A20),MONTH(A20)-1,1),INPC!$C$2:$J$996,6,0))/($G$7*$G$9)</f>
        <v>31.910271799692097</v>
      </c>
      <c r="E20" s="3"/>
    </row>
    <row r="21" spans="1:5">
      <c r="A21" s="17">
        <v>30529</v>
      </c>
      <c r="B21" s="40">
        <f>VLOOKUP(A21,INPC!$C$2:$J$996,3,0)</f>
        <v>34776</v>
      </c>
      <c r="C21" s="23">
        <f>(VLOOKUP(A21,INPC!$C$2:$J$996,2,0)*VLOOKUP(A21,INPC!$C$2:$J$996,6,0))/($G$6*$G$8)</f>
        <v>39.106420063474665</v>
      </c>
      <c r="D21" s="23">
        <f>(VLOOKUP(DATE(YEAR(A21),MONTH(A21)-1,1),INPC!$C$2:$J$996,2,0)*VLOOKUP(DATE(YEAR(A21),MONTH(A21)-1,1),INPC!$C$2:$J$996,6,0))/($G$7*$G$9)</f>
        <v>35.462047839136069</v>
      </c>
      <c r="E21" s="3"/>
    </row>
    <row r="22" spans="1:5">
      <c r="A22" s="17">
        <v>30560</v>
      </c>
      <c r="B22" s="40">
        <f>VLOOKUP(A22,INPC!$C$2:$J$996,3,0)</f>
        <v>34776</v>
      </c>
      <c r="C22" s="23">
        <f>(VLOOKUP(A22,INPC!$C$2:$J$996,2,0)*VLOOKUP(A22,INPC!$C$2:$J$996,6,0))/($G$6*$G$8)</f>
        <v>43.235063757897379</v>
      </c>
      <c r="D22" s="23">
        <f>(VLOOKUP(DATE(YEAR(A22),MONTH(A22)-1,1),INPC!$C$2:$J$996,2,0)*VLOOKUP(DATE(YEAR(A22),MONTH(A22)-1,1),INPC!$C$2:$J$996,6,0))/($G$7*$G$9)</f>
        <v>39.233412638535128</v>
      </c>
      <c r="E22" s="3"/>
    </row>
    <row r="23" spans="1:5">
      <c r="A23" s="17">
        <v>30590</v>
      </c>
      <c r="B23" s="40">
        <f>VLOOKUP(A23,INPC!$C$2:$J$996,3,0)</f>
        <v>34776</v>
      </c>
      <c r="C23" s="23">
        <f>(VLOOKUP(A23,INPC!$C$2:$J$996,2,0)*VLOOKUP(A23,INPC!$C$2:$J$996,6,0))/($G$6*$G$8)</f>
        <v>47.853865506535257</v>
      </c>
      <c r="D23" s="23">
        <f>(VLOOKUP(DATE(YEAR(A23),MONTH(A23)-1,1),INPC!$C$2:$J$996,2,0)*VLOOKUP(DATE(YEAR(A23),MONTH(A23)-1,1),INPC!$C$2:$J$996,6,0))/($G$7*$G$9)</f>
        <v>43.375463520151428</v>
      </c>
      <c r="E23" s="3"/>
    </row>
    <row r="24" spans="1:5">
      <c r="A24" s="17">
        <v>30621</v>
      </c>
      <c r="B24" s="40">
        <f>VLOOKUP(A24,INPC!$C$2:$J$996,3,0)</f>
        <v>57120</v>
      </c>
      <c r="C24" s="23">
        <f>(VLOOKUP(A24,INPC!$C$2:$J$996,2,0)*VLOOKUP(A24,INPC!$C$2:$J$996,6,0))/($G$6*$G$8)</f>
        <v>52.029626853537259</v>
      </c>
      <c r="D24" s="23">
        <f>(VLOOKUP(DATE(YEAR(A24),MONTH(A24)-1,1),INPC!$C$2:$J$996,2,0)*VLOOKUP(DATE(YEAR(A24),MONTH(A24)-1,1),INPC!$C$2:$J$996,6,0))/($G$7*$G$9)</f>
        <v>48.009264175025194</v>
      </c>
      <c r="E24" s="3"/>
    </row>
    <row r="25" spans="1:5">
      <c r="A25" s="17">
        <v>30651</v>
      </c>
      <c r="B25" s="40">
        <f>VLOOKUP(A25,INPC!$C$2:$J$996,3,0)</f>
        <v>57120</v>
      </c>
      <c r="C25" s="23">
        <f>(VLOOKUP(A25,INPC!$C$2:$J$996,2,0)*VLOOKUP(A25,INPC!$C$2:$J$996,6,0))/($G$6*$G$8)</f>
        <v>56.117694289369595</v>
      </c>
      <c r="D25" s="23">
        <f>(VLOOKUP(DATE(YEAR(A25),MONTH(A25)-1,1),INPC!$C$2:$J$996,2,0)*VLOOKUP(DATE(YEAR(A25),MONTH(A25)-1,1),INPC!$C$2:$J$996,6,0))/($G$7*$G$9)</f>
        <v>52.198585717141782</v>
      </c>
      <c r="E25" s="3"/>
    </row>
    <row r="26" spans="1:5">
      <c r="A26" s="17">
        <v>30682</v>
      </c>
      <c r="B26" s="40">
        <f>VLOOKUP(A26,INPC!$C$2:$J$996,3,0)</f>
        <v>57120</v>
      </c>
      <c r="C26" s="23">
        <f>(VLOOKUP(A26,INPC!$C$2:$J$996,2,0)*VLOOKUP(A26,INPC!$C$2:$J$996,6,0))/($G$6*$G$8)</f>
        <v>61.093203335929999</v>
      </c>
      <c r="D26" s="23">
        <f>(VLOOKUP(DATE(YEAR(A26),MONTH(A26)-1,1),INPC!$C$2:$J$996,2,0)*VLOOKUP(DATE(YEAR(A26),MONTH(A26)-1,1),INPC!$C$2:$J$996,6,0))/($G$7*$G$9)</f>
        <v>56.299928574499653</v>
      </c>
      <c r="E26" s="3"/>
    </row>
    <row r="27" spans="1:5">
      <c r="A27" s="17">
        <v>30713</v>
      </c>
      <c r="B27" s="40">
        <f>VLOOKUP(A27,INPC!$C$2:$J$996,3,0)</f>
        <v>57120</v>
      </c>
      <c r="C27" s="23">
        <f>(VLOOKUP(A27,INPC!$C$2:$J$996,2,0)*VLOOKUP(A27,INPC!$C$2:$J$996,6,0))/($G$6*$G$8)</f>
        <v>66.93602673250038</v>
      </c>
      <c r="D27" s="23">
        <f>(VLOOKUP(DATE(YEAR(A27),MONTH(A27)-1,1),INPC!$C$2:$J$996,2,0)*VLOOKUP(DATE(YEAR(A27),MONTH(A27)-1,1),INPC!$C$2:$J$996,6,0))/($G$7*$G$9)</f>
        <v>61.291594883858181</v>
      </c>
      <c r="E27" s="3"/>
    </row>
    <row r="28" spans="1:5">
      <c r="A28" s="17">
        <v>30742</v>
      </c>
      <c r="B28" s="40">
        <f>VLOOKUP(A28,INPC!$C$2:$J$996,3,0)</f>
        <v>57120</v>
      </c>
      <c r="C28" s="23">
        <f>(VLOOKUP(A28,INPC!$C$2:$J$996,2,0)*VLOOKUP(A28,INPC!$C$2:$J$996,6,0))/($G$6*$G$8)</f>
        <v>73.485670980080641</v>
      </c>
      <c r="D28" s="23">
        <f>(VLOOKUP(DATE(YEAR(A28),MONTH(A28)-1,1),INPC!$C$2:$J$996,2,0)*VLOOKUP(DATE(YEAR(A28),MONTH(A28)-1,1),INPC!$C$2:$J$996,6,0))/($G$7*$G$9)</f>
        <v>67.153392024063223</v>
      </c>
      <c r="E28" s="3"/>
    </row>
    <row r="29" spans="1:5">
      <c r="A29" s="17">
        <v>30773</v>
      </c>
      <c r="B29" s="40">
        <f>VLOOKUP(A29,INPC!$C$2:$J$996,3,0)</f>
        <v>57120</v>
      </c>
      <c r="C29" s="23">
        <f>(VLOOKUP(A29,INPC!$C$2:$J$996,2,0)*VLOOKUP(A29,INPC!$C$2:$J$996,6,0))/($G$6*$G$8)</f>
        <v>80.598106786599487</v>
      </c>
      <c r="D29" s="23">
        <f>(VLOOKUP(DATE(YEAR(A29),MONTH(A29)-1,1),INPC!$C$2:$J$996,2,0)*VLOOKUP(DATE(YEAR(A29),MONTH(A29)-1,1),INPC!$C$2:$J$996,6,0))/($G$7*$G$9)</f>
        <v>73.724305316147706</v>
      </c>
      <c r="E29" s="3"/>
    </row>
    <row r="30" spans="1:5">
      <c r="A30" s="17">
        <v>30803</v>
      </c>
      <c r="B30" s="40">
        <f>VLOOKUP(A30,INPC!$C$2:$J$996,3,0)</f>
        <v>97176</v>
      </c>
      <c r="C30" s="23">
        <f>(VLOOKUP(A30,INPC!$C$2:$J$996,2,0)*VLOOKUP(A30,INPC!$C$2:$J$996,6,0))/($G$6*$G$8)</f>
        <v>87.944971035192978</v>
      </c>
      <c r="D30" s="23">
        <f>(VLOOKUP(DATE(YEAR(A30),MONTH(A30)-1,1),INPC!$C$2:$J$996,2,0)*VLOOKUP(DATE(YEAR(A30),MONTH(A30)-1,1),INPC!$C$2:$J$996,6,0))/($G$7*$G$9)</f>
        <v>80.859837753259569</v>
      </c>
    </row>
    <row r="31" spans="1:5">
      <c r="A31" s="17">
        <v>30834</v>
      </c>
      <c r="B31" s="40">
        <f>VLOOKUP(A31,INPC!$C$2:$J$996,3,0)</f>
        <v>97176</v>
      </c>
      <c r="C31" s="23">
        <f>(VLOOKUP(A31,INPC!$C$2:$J$996,2,0)*VLOOKUP(A31,INPC!$C$2:$J$996,6,0))/($G$6*$G$8)</f>
        <v>96.152863856576872</v>
      </c>
      <c r="D31" s="23">
        <f>(VLOOKUP(DATE(YEAR(A31),MONTH(A31)-1,1),INPC!$C$2:$J$996,2,0)*VLOOKUP(DATE(YEAR(A31),MONTH(A31)-1,1),INPC!$C$2:$J$996,6,0))/($G$7*$G$9)</f>
        <v>88.230559905696836</v>
      </c>
    </row>
    <row r="32" spans="1:5">
      <c r="A32" s="17">
        <v>30864</v>
      </c>
      <c r="B32" s="40">
        <f>VLOOKUP(A32,INPC!$C$2:$J$996,3,0)</f>
        <v>97176</v>
      </c>
      <c r="C32" s="23">
        <f>(VLOOKUP(A32,INPC!$C$2:$J$996,2,0)*VLOOKUP(A32,INPC!$C$2:$J$996,6,0))/($G$6*$G$8)</f>
        <v>105.32001031101593</v>
      </c>
      <c r="D32" s="23">
        <f>(VLOOKUP(DATE(YEAR(A32),MONTH(A32)-1,1),INPC!$C$2:$J$996,2,0)*VLOOKUP(DATE(YEAR(A32),MONTH(A32)-1,1),INPC!$C$2:$J$996,6,0))/($G$7*$G$9)</f>
        <v>96.465106699587452</v>
      </c>
    </row>
    <row r="33" spans="1:4">
      <c r="A33" s="17">
        <v>30895</v>
      </c>
      <c r="B33" s="40">
        <f>VLOOKUP(A33,INPC!$C$2:$J$996,3,0)</f>
        <v>97176</v>
      </c>
      <c r="C33" s="23">
        <f>(VLOOKUP(A33,INPC!$C$2:$J$996,2,0)*VLOOKUP(A33,INPC!$C$2:$J$996,6,0))/($G$6*$G$8)</f>
        <v>114.62901119886989</v>
      </c>
      <c r="D33" s="23">
        <f>(VLOOKUP(DATE(YEAR(A33),MONTH(A33)-1,1),INPC!$C$2:$J$996,2,0)*VLOOKUP(DATE(YEAR(A33),MONTH(A33)-1,1),INPC!$C$2:$J$996,6,0))/($G$7*$G$9)</f>
        <v>105.66202216720428</v>
      </c>
    </row>
    <row r="34" spans="1:4">
      <c r="A34" s="17">
        <v>30926</v>
      </c>
      <c r="B34" s="40">
        <f>VLOOKUP(A34,INPC!$C$2:$J$996,3,0)</f>
        <v>97176</v>
      </c>
      <c r="C34" s="23">
        <f>(VLOOKUP(A34,INPC!$C$2:$J$996,2,0)*VLOOKUP(A34,INPC!$C$2:$J$996,6,0))/($G$6*$G$8)</f>
        <v>125.89576310358305</v>
      </c>
      <c r="D34" s="23">
        <f>(VLOOKUP(DATE(YEAR(A34),MONTH(A34)-1,1),INPC!$C$2:$J$996,2,0)*VLOOKUP(DATE(YEAR(A34),MONTH(A34)-1,1),INPC!$C$2:$J$996,6,0))/($G$7*$G$9)</f>
        <v>115.00125272047048</v>
      </c>
    </row>
    <row r="35" spans="1:4">
      <c r="A35" s="17">
        <v>30956</v>
      </c>
      <c r="B35" s="40">
        <f>VLOOKUP(A35,INPC!$C$2:$J$996,3,0)</f>
        <v>97176</v>
      </c>
      <c r="C35" s="23">
        <f>(VLOOKUP(A35,INPC!$C$2:$J$996,2,0)*VLOOKUP(A35,INPC!$C$2:$J$996,6,0))/($G$6*$G$8)</f>
        <v>139.48775602176764</v>
      </c>
      <c r="D35" s="23">
        <f>(VLOOKUP(DATE(YEAR(A35),MONTH(A35)-1,1),INPC!$C$2:$J$996,2,0)*VLOOKUP(DATE(YEAR(A35),MONTH(A35)-1,1),INPC!$C$2:$J$996,6,0))/($G$7*$G$9)</f>
        <v>126.30459181047507</v>
      </c>
    </row>
    <row r="36" spans="1:4">
      <c r="A36" s="17">
        <v>30987</v>
      </c>
      <c r="B36" s="40">
        <f>VLOOKUP(A36,INPC!$C$2:$J$996,3,0)</f>
        <v>166560</v>
      </c>
      <c r="C36" s="23">
        <f>(VLOOKUP(A36,INPC!$C$2:$J$996,2,0)*VLOOKUP(A36,INPC!$C$2:$J$996,6,0))/($G$6*$G$8)</f>
        <v>154.00611696562081</v>
      </c>
      <c r="D36" s="23">
        <f>(VLOOKUP(DATE(YEAR(A36),MONTH(A36)-1,1),INPC!$C$2:$J$996,2,0)*VLOOKUP(DATE(YEAR(A36),MONTH(A36)-1,1),INPC!$C$2:$J$996,6,0))/($G$7*$G$9)</f>
        <v>139.94072280568338</v>
      </c>
    </row>
    <row r="37" spans="1:4">
      <c r="A37" s="17">
        <v>31017</v>
      </c>
      <c r="B37" s="40">
        <f>VLOOKUP(A37,INPC!$C$2:$J$996,3,0)</f>
        <v>166560</v>
      </c>
      <c r="C37" s="23">
        <f>(VLOOKUP(A37,INPC!$C$2:$J$996,2,0)*VLOOKUP(A37,INPC!$C$2:$J$996,6,0))/($G$6*$G$8)</f>
        <v>170.90323609475283</v>
      </c>
      <c r="D37" s="23">
        <f>(VLOOKUP(DATE(YEAR(A37),MONTH(A37)-1,1),INPC!$C$2:$J$996,2,0)*VLOOKUP(DATE(YEAR(A37),MONTH(A37)-1,1),INPC!$C$2:$J$996,6,0))/($G$7*$G$9)</f>
        <v>154.50623007586671</v>
      </c>
    </row>
    <row r="38" spans="1:4">
      <c r="A38" s="17">
        <v>31048</v>
      </c>
      <c r="B38" s="40">
        <f>VLOOKUP(A38,INPC!$C$2:$J$996,3,0)</f>
        <v>166560</v>
      </c>
      <c r="C38" s="23">
        <f>(VLOOKUP(A38,INPC!$C$2:$J$996,2,0)*VLOOKUP(A38,INPC!$C$2:$J$996,6,0))/($G$6*$G$8)</f>
        <v>190.94915860546831</v>
      </c>
      <c r="D38" s="23">
        <f>(VLOOKUP(DATE(YEAR(A38),MONTH(A38)-1,1),INPC!$C$2:$J$996,2,0)*VLOOKUP(DATE(YEAR(A38),MONTH(A38)-1,1),INPC!$C$2:$J$996,6,0))/($G$7*$G$9)</f>
        <v>171.45822021251692</v>
      </c>
    </row>
    <row r="39" spans="1:4">
      <c r="A39" s="17">
        <v>31079</v>
      </c>
      <c r="B39" s="40">
        <f>VLOOKUP(A39,INPC!$C$2:$J$996,3,0)</f>
        <v>166560</v>
      </c>
      <c r="C39" s="23">
        <f>(VLOOKUP(A39,INPC!$C$2:$J$996,2,0)*VLOOKUP(A39,INPC!$C$2:$J$996,6,0))/($G$6*$G$8)</f>
        <v>212.70180397930994</v>
      </c>
      <c r="D39" s="23">
        <f>(VLOOKUP(DATE(YEAR(A39),MONTH(A39)-1,1),INPC!$C$2:$J$996,2,0)*VLOOKUP(DATE(YEAR(A39),MONTH(A39)-1,1),INPC!$C$2:$J$996,6,0))/($G$7*$G$9)</f>
        <v>191.56923902493853</v>
      </c>
    </row>
    <row r="40" spans="1:4">
      <c r="A40" s="17">
        <v>31107</v>
      </c>
      <c r="B40" s="40">
        <f>VLOOKUP(A40,INPC!$C$2:$J$996,3,0)</f>
        <v>166560</v>
      </c>
      <c r="C40" s="23">
        <f>(VLOOKUP(A40,INPC!$C$2:$J$996,2,0)*VLOOKUP(A40,INPC!$C$2:$J$996,6,0))/($G$6*$G$8)</f>
        <v>234.91921869435129</v>
      </c>
      <c r="D40" s="23">
        <f>(VLOOKUP(DATE(YEAR(A40),MONTH(A40)-1,1),INPC!$C$2:$J$996,2,0)*VLOOKUP(DATE(YEAR(A40),MONTH(A40)-1,1),INPC!$C$2:$J$996,6,0))/($G$7*$G$9)</f>
        <v>213.392523041896</v>
      </c>
    </row>
    <row r="41" spans="1:4">
      <c r="A41" s="17">
        <v>31138</v>
      </c>
      <c r="B41" s="40">
        <f>VLOOKUP(A41,INPC!$C$2:$J$996,3,0)</f>
        <v>166560</v>
      </c>
      <c r="C41" s="23">
        <f>(VLOOKUP(A41,INPC!$C$2:$J$996,2,0)*VLOOKUP(A41,INPC!$C$2:$J$996,6,0))/($G$6*$G$8)</f>
        <v>256.6778571340983</v>
      </c>
      <c r="D41" s="23">
        <f>(VLOOKUP(DATE(YEAR(A41),MONTH(A41)-1,1),INPC!$C$2:$J$996,2,0)*VLOOKUP(DATE(YEAR(A41),MONTH(A41)-1,1),INPC!$C$2:$J$996,6,0))/($G$7*$G$9)</f>
        <v>235.68208567283631</v>
      </c>
    </row>
    <row r="42" spans="1:4">
      <c r="A42" s="17">
        <v>31168</v>
      </c>
      <c r="B42" s="40">
        <f>VLOOKUP(A42,INPC!$C$2:$J$996,3,0)</f>
        <v>333120</v>
      </c>
      <c r="C42" s="23">
        <f>(VLOOKUP(A42,INPC!$C$2:$J$996,2,0)*VLOOKUP(A42,INPC!$C$2:$J$996,6,0))/($G$6*$G$8)</f>
        <v>276.93290567551657</v>
      </c>
      <c r="D42" s="23">
        <f>(VLOOKUP(DATE(YEAR(A42),MONTH(A42)-1,1),INPC!$C$2:$J$996,2,0)*VLOOKUP(DATE(YEAR(A42),MONTH(A42)-1,1),INPC!$C$2:$J$996,6,0))/($G$7*$G$9)</f>
        <v>257.51138221733407</v>
      </c>
    </row>
    <row r="43" spans="1:4">
      <c r="A43" s="17">
        <v>31199</v>
      </c>
      <c r="B43" s="40">
        <f>VLOOKUP(A43,INPC!$C$2:$J$996,3,0)</f>
        <v>333120</v>
      </c>
      <c r="C43" s="23">
        <f>(VLOOKUP(A43,INPC!$C$2:$J$996,2,0)*VLOOKUP(A43,INPC!$C$2:$J$996,6,0))/($G$6*$G$8)</f>
        <v>298.44285677138299</v>
      </c>
      <c r="D43" s="23">
        <f>(VLOOKUP(DATE(YEAR(A43),MONTH(A43)-1,1),INPC!$C$2:$J$996,2,0)*VLOOKUP(DATE(YEAR(A43),MONTH(A43)-1,1),INPC!$C$2:$J$996,6,0))/($G$7*$G$9)</f>
        <v>277.83220616770245</v>
      </c>
    </row>
    <row r="44" spans="1:4">
      <c r="A44" s="17">
        <v>31229</v>
      </c>
      <c r="B44" s="40">
        <f>VLOOKUP(A44,INPC!$C$2:$J$996,3,0)</f>
        <v>333120</v>
      </c>
      <c r="C44" s="23">
        <f>(VLOOKUP(A44,INPC!$C$2:$J$996,2,0)*VLOOKUP(A44,INPC!$C$2:$J$996,6,0))/($G$6*$G$8)</f>
        <v>325.90534159073962</v>
      </c>
      <c r="D44" s="23">
        <f>(VLOOKUP(DATE(YEAR(A44),MONTH(A44)-1,1),INPC!$C$2:$J$996,2,0)*VLOOKUP(DATE(YEAR(A44),MONTH(A44)-1,1),INPC!$C$2:$J$996,6,0))/($G$7*$G$9)</f>
        <v>299.41200779129946</v>
      </c>
    </row>
    <row r="45" spans="1:4">
      <c r="A45" s="17">
        <v>31260</v>
      </c>
      <c r="B45" s="40">
        <f>VLOOKUP(A45,INPC!$C$2:$J$996,3,0)</f>
        <v>333120</v>
      </c>
      <c r="C45" s="23">
        <f>(VLOOKUP(A45,INPC!$C$2:$J$996,2,0)*VLOOKUP(A45,INPC!$C$2:$J$996,6,0))/($G$6*$G$8)</f>
        <v>361.23931864308992</v>
      </c>
      <c r="D45" s="23">
        <f>(VLOOKUP(DATE(YEAR(A45),MONTH(A45)-1,1),INPC!$C$2:$J$996,2,0)*VLOOKUP(DATE(YEAR(A45),MONTH(A45)-1,1),INPC!$C$2:$J$996,6,0))/($G$7*$G$9)</f>
        <v>326.96367315081062</v>
      </c>
    </row>
    <row r="46" spans="1:4">
      <c r="A46" s="17">
        <v>31291</v>
      </c>
      <c r="B46" s="40">
        <f>VLOOKUP(A46,INPC!$C$2:$J$996,3,0)</f>
        <v>333120</v>
      </c>
      <c r="C46" s="23">
        <f>(VLOOKUP(A46,INPC!$C$2:$J$996,2,0)*VLOOKUP(A46,INPC!$C$2:$J$996,6,0))/($G$6*$G$8)</f>
        <v>400.42465004707333</v>
      </c>
      <c r="D46" s="23">
        <f>(VLOOKUP(DATE(YEAR(A46),MONTH(A46)-1,1),INPC!$C$2:$J$996,2,0)*VLOOKUP(DATE(YEAR(A46),MONTH(A46)-1,1),INPC!$C$2:$J$996,6,0))/($G$7*$G$9)</f>
        <v>362.41239230243059</v>
      </c>
    </row>
    <row r="47" spans="1:4">
      <c r="A47" s="17">
        <v>31321</v>
      </c>
      <c r="B47" s="40">
        <f>VLOOKUP(A47,INPC!$C$2:$J$996,3,0)</f>
        <v>333120</v>
      </c>
      <c r="C47" s="23">
        <f>(VLOOKUP(A47,INPC!$C$2:$J$996,2,0)*VLOOKUP(A47,INPC!$C$2:$J$996,6,0))/($G$6*$G$8)</f>
        <v>441.1433825028293</v>
      </c>
      <c r="D47" s="23">
        <f>(VLOOKUP(DATE(YEAR(A47),MONTH(A47)-1,1),INPC!$C$2:$J$996,2,0)*VLOOKUP(DATE(YEAR(A47),MONTH(A47)-1,1),INPC!$C$2:$J$996,6,0))/($G$7*$G$9)</f>
        <v>401.72497253490587</v>
      </c>
    </row>
    <row r="48" spans="1:4">
      <c r="A48" s="17">
        <v>31352</v>
      </c>
      <c r="B48" s="40">
        <f>VLOOKUP(A48,INPC!$C$2:$J$996,3,0)</f>
        <v>600000</v>
      </c>
      <c r="C48" s="23">
        <f>(VLOOKUP(A48,INPC!$C$2:$J$996,2,0)*VLOOKUP(A48,INPC!$C$2:$J$996,6,0))/($G$6*$G$8)</f>
        <v>494.96060635865604</v>
      </c>
      <c r="D48" s="23">
        <f>(VLOOKUP(DATE(YEAR(A48),MONTH(A48)-1,1),INPC!$C$2:$J$996,2,0)*VLOOKUP(DATE(YEAR(A48),MONTH(A48)-1,1),INPC!$C$2:$J$996,6,0))/($G$7*$G$9)</f>
        <v>442.57593332246427</v>
      </c>
    </row>
    <row r="49" spans="1:4">
      <c r="A49" s="17">
        <v>31382</v>
      </c>
      <c r="B49" s="40">
        <f>VLOOKUP(A49,INPC!$C$2:$J$996,3,0)</f>
        <v>600000</v>
      </c>
      <c r="C49" s="23">
        <f>(VLOOKUP(A49,INPC!$C$2:$J$996,2,0)*VLOOKUP(A49,INPC!$C$2:$J$996,6,0))/($G$6*$G$8)</f>
        <v>569.02697178846211</v>
      </c>
      <c r="D49" s="23">
        <f>(VLOOKUP(DATE(YEAR(A49),MONTH(A49)-1,1),INPC!$C$2:$J$996,2,0)*VLOOKUP(DATE(YEAR(A49),MONTH(A49)-1,1),INPC!$C$2:$J$996,6,0))/($G$7*$G$9)</f>
        <v>496.56792101064804</v>
      </c>
    </row>
    <row r="50" spans="1:4">
      <c r="A50" s="17">
        <v>31413</v>
      </c>
      <c r="B50" s="40">
        <f>VLOOKUP(A50,INPC!$C$2:$J$996,3,0)</f>
        <v>600000</v>
      </c>
      <c r="C50" s="23">
        <f>(VLOOKUP(A50,INPC!$C$2:$J$996,2,0)*VLOOKUP(A50,INPC!$C$2:$J$996,6,0))/($G$6*$G$8)</f>
        <v>656.54044898358802</v>
      </c>
      <c r="D50" s="23">
        <f>(VLOOKUP(DATE(YEAR(A50),MONTH(A50)-1,1),INPC!$C$2:$J$996,2,0)*VLOOKUP(DATE(YEAR(A50),MONTH(A50)-1,1),INPC!$C$2:$J$996,6,0))/($G$7*$G$9)</f>
        <v>570.87480649971894</v>
      </c>
    </row>
    <row r="51" spans="1:4">
      <c r="A51" s="17">
        <v>31444</v>
      </c>
      <c r="B51" s="40">
        <f>VLOOKUP(A51,INPC!$C$2:$J$996,3,0)</f>
        <v>600000</v>
      </c>
      <c r="C51" s="23">
        <f>(VLOOKUP(A51,INPC!$C$2:$J$996,2,0)*VLOOKUP(A51,INPC!$C$2:$J$996,6,0))/($G$6*$G$8)</f>
        <v>746.70039189459203</v>
      </c>
      <c r="D51" s="23">
        <f>(VLOOKUP(DATE(YEAR(A51),MONTH(A51)-1,1),INPC!$C$2:$J$996,2,0)*VLOOKUP(DATE(YEAR(A51),MONTH(A51)-1,1),INPC!$C$2:$J$996,6,0))/($G$7*$G$9)</f>
        <v>658.67247135005493</v>
      </c>
    </row>
    <row r="52" spans="1:4">
      <c r="A52" s="17">
        <v>31472</v>
      </c>
      <c r="B52" s="40">
        <f>VLOOKUP(A52,INPC!$C$2:$J$996,3,0)</f>
        <v>804</v>
      </c>
      <c r="C52" s="23">
        <f>(VLOOKUP(A52,INPC!$C$2:$J$996,2,0)*VLOOKUP(A52,INPC!$C$2:$J$996,6,0))/($G$6*$G$8)</f>
        <v>0.80435574786611197</v>
      </c>
      <c r="D52" s="23">
        <f>(VLOOKUP(DATE(YEAR(A52),MONTH(A52)-1,1),INPC!$C$2:$J$996,2,0)*VLOOKUP(DATE(YEAR(A52),MONTH(A52)-1,1),INPC!$C$2:$J$996,6,0))/($G$7*$G$9)</f>
        <v>749.125195939847</v>
      </c>
    </row>
    <row r="53" spans="1:4">
      <c r="A53" s="17">
        <v>31503</v>
      </c>
      <c r="B53" s="40">
        <f>VLOOKUP(A53,INPC!$C$2:$J$996,3,0)</f>
        <v>804</v>
      </c>
      <c r="C53" s="23">
        <f>(VLOOKUP(A53,INPC!$C$2:$J$996,2,0)*VLOOKUP(A53,INPC!$C$2:$J$996,6,0))/($G$6*$G$8)</f>
        <v>0.81877437053127655</v>
      </c>
      <c r="D53" s="23">
        <f>(VLOOKUP(DATE(YEAR(A53),MONTH(A53)-1,1),INPC!$C$2:$J$996,2,0)*VLOOKUP(DATE(YEAR(A53),MONTH(A53)-1,1),INPC!$C$2:$J$996,6,0))/($G$7*$G$9)</f>
        <v>0.80696777953560273</v>
      </c>
    </row>
    <row r="54" spans="1:4">
      <c r="A54" s="17">
        <v>31533</v>
      </c>
      <c r="B54" s="40">
        <f>VLOOKUP(A54,INPC!$C$2:$J$996,3,0)</f>
        <v>804</v>
      </c>
      <c r="C54" s="23">
        <f>(VLOOKUP(A54,INPC!$C$2:$J$996,2,0)*VLOOKUP(A54,INPC!$C$2:$J$996,6,0))/($G$6*$G$8)</f>
        <v>0.8249329532922216</v>
      </c>
      <c r="D54" s="23">
        <f>(VLOOKUP(DATE(YEAR(A54),MONTH(A54)-1,1),INPC!$C$2:$J$996,2,0)*VLOOKUP(DATE(YEAR(A54),MONTH(A54)-1,1),INPC!$C$2:$J$996,6,0))/($G$7*$G$9)</f>
        <v>0.82143322464112623</v>
      </c>
    </row>
    <row r="55" spans="1:4">
      <c r="A55" s="17">
        <v>31564</v>
      </c>
      <c r="B55" s="40">
        <f>VLOOKUP(A55,INPC!$C$2:$J$996,3,0)</f>
        <v>804</v>
      </c>
      <c r="C55" s="23">
        <f>(VLOOKUP(A55,INPC!$C$2:$J$996,2,0)*VLOOKUP(A55,INPC!$C$2:$J$996,6,0))/($G$6*$G$8)</f>
        <v>0.83335042992659225</v>
      </c>
      <c r="D55" s="23">
        <f>(VLOOKUP(DATE(YEAR(A55),MONTH(A55)-1,1),INPC!$C$2:$J$996,2,0)*VLOOKUP(DATE(YEAR(A55),MONTH(A55)-1,1),INPC!$C$2:$J$996,6,0))/($G$7*$G$9)</f>
        <v>0.82761180652963828</v>
      </c>
    </row>
    <row r="56" spans="1:4">
      <c r="A56" s="17">
        <v>31594</v>
      </c>
      <c r="B56" s="40">
        <f>VLOOKUP(A56,INPC!$C$2:$J$996,3,0)</f>
        <v>804</v>
      </c>
      <c r="C56" s="23">
        <f>(VLOOKUP(A56,INPC!$C$2:$J$996,2,0)*VLOOKUP(A56,INPC!$C$2:$J$996,6,0))/($G$6*$G$8)</f>
        <v>0.84115401136159806</v>
      </c>
      <c r="D56" s="23">
        <f>(VLOOKUP(DATE(YEAR(A56),MONTH(A56)-1,1),INPC!$C$2:$J$996,2,0)*VLOOKUP(DATE(YEAR(A56),MONTH(A56)-1,1),INPC!$C$2:$J$996,6,0))/($G$7*$G$9)</f>
        <v>0.8360566177303429</v>
      </c>
    </row>
    <row r="57" spans="1:4">
      <c r="A57" s="17">
        <v>31625</v>
      </c>
      <c r="B57" s="40">
        <f>VLOOKUP(A57,INPC!$C$2:$J$996,3,0)</f>
        <v>804</v>
      </c>
      <c r="C57" s="23">
        <f>(VLOOKUP(A57,INPC!$C$2:$J$996,2,0)*VLOOKUP(A57,INPC!$C$2:$J$996,6,0))/($G$6*$G$8)</f>
        <v>0.85098620772304756</v>
      </c>
      <c r="D57" s="23">
        <f>(VLOOKUP(DATE(YEAR(A57),MONTH(A57)-1,1),INPC!$C$2:$J$996,2,0)*VLOOKUP(DATE(YEAR(A57),MONTH(A57)-1,1),INPC!$C$2:$J$996,6,0))/($G$7*$G$9)</f>
        <v>0.84388554019374029</v>
      </c>
    </row>
    <row r="58" spans="1:4">
      <c r="A58" s="17">
        <v>31656</v>
      </c>
      <c r="B58" s="40">
        <f>VLOOKUP(A58,INPC!$C$2:$J$996,3,0)</f>
        <v>804</v>
      </c>
      <c r="C58" s="23">
        <f>(VLOOKUP(A58,INPC!$C$2:$J$996,2,0)*VLOOKUP(A58,INPC!$C$2:$J$996,6,0))/($G$6*$G$8)</f>
        <v>0.86214488861561966</v>
      </c>
      <c r="D58" s="23">
        <f>(VLOOKUP(DATE(YEAR(A58),MONTH(A58)-1,1),INPC!$C$2:$J$996,2,0)*VLOOKUP(DATE(YEAR(A58),MONTH(A58)-1,1),INPC!$C$2:$J$996,6,0))/($G$7*$G$9)</f>
        <v>0.85374966522399709</v>
      </c>
    </row>
    <row r="59" spans="1:4">
      <c r="A59" s="17">
        <v>31686</v>
      </c>
      <c r="B59" s="40">
        <f>VLOOKUP(A59,INPC!$C$2:$J$996,3,0)</f>
        <v>804</v>
      </c>
      <c r="C59" s="23">
        <f>(VLOOKUP(A59,INPC!$C$2:$J$996,2,0)*VLOOKUP(A59,INPC!$C$2:$J$996,6,0))/($G$6*$G$8)</f>
        <v>0.87345366615737408</v>
      </c>
      <c r="D59" s="23">
        <f>(VLOOKUP(DATE(YEAR(A59),MONTH(A59)-1,1),INPC!$C$2:$J$996,2,0)*VLOOKUP(DATE(YEAR(A59),MONTH(A59)-1,1),INPC!$C$2:$J$996,6,0))/($G$7*$G$9)</f>
        <v>0.86494458235651461</v>
      </c>
    </row>
    <row r="60" spans="1:4">
      <c r="A60" s="17">
        <v>31717</v>
      </c>
      <c r="B60" s="40">
        <f>VLOOKUP(A60,INPC!$C$2:$J$996,3,0)</f>
        <v>804</v>
      </c>
      <c r="C60" s="23">
        <f>(VLOOKUP(A60,INPC!$C$2:$J$996,2,0)*VLOOKUP(A60,INPC!$C$2:$J$996,6,0))/($G$6*$G$8)</f>
        <v>0.89402937403626104</v>
      </c>
      <c r="D60" s="23">
        <f>(VLOOKUP(DATE(YEAR(A60),MONTH(A60)-1,1),INPC!$C$2:$J$996,2,0)*VLOOKUP(DATE(YEAR(A60),MONTH(A60)-1,1),INPC!$C$2:$J$996,6,0))/($G$7*$G$9)</f>
        <v>0.87629008355588023</v>
      </c>
    </row>
    <row r="61" spans="1:4">
      <c r="A61" s="17">
        <v>31747</v>
      </c>
      <c r="B61" s="40">
        <f>VLOOKUP(A61,INPC!$C$2:$J$996,3,0)</f>
        <v>804</v>
      </c>
      <c r="C61" s="23">
        <f>(VLOOKUP(A61,INPC!$C$2:$J$996,2,0)*VLOOKUP(A61,INPC!$C$2:$J$996,6,0))/($G$6*$G$8)</f>
        <v>0.94103645557857996</v>
      </c>
      <c r="D61" s="23">
        <f>(VLOOKUP(DATE(YEAR(A61),MONTH(A61)-1,1),INPC!$C$2:$J$996,2,0)*VLOOKUP(DATE(YEAR(A61),MONTH(A61)-1,1),INPC!$C$2:$J$996,6,0))/($G$7*$G$9)</f>
        <v>0.89693260813962006</v>
      </c>
    </row>
    <row r="62" spans="1:4">
      <c r="A62" s="17">
        <v>31778</v>
      </c>
      <c r="B62" s="40">
        <f>VLOOKUP(A62,INPC!$C$2:$J$996,3,0)</f>
        <v>964.8</v>
      </c>
      <c r="C62" s="23">
        <f>(VLOOKUP(A62,INPC!$C$2:$J$996,2,0)*VLOOKUP(A62,INPC!$C$2:$J$996,6,0))/($G$6*$G$8)</f>
        <v>1.0533871412092537</v>
      </c>
      <c r="D62" s="23">
        <f>(VLOOKUP(DATE(YEAR(A62),MONTH(A62)-1,1),INPC!$C$2:$J$996,2,0)*VLOOKUP(DATE(YEAR(A62),MONTH(A62)-1,1),INPC!$C$2:$J$996,6,0))/($G$7*$G$9)</f>
        <v>0.94409233853912011</v>
      </c>
    </row>
    <row r="63" spans="1:4">
      <c r="A63" s="17">
        <v>31809</v>
      </c>
      <c r="B63" s="40">
        <f>VLOOKUP(A63,INPC!$C$2:$J$996,3,0)</f>
        <v>964.8</v>
      </c>
      <c r="C63" s="23">
        <f>(VLOOKUP(A63,INPC!$C$2:$J$996,2,0)*VLOOKUP(A63,INPC!$C$2:$J$996,6,0))/($G$6*$G$8)</f>
        <v>1.2153011028918097</v>
      </c>
      <c r="D63" s="23">
        <f>(VLOOKUP(DATE(YEAR(A63),MONTH(A63)-1,1),INPC!$C$2:$J$996,2,0)*VLOOKUP(DATE(YEAR(A63),MONTH(A63)-1,1),INPC!$C$2:$J$996,6,0))/($G$7*$G$9)</f>
        <v>1.0568078671509435</v>
      </c>
    </row>
    <row r="64" spans="1:4">
      <c r="A64" s="17">
        <v>31837</v>
      </c>
      <c r="B64" s="40">
        <f>VLOOKUP(A64,INPC!$C$2:$J$996,3,0)</f>
        <v>1368</v>
      </c>
      <c r="C64" s="23">
        <f>(VLOOKUP(A64,INPC!$C$2:$J$996,2,0)*VLOOKUP(A64,INPC!$C$2:$J$996,6,0))/($G$6*$G$8)</f>
        <v>1.3875100992694345</v>
      </c>
      <c r="D64" s="23">
        <f>(VLOOKUP(DATE(YEAR(A64),MONTH(A64)-1,1),INPC!$C$2:$J$996,2,0)*VLOOKUP(DATE(YEAR(A64),MONTH(A64)-1,1),INPC!$C$2:$J$996,6,0))/($G$7*$G$9)</f>
        <v>1.2192476215524171</v>
      </c>
    </row>
    <row r="65" spans="1:4">
      <c r="A65" s="17">
        <v>31868</v>
      </c>
      <c r="B65" s="40">
        <f>VLOOKUP(A65,INPC!$C$2:$J$996,3,0)</f>
        <v>1368</v>
      </c>
      <c r="C65" s="23">
        <f>(VLOOKUP(A65,INPC!$C$2:$J$996,2,0)*VLOOKUP(A65,INPC!$C$2:$J$996,6,0))/($G$6*$G$8)</f>
        <v>1.6321616416301086</v>
      </c>
      <c r="D65" s="23">
        <f>(VLOOKUP(DATE(YEAR(A65),MONTH(A65)-1,1),INPC!$C$2:$J$996,2,0)*VLOOKUP(DATE(YEAR(A65),MONTH(A65)-1,1),INPC!$C$2:$J$996,6,0))/($G$7*$G$9)</f>
        <v>1.3920158423198754</v>
      </c>
    </row>
    <row r="66" spans="1:4">
      <c r="A66" s="17">
        <v>31898</v>
      </c>
      <c r="B66" s="40">
        <f>VLOOKUP(A66,INPC!$C$2:$J$996,3,0)</f>
        <v>1641.6</v>
      </c>
      <c r="C66" s="23">
        <f>(VLOOKUP(A66,INPC!$C$2:$J$996,2,0)*VLOOKUP(A66,INPC!$C$2:$J$996,6,0))/($G$6*$G$8)</f>
        <v>1.9919626588567365</v>
      </c>
      <c r="D66" s="23">
        <f>(VLOOKUP(DATE(YEAR(A66),MONTH(A66)-1,1),INPC!$C$2:$J$996,2,0)*VLOOKUP(DATE(YEAR(A66),MONTH(A66)-1,1),INPC!$C$2:$J$996,6,0))/($G$7*$G$9)</f>
        <v>1.637461856005372</v>
      </c>
    </row>
    <row r="67" spans="1:4">
      <c r="A67" s="17">
        <v>31929</v>
      </c>
      <c r="B67" s="40">
        <f>VLOOKUP(A67,INPC!$C$2:$J$996,3,0)</f>
        <v>1969.92</v>
      </c>
      <c r="C67" s="23">
        <f>(VLOOKUP(A67,INPC!$C$2:$J$996,2,0)*VLOOKUP(A67,INPC!$C$2:$J$996,6,0))/($G$6*$G$8)</f>
        <v>2.4345143412048538</v>
      </c>
      <c r="D67" s="23">
        <f>(VLOOKUP(DATE(YEAR(A67),MONTH(A67)-1,1),INPC!$C$2:$J$996,2,0)*VLOOKUP(DATE(YEAR(A67),MONTH(A67)-1,1),INPC!$C$2:$J$996,6,0))/($G$7*$G$9)</f>
        <v>1.9984312762106624</v>
      </c>
    </row>
    <row r="68" spans="1:4">
      <c r="A68" s="17">
        <v>31959</v>
      </c>
      <c r="B68" s="40">
        <f>VLOOKUP(A68,INPC!$C$2:$J$996,3,0)</f>
        <v>1969.92</v>
      </c>
      <c r="C68" s="23">
        <f>(VLOOKUP(A68,INPC!$C$2:$J$996,2,0)*VLOOKUP(A68,INPC!$C$2:$J$996,6,0))/($G$6*$G$8)</f>
        <v>2.8112778820425715</v>
      </c>
      <c r="D68" s="23">
        <f>(VLOOKUP(DATE(YEAR(A68),MONTH(A68)-1,1),INPC!$C$2:$J$996,2,0)*VLOOKUP(DATE(YEAR(A68),MONTH(A68)-1,1),INPC!$C$2:$J$996,6,0))/($G$7*$G$9)</f>
        <v>2.4424200826332285</v>
      </c>
    </row>
    <row r="69" spans="1:4">
      <c r="A69" s="17">
        <v>31990</v>
      </c>
      <c r="B69" s="40">
        <f>VLOOKUP(A69,INPC!$C$2:$J$996,3,0)</f>
        <v>1970</v>
      </c>
      <c r="C69" s="23">
        <f>(VLOOKUP(A69,INPC!$C$2:$J$996,2,0)*VLOOKUP(A69,INPC!$C$2:$J$996,6,0))/($G$6*$G$8)</f>
        <v>3.0216335557915759</v>
      </c>
      <c r="D69" s="23">
        <f>(VLOOKUP(DATE(YEAR(A69),MONTH(A69)-1,1),INPC!$C$2:$J$996,2,0)*VLOOKUP(DATE(YEAR(A69),MONTH(A69)-1,1),INPC!$C$2:$J$996,6,0))/($G$7*$G$9)</f>
        <v>2.8204071098489427</v>
      </c>
    </row>
    <row r="70" spans="1:4">
      <c r="A70" s="17">
        <v>32021</v>
      </c>
      <c r="B70" s="40">
        <f>VLOOKUP(A70,INPC!$C$2:$J$996,3,0)</f>
        <v>2400</v>
      </c>
      <c r="C70" s="23">
        <f>(VLOOKUP(A70,INPC!$C$2:$J$996,2,0)*VLOOKUP(A70,INPC!$C$2:$J$996,6,0))/($G$6*$G$8)</f>
        <v>3.2064016827212698</v>
      </c>
      <c r="D70" s="23">
        <f>(VLOOKUP(DATE(YEAR(A70),MONTH(A70)-1,1),INPC!$C$2:$J$996,2,0)*VLOOKUP(DATE(YEAR(A70),MONTH(A70)-1,1),INPC!$C$2:$J$996,6,0))/($G$7*$G$9)</f>
        <v>3.0314458839340204</v>
      </c>
    </row>
    <row r="71" spans="1:4">
      <c r="A71" s="17">
        <v>32051</v>
      </c>
      <c r="B71" s="40">
        <f>VLOOKUP(A71,INPC!$C$2:$J$996,3,0)</f>
        <v>2640</v>
      </c>
      <c r="C71" s="23">
        <f>(VLOOKUP(A71,INPC!$C$2:$J$996,2,0)*VLOOKUP(A71,INPC!$C$2:$J$996,6,0))/($G$6*$G$8)</f>
        <v>3.4949609519457279</v>
      </c>
      <c r="D71" s="23">
        <f>(VLOOKUP(DATE(YEAR(A71),MONTH(A71)-1,1),INPC!$C$2:$J$996,2,0)*VLOOKUP(DATE(YEAR(A71),MONTH(A71)-1,1),INPC!$C$2:$J$996,6,0))/($G$7*$G$9)</f>
        <v>3.2168140192559376</v>
      </c>
    </row>
    <row r="72" spans="1:4">
      <c r="A72" s="17">
        <v>32082</v>
      </c>
      <c r="B72" s="40">
        <f>VLOOKUP(A72,INPC!$C$2:$J$996,3,0)</f>
        <v>3000</v>
      </c>
      <c r="C72" s="23">
        <f>(VLOOKUP(A72,INPC!$C$2:$J$996,2,0)*VLOOKUP(A72,INPC!$C$2:$J$996,6,0))/($G$6*$G$8)</f>
        <v>3.9453530737068498</v>
      </c>
      <c r="D72" s="23">
        <f>(VLOOKUP(DATE(YEAR(A72),MONTH(A72)-1,1),INPC!$C$2:$J$996,2,0)*VLOOKUP(DATE(YEAR(A72),MONTH(A72)-1,1),INPC!$C$2:$J$996,6,0))/($G$7*$G$9)</f>
        <v>3.5063103439458896</v>
      </c>
    </row>
    <row r="73" spans="1:4">
      <c r="A73" s="17">
        <v>32112</v>
      </c>
      <c r="B73" s="40">
        <f>VLOOKUP(A73,INPC!$C$2:$J$996,3,0)</f>
        <v>3600</v>
      </c>
      <c r="C73" s="23">
        <f>(VLOOKUP(A73,INPC!$C$2:$J$996,2,0)*VLOOKUP(A73,INPC!$C$2:$J$996,6,0))/($G$6*$G$8)</f>
        <v>4.515408915473472</v>
      </c>
      <c r="D73" s="23">
        <f>(VLOOKUP(DATE(YEAR(A73),MONTH(A73)-1,1),INPC!$C$2:$J$996,2,0)*VLOOKUP(DATE(YEAR(A73),MONTH(A73)-1,1),INPC!$C$2:$J$996,6,0))/($G$7*$G$9)</f>
        <v>3.9581650505009294</v>
      </c>
    </row>
    <row r="74" spans="1:4">
      <c r="A74" s="17">
        <v>32143</v>
      </c>
      <c r="B74" s="40">
        <f>VLOOKUP(A74,INPC!$C$2:$J$996,3,0)</f>
        <v>4500</v>
      </c>
      <c r="C74" s="23">
        <f>(VLOOKUP(A74,INPC!$C$2:$J$996,2,0)*VLOOKUP(A74,INPC!$C$2:$J$996,6,0))/($G$6*$G$8)</f>
        <v>5.257860990239358</v>
      </c>
      <c r="D74" s="23">
        <f>(VLOOKUP(DATE(YEAR(A74),MONTH(A74)-1,1),INPC!$C$2:$J$996,2,0)*VLOOKUP(DATE(YEAR(A74),MONTH(A74)-1,1),INPC!$C$2:$J$996,6,0))/($G$7*$G$9)</f>
        <v>4.5300720680887254</v>
      </c>
    </row>
    <row r="75" spans="1:4">
      <c r="A75" s="17">
        <v>32174</v>
      </c>
      <c r="B75" s="40">
        <f>VLOOKUP(A75,INPC!$C$2:$J$996,3,0)</f>
        <v>5280</v>
      </c>
      <c r="C75" s="23">
        <f>(VLOOKUP(A75,INPC!$C$2:$J$996,2,0)*VLOOKUP(A75,INPC!$C$2:$J$996,6,0))/($G$6*$G$8)</f>
        <v>6.1716408664385654</v>
      </c>
      <c r="D75" s="23">
        <f>(VLOOKUP(DATE(YEAR(A75),MONTH(A75)-1,1),INPC!$C$2:$J$996,2,0)*VLOOKUP(DATE(YEAR(A75),MONTH(A75)-1,1),INPC!$C$2:$J$996,6,0))/($G$7*$G$9)</f>
        <v>5.2749351510901006</v>
      </c>
    </row>
    <row r="76" spans="1:4">
      <c r="A76" s="17">
        <v>32203</v>
      </c>
      <c r="B76" s="40">
        <f>VLOOKUP(A76,INPC!$C$2:$J$996,3,0)</f>
        <v>6240</v>
      </c>
      <c r="C76" s="23">
        <f>(VLOOKUP(A76,INPC!$C$2:$J$996,2,0)*VLOOKUP(A76,INPC!$C$2:$J$996,6,0))/($G$6*$G$8)</f>
        <v>7.2174299019608181</v>
      </c>
      <c r="D76" s="23">
        <f>(VLOOKUP(DATE(YEAR(A76),MONTH(A76)-1,1),INPC!$C$2:$J$996,2,0)*VLOOKUP(DATE(YEAR(A76),MONTH(A76)-1,1),INPC!$C$2:$J$996,6,0))/($G$7*$G$9)</f>
        <v>6.1916823983585241</v>
      </c>
    </row>
    <row r="77" spans="1:4">
      <c r="A77" s="17">
        <v>32234</v>
      </c>
      <c r="B77" s="40">
        <f>VLOOKUP(A77,INPC!$C$2:$J$996,3,0)</f>
        <v>7260</v>
      </c>
      <c r="C77" s="23">
        <f>(VLOOKUP(A77,INPC!$C$2:$J$996,2,0)*VLOOKUP(A77,INPC!$C$2:$J$996,6,0))/($G$6*$G$8)</f>
        <v>8.5317304494180668</v>
      </c>
      <c r="D77" s="23">
        <f>(VLOOKUP(DATE(YEAR(A77),MONTH(A77)-1,1),INPC!$C$2:$J$996,2,0)*VLOOKUP(DATE(YEAR(A77),MONTH(A77)-1,1),INPC!$C$2:$J$996,6,0))/($G$7*$G$9)</f>
        <v>7.2408674860475415</v>
      </c>
    </row>
    <row r="78" spans="1:4">
      <c r="A78" s="17">
        <v>32264</v>
      </c>
      <c r="B78" s="40">
        <f>VLOOKUP(A78,INPC!$C$2:$J$996,3,0)</f>
        <v>8712</v>
      </c>
      <c r="C78" s="23">
        <f>(VLOOKUP(A78,INPC!$C$2:$J$996,2,0)*VLOOKUP(A78,INPC!$C$2:$J$996,6,0))/($G$6*$G$8)</f>
        <v>10.091731887453564</v>
      </c>
      <c r="D78" s="23">
        <f>(VLOOKUP(DATE(YEAR(A78),MONTH(A78)-1,1),INPC!$C$2:$J$996,2,0)*VLOOKUP(DATE(YEAR(A78),MONTH(A78)-1,1),INPC!$C$2:$J$996,6,0))/($G$7*$G$9)</f>
        <v>8.5594360388771573</v>
      </c>
    </row>
    <row r="79" spans="1:4">
      <c r="A79" s="17">
        <v>32295</v>
      </c>
      <c r="B79" s="40">
        <f>VLOOKUP(A79,INPC!$C$2:$J$996,3,0)</f>
        <v>10368</v>
      </c>
      <c r="C79" s="23">
        <f>(VLOOKUP(A79,INPC!$C$2:$J$996,2,0)*VLOOKUP(A79,INPC!$C$2:$J$996,6,0))/($G$6*$G$8)</f>
        <v>12.134598773524214</v>
      </c>
      <c r="D79" s="23">
        <f>(VLOOKUP(DATE(YEAR(A79),MONTH(A79)-1,1),INPC!$C$2:$J$996,2,0)*VLOOKUP(DATE(YEAR(A79),MONTH(A79)-1,1),INPC!$C$2:$J$996,6,0))/($G$7*$G$9)</f>
        <v>10.124503361219954</v>
      </c>
    </row>
    <row r="80" spans="1:4">
      <c r="A80" s="17">
        <v>32325</v>
      </c>
      <c r="B80" s="40">
        <f>VLOOKUP(A80,INPC!$C$2:$J$996,3,0)</f>
        <v>12444</v>
      </c>
      <c r="C80" s="23">
        <f>(VLOOKUP(A80,INPC!$C$2:$J$996,2,0)*VLOOKUP(A80,INPC!$C$2:$J$996,6,0))/($G$6*$G$8)</f>
        <v>14.883017466541647</v>
      </c>
      <c r="D80" s="23">
        <f>(VLOOKUP(DATE(YEAR(A80),MONTH(A80)-1,1),INPC!$C$2:$J$996,2,0)*VLOOKUP(DATE(YEAR(A80),MONTH(A80)-1,1),INPC!$C$2:$J$996,6,0))/($G$7*$G$9)</f>
        <v>12.174004168931775</v>
      </c>
    </row>
    <row r="81" spans="1:4">
      <c r="A81" s="17">
        <v>32356</v>
      </c>
      <c r="B81" s="40">
        <f>VLOOKUP(A81,INPC!$C$2:$J$996,3,0)</f>
        <v>15552</v>
      </c>
      <c r="C81" s="23">
        <f>(VLOOKUP(A81,INPC!$C$2:$J$996,2,0)*VLOOKUP(A81,INPC!$C$2:$J$996,6,0))/($G$6*$G$8)</f>
        <v>18.130359677172958</v>
      </c>
      <c r="D81" s="23">
        <f>(VLOOKUP(DATE(YEAR(A81),MONTH(A81)-1,1),INPC!$C$2:$J$996,2,0)*VLOOKUP(DATE(YEAR(A81),MONTH(A81)-1,1),INPC!$C$2:$J$996,6,0))/($G$7*$G$9)</f>
        <v>14.931347963418585</v>
      </c>
    </row>
    <row r="82" spans="1:4">
      <c r="A82" s="17">
        <v>32387</v>
      </c>
      <c r="B82" s="40">
        <f>VLOOKUP(A82,INPC!$C$2:$J$996,3,0)</f>
        <v>18960</v>
      </c>
      <c r="C82" s="23">
        <f>(VLOOKUP(A82,INPC!$C$2:$J$996,2,0)*VLOOKUP(A82,INPC!$C$2:$J$996,6,0))/($G$6*$G$8)</f>
        <v>22.434491105821412</v>
      </c>
      <c r="D82" s="23">
        <f>(VLOOKUP(DATE(YEAR(A82),MONTH(A82)-1,1),INPC!$C$2:$J$996,2,0)*VLOOKUP(DATE(YEAR(A82),MONTH(A82)-1,1),INPC!$C$2:$J$996,6,0))/($G$7*$G$9)</f>
        <v>18.189235459165772</v>
      </c>
    </row>
    <row r="83" spans="1:4">
      <c r="A83" s="17">
        <v>32417</v>
      </c>
      <c r="B83" s="40">
        <f>VLOOKUP(A83,INPC!$C$2:$J$996,3,0)</f>
        <v>23700</v>
      </c>
      <c r="C83" s="23">
        <f>(VLOOKUP(A83,INPC!$C$2:$J$996,2,0)*VLOOKUP(A83,INPC!$C$2:$J$996,6,0))/($G$6*$G$8)</f>
        <v>28.44913014987376</v>
      </c>
      <c r="D83" s="23">
        <f>(VLOOKUP(DATE(YEAR(A83),MONTH(A83)-1,1),INPC!$C$2:$J$996,2,0)*VLOOKUP(DATE(YEAR(A83),MONTH(A83)-1,1),INPC!$C$2:$J$996,6,0))/($G$7*$G$9)</f>
        <v>22.507343946635658</v>
      </c>
    </row>
    <row r="84" spans="1:4">
      <c r="A84" s="17">
        <v>32448</v>
      </c>
      <c r="B84" s="40">
        <f>VLOOKUP(A84,INPC!$C$2:$J$996,3,0)</f>
        <v>30800</v>
      </c>
      <c r="C84" s="23">
        <f>(VLOOKUP(A84,INPC!$C$2:$J$996,2,0)*VLOOKUP(A84,INPC!$C$2:$J$996,6,0))/($G$6*$G$8)</f>
        <v>36.249265376647131</v>
      </c>
      <c r="D84" s="23">
        <f>(VLOOKUP(DATE(YEAR(A84),MONTH(A84)-1,1),INPC!$C$2:$J$996,2,0)*VLOOKUP(DATE(YEAR(A84),MONTH(A84)-1,1),INPC!$C$2:$J$996,6,0))/($G$7*$G$9)</f>
        <v>28.541514681367534</v>
      </c>
    </row>
    <row r="85" spans="1:4">
      <c r="A85" s="17">
        <v>32478</v>
      </c>
      <c r="B85" s="40">
        <f>VLOOKUP(A85,INPC!$C$2:$J$996,3,0)</f>
        <v>40425</v>
      </c>
      <c r="C85" s="23">
        <f>(VLOOKUP(A85,INPC!$C$2:$J$996,2,0)*VLOOKUP(A85,INPC!$C$2:$J$996,6,0))/($G$6*$G$8)</f>
        <v>46.504166303282574</v>
      </c>
      <c r="D85" s="23">
        <f>(VLOOKUP(DATE(YEAR(A85),MONTH(A85)-1,1),INPC!$C$2:$J$996,2,0)*VLOOKUP(DATE(YEAR(A85),MONTH(A85)-1,1),INPC!$C$2:$J$996,6,0))/($G$7*$G$9)</f>
        <v>36.366979745458153</v>
      </c>
    </row>
    <row r="86" spans="1:4">
      <c r="A86" s="17">
        <v>32509</v>
      </c>
      <c r="B86" s="40">
        <f>VLOOKUP(A86,INPC!$C$2:$J$996,3,0)</f>
        <v>54374</v>
      </c>
      <c r="C86" s="23">
        <f>(VLOOKUP(A86,INPC!$C$2:$J$996,2,0)*VLOOKUP(A86,INPC!$C$2:$J$996,6,0))/($G$6*$G$8)</f>
        <v>61.342675683147036</v>
      </c>
      <c r="D86" s="23">
        <f>(VLOOKUP(DATE(YEAR(A86),MONTH(A86)-1,1),INPC!$C$2:$J$996,2,0)*VLOOKUP(DATE(YEAR(A86),MONTH(A86)-1,1),INPC!$C$2:$J$996,6,0))/($G$7*$G$9)</f>
        <v>46.65518201426579</v>
      </c>
    </row>
    <row r="87" spans="1:4">
      <c r="A87" s="17">
        <v>32540</v>
      </c>
      <c r="B87" s="40">
        <f>VLOOKUP(A87,INPC!$C$2:$J$996,3,0)</f>
        <v>63.9</v>
      </c>
      <c r="C87" s="23">
        <f>(VLOOKUP(A87,INPC!$C$2:$J$996,2,0)*VLOOKUP(A87,INPC!$C$2:$J$996,6,0))/($G$6*$G$8)</f>
        <v>7.7016448929268261E-2</v>
      </c>
      <c r="D87" s="23">
        <f>(VLOOKUP(DATE(YEAR(A87),MONTH(A87)-1,1),INPC!$C$2:$J$996,2,0)*VLOOKUP(DATE(YEAR(A87),MONTH(A87)-1,1),INPC!$C$2:$J$996,6,0))/($G$7*$G$9)</f>
        <v>61.541877357282829</v>
      </c>
    </row>
    <row r="88" spans="1:4">
      <c r="A88" s="17">
        <v>32568</v>
      </c>
      <c r="B88" s="40">
        <f>VLOOKUP(A88,INPC!$C$2:$J$996,3,0)</f>
        <v>63.9</v>
      </c>
      <c r="C88" s="23">
        <f>(VLOOKUP(A88,INPC!$C$2:$J$996,2,0)*VLOOKUP(A88,INPC!$C$2:$J$996,6,0))/($G$6*$G$8)</f>
        <v>8.5489886863989104E-2</v>
      </c>
      <c r="D88" s="23">
        <f>(VLOOKUP(DATE(YEAR(A88),MONTH(A88)-1,1),INPC!$C$2:$J$996,2,0)*VLOOKUP(DATE(YEAR(A88),MONTH(A88)-1,1),INPC!$C$2:$J$996,6,0))/($G$7*$G$9)</f>
        <v>7.726654896797458E-2</v>
      </c>
    </row>
    <row r="89" spans="1:4">
      <c r="A89" s="17">
        <v>32599</v>
      </c>
      <c r="B89" s="40">
        <f>VLOOKUP(A89,INPC!$C$2:$J$996,3,0)</f>
        <v>63.9</v>
      </c>
      <c r="C89" s="23">
        <f>(VLOOKUP(A89,INPC!$C$2:$J$996,2,0)*VLOOKUP(A89,INPC!$C$2:$J$996,6,0))/($G$6*$G$8)</f>
        <v>9.1452414968358112E-2</v>
      </c>
      <c r="D89" s="23">
        <f>(VLOOKUP(DATE(YEAR(A89),MONTH(A89)-1,1),INPC!$C$2:$J$996,2,0)*VLOOKUP(DATE(YEAR(A89),MONTH(A89)-1,1),INPC!$C$2:$J$996,6,0))/($G$7*$G$9)</f>
        <v>8.576750319544732E-2</v>
      </c>
    </row>
    <row r="90" spans="1:4">
      <c r="A90" s="17">
        <v>32629</v>
      </c>
      <c r="B90" s="40">
        <f>VLOOKUP(A90,INPC!$C$2:$J$996,3,0)</f>
        <v>81.400000000000006</v>
      </c>
      <c r="C90" s="23">
        <f>(VLOOKUP(A90,INPC!$C$2:$J$996,2,0)*VLOOKUP(A90,INPC!$C$2:$J$996,6,0))/($G$6*$G$8)</f>
        <v>0.10268504365018201</v>
      </c>
      <c r="D90" s="23">
        <f>(VLOOKUP(DATE(YEAR(A90),MONTH(A90)-1,1),INPC!$C$2:$J$996,2,0)*VLOOKUP(DATE(YEAR(A90),MONTH(A90)-1,1),INPC!$C$2:$J$996,6,0))/($G$7*$G$9)</f>
        <v>9.1749393767580331E-2</v>
      </c>
    </row>
    <row r="91" spans="1:4">
      <c r="A91" s="17">
        <v>32660</v>
      </c>
      <c r="B91" s="40">
        <f>VLOOKUP(A91,INPC!$C$2:$J$996,3,0)</f>
        <v>120</v>
      </c>
      <c r="C91" s="23">
        <f>(VLOOKUP(A91,INPC!$C$2:$J$996,2,0)*VLOOKUP(A91,INPC!$C$2:$J$996,6,0))/($G$6*$G$8)</f>
        <v>0.12616934689481282</v>
      </c>
      <c r="D91" s="23">
        <f>(VLOOKUP(DATE(YEAR(A91),MONTH(A91)-1,1),INPC!$C$2:$J$996,2,0)*VLOOKUP(DATE(YEAR(A91),MONTH(A91)-1,1),INPC!$C$2:$J$996,6,0))/($G$7*$G$9)</f>
        <v>0.10301849882434951</v>
      </c>
    </row>
    <row r="92" spans="1:4">
      <c r="A92" s="17">
        <v>32690</v>
      </c>
      <c r="B92" s="40">
        <f>VLOOKUP(A92,INPC!$C$2:$J$996,3,0)</f>
        <v>149.80000000000001</v>
      </c>
      <c r="C92" s="23">
        <f>(VLOOKUP(A92,INPC!$C$2:$J$996,2,0)*VLOOKUP(A92,INPC!$C$2:$J$996,6,0))/($G$6*$G$8)</f>
        <v>0.16199652983353677</v>
      </c>
      <c r="D92" s="23">
        <f>(VLOOKUP(DATE(YEAR(A92),MONTH(A92)-1,1),INPC!$C$2:$J$996,2,0)*VLOOKUP(DATE(YEAR(A92),MONTH(A92)-1,1),INPC!$C$2:$J$996,6,0))/($G$7*$G$9)</f>
        <v>0.12657906402642097</v>
      </c>
    </row>
    <row r="93" spans="1:4">
      <c r="A93" s="17">
        <v>32721</v>
      </c>
      <c r="B93" s="40">
        <f>VLOOKUP(A93,INPC!$C$2:$J$996,3,0)</f>
        <v>192.88</v>
      </c>
      <c r="C93" s="23">
        <f>(VLOOKUP(A93,INPC!$C$2:$J$996,2,0)*VLOOKUP(A93,INPC!$C$2:$J$996,6,0))/($G$6*$G$8)</f>
        <v>0.21101337404801407</v>
      </c>
      <c r="D93" s="23">
        <f>(VLOOKUP(DATE(YEAR(A93),MONTH(A93)-1,1),INPC!$C$2:$J$996,2,0)*VLOOKUP(DATE(YEAR(A93),MONTH(A93)-1,1),INPC!$C$2:$J$996,6,0))/($G$7*$G$9)</f>
        <v>0.16252259068086131</v>
      </c>
    </row>
    <row r="94" spans="1:4">
      <c r="A94" s="17">
        <v>32752</v>
      </c>
      <c r="B94" s="40">
        <f>VLOOKUP(A94,INPC!$C$2:$J$996,3,0)</f>
        <v>249.48</v>
      </c>
      <c r="C94" s="23">
        <f>(VLOOKUP(A94,INPC!$C$2:$J$996,2,0)*VLOOKUP(A94,INPC!$C$2:$J$996,6,0))/($G$6*$G$8)</f>
        <v>0.28435250345967161</v>
      </c>
      <c r="D94" s="23">
        <f>(VLOOKUP(DATE(YEAR(A94),MONTH(A94)-1,1),INPC!$C$2:$J$996,2,0)*VLOOKUP(DATE(YEAR(A94),MONTH(A94)-1,1),INPC!$C$2:$J$996,6,0))/($G$7*$G$9)</f>
        <v>0.21169861017290248</v>
      </c>
    </row>
    <row r="95" spans="1:4">
      <c r="A95" s="17">
        <v>32782</v>
      </c>
      <c r="B95" s="40">
        <f>VLOOKUP(A95,INPC!$C$2:$J$996,3,0)</f>
        <v>381.73</v>
      </c>
      <c r="C95" s="23">
        <f>(VLOOKUP(A95,INPC!$C$2:$J$996,2,0)*VLOOKUP(A95,INPC!$C$2:$J$996,6,0))/($G$6*$G$8)</f>
        <v>0.39112607389679471</v>
      </c>
      <c r="D95" s="23">
        <f>(VLOOKUP(DATE(YEAR(A95),MONTH(A95)-1,1),INPC!$C$2:$J$996,2,0)*VLOOKUP(DATE(YEAR(A95),MONTH(A95)-1,1),INPC!$C$2:$J$996,6,0))/($G$7*$G$9)</f>
        <v>0.2852758980475838</v>
      </c>
    </row>
    <row r="96" spans="1:4">
      <c r="A96" s="17">
        <v>32813</v>
      </c>
      <c r="B96" s="40">
        <f>VLOOKUP(A96,INPC!$C$2:$J$996,3,0)</f>
        <v>557.33000000000004</v>
      </c>
      <c r="C96" s="23">
        <f>(VLOOKUP(A96,INPC!$C$2:$J$996,2,0)*VLOOKUP(A96,INPC!$C$2:$J$996,6,0))/($G$6*$G$8)</f>
        <v>0.5613946539270126</v>
      </c>
      <c r="D96" s="23">
        <f>(VLOOKUP(DATE(YEAR(A96),MONTH(A96)-1,1),INPC!$C$2:$J$996,2,0)*VLOOKUP(DATE(YEAR(A96),MONTH(A96)-1,1),INPC!$C$2:$J$996,6,0))/($G$7*$G$9)</f>
        <v>0.3923962005720778</v>
      </c>
    </row>
    <row r="97" spans="1:4">
      <c r="A97" s="17">
        <v>32843</v>
      </c>
      <c r="B97" s="40">
        <f>VLOOKUP(A97,INPC!$C$2:$J$996,3,0)</f>
        <v>788.18</v>
      </c>
      <c r="C97" s="23">
        <f>(VLOOKUP(A97,INPC!$C$2:$J$996,2,0)*VLOOKUP(A97,INPC!$C$2:$J$996,6,0))/($G$6*$G$8)</f>
        <v>0.84135322670959156</v>
      </c>
      <c r="D97" s="23">
        <f>(VLOOKUP(DATE(YEAR(A97),MONTH(A97)-1,1),INPC!$C$2:$J$996,2,0)*VLOOKUP(DATE(YEAR(A97),MONTH(A97)-1,1),INPC!$C$2:$J$996,6,0))/($G$7*$G$9)</f>
        <v>0.56321770376414038</v>
      </c>
    </row>
    <row r="98" spans="1:4">
      <c r="A98" s="17">
        <v>32874</v>
      </c>
      <c r="B98" s="40">
        <f>VLOOKUP(A98,INPC!$C$2:$J$996,3,0)</f>
        <v>1283.95</v>
      </c>
      <c r="C98" s="23">
        <f>(VLOOKUP(A98,INPC!$C$2:$J$996,2,0)*VLOOKUP(A98,INPC!$C$2:$J$996,6,0))/($G$6*$G$8)</f>
        <v>1.3420515508736757</v>
      </c>
      <c r="D98" s="23">
        <f>(VLOOKUP(DATE(YEAR(A98),MONTH(A98)-1,1),INPC!$C$2:$J$996,2,0)*VLOOKUP(DATE(YEAR(A98),MONTH(A98)-1,1),INPC!$C$2:$J$996,6,0))/($G$7*$G$9)</f>
        <v>0.84408540246543573</v>
      </c>
    </row>
    <row r="99" spans="1:4">
      <c r="A99" s="17">
        <v>32905</v>
      </c>
      <c r="B99" s="40">
        <f>VLOOKUP(A99,INPC!$C$2:$J$996,3,0)</f>
        <v>2004.37</v>
      </c>
      <c r="C99" s="23">
        <f>(VLOOKUP(A99,INPC!$C$2:$J$996,2,0)*VLOOKUP(A99,INPC!$C$2:$J$996,6,0))/($G$6*$G$8)</f>
        <v>2.2957861326137401</v>
      </c>
      <c r="D99" s="23">
        <f>(VLOOKUP(DATE(YEAR(A99),MONTH(A99)-1,1),INPC!$C$2:$J$996,2,0)*VLOOKUP(DATE(YEAR(A99),MONTH(A99)-1,1),INPC!$C$2:$J$996,6,0))/($G$7*$G$9)</f>
        <v>1.3464096737095861</v>
      </c>
    </row>
    <row r="100" spans="1:4">
      <c r="A100" s="17">
        <v>32933</v>
      </c>
      <c r="B100" s="40">
        <f>VLOOKUP(A100,INPC!$C$2:$J$996,3,0)</f>
        <v>3674.06</v>
      </c>
      <c r="C100" s="23">
        <f>(VLOOKUP(A100,INPC!$C$2:$J$996,2,0)*VLOOKUP(A100,INPC!$C$2:$J$996,6,0))/($G$6*$G$8)</f>
        <v>4.0873697262139599</v>
      </c>
      <c r="D100" s="23">
        <f>(VLOOKUP(DATE(YEAR(A100),MONTH(A100)-1,1),INPC!$C$2:$J$996,2,0)*VLOOKUP(DATE(YEAR(A100),MONTH(A100)-1,1),INPC!$C$2:$J$996,6,0))/($G$7*$G$9)</f>
        <v>2.3032413737811881</v>
      </c>
    </row>
    <row r="101" spans="1:4">
      <c r="A101" s="17">
        <v>32964</v>
      </c>
      <c r="B101" s="40">
        <f>VLOOKUP(A101,INPC!$C$2:$J$996,3,0)</f>
        <v>3674.06</v>
      </c>
      <c r="C101" s="23">
        <f>(VLOOKUP(A101,INPC!$C$2:$J$996,2,0)*VLOOKUP(A101,INPC!$C$2:$J$996,6,0))/($G$6*$G$8)</f>
        <v>5.9077101594691408</v>
      </c>
      <c r="D101" s="23">
        <f>(VLOOKUP(DATE(YEAR(A101),MONTH(A101)-1,1),INPC!$C$2:$J$996,2,0)*VLOOKUP(DATE(YEAR(A101),MONTH(A101)-1,1),INPC!$C$2:$J$996,6,0))/($G$7*$G$9)</f>
        <v>4.1006428820260643</v>
      </c>
    </row>
    <row r="102" spans="1:4">
      <c r="A102" s="17">
        <v>32994</v>
      </c>
      <c r="B102" s="40">
        <f>VLOOKUP(A102,INPC!$C$2:$J$996,3,0)</f>
        <v>3674.06</v>
      </c>
      <c r="C102" s="23">
        <f>(VLOOKUP(A102,INPC!$C$2:$J$996,2,0)*VLOOKUP(A102,INPC!$C$2:$J$996,6,0))/($G$6*$G$8)</f>
        <v>6.5533623751107353</v>
      </c>
      <c r="D102" s="23">
        <f>(VLOOKUP(DATE(YEAR(A102),MONTH(A102)-1,1),INPC!$C$2:$J$996,2,0)*VLOOKUP(DATE(YEAR(A102),MONTH(A102)-1,1),INPC!$C$2:$J$996,6,0))/($G$7*$G$9)</f>
        <v>5.9268946137005472</v>
      </c>
    </row>
    <row r="103" spans="1:4">
      <c r="A103" s="17">
        <v>33025</v>
      </c>
      <c r="B103" s="40">
        <f>VLOOKUP(A103,INPC!$C$2:$J$996,3,0)</f>
        <v>3857.76</v>
      </c>
      <c r="C103" s="23">
        <f>(VLOOKUP(A103,INPC!$C$2:$J$996,2,0)*VLOOKUP(A103,INPC!$C$2:$J$996,6,0))/($G$6*$G$8)</f>
        <v>7.1728903860672961</v>
      </c>
      <c r="D103" s="23">
        <f>(VLOOKUP(DATE(YEAR(A103),MONTH(A103)-1,1),INPC!$C$2:$J$996,2,0)*VLOOKUP(DATE(YEAR(A103),MONTH(A103)-1,1),INPC!$C$2:$J$996,6,0))/($G$7*$G$9)</f>
        <v>6.5746434937088809</v>
      </c>
    </row>
    <row r="104" spans="1:4">
      <c r="A104" s="17">
        <v>33055</v>
      </c>
      <c r="B104" s="40">
        <f>VLOOKUP(A104,INPC!$C$2:$J$996,3,0)</f>
        <v>4904.76</v>
      </c>
      <c r="C104" s="23">
        <f>(VLOOKUP(A104,INPC!$C$2:$J$996,2,0)*VLOOKUP(A104,INPC!$C$2:$J$996,6,0))/($G$6*$G$8)</f>
        <v>8.0428852054014595</v>
      </c>
      <c r="D104" s="23">
        <f>(VLOOKUP(DATE(YEAR(A104),MONTH(A104)-1,1),INPC!$C$2:$J$996,2,0)*VLOOKUP(DATE(YEAR(A104),MONTH(A104)-1,1),INPC!$C$2:$J$996,6,0))/($G$7*$G$9)</f>
        <v>7.1961833343677188</v>
      </c>
    </row>
    <row r="105" spans="1:4">
      <c r="A105" s="17">
        <v>33086</v>
      </c>
      <c r="B105" s="40">
        <f>VLOOKUP(A105,INPC!$C$2:$J$996,3,0)</f>
        <v>5203.46</v>
      </c>
      <c r="C105" s="23">
        <f>(VLOOKUP(A105,INPC!$C$2:$J$996,2,0)*VLOOKUP(A105,INPC!$C$2:$J$996,6,0))/($G$6*$G$8)</f>
        <v>9.0401856713229609</v>
      </c>
      <c r="D105" s="23">
        <f>(VLOOKUP(DATE(YEAR(A105),MONTH(A105)-1,1),INPC!$C$2:$J$996,2,0)*VLOOKUP(DATE(YEAR(A105),MONTH(A105)-1,1),INPC!$C$2:$J$996,6,0))/($G$7*$G$9)</f>
        <v>8.0690033389839204</v>
      </c>
    </row>
    <row r="106" spans="1:4">
      <c r="A106" s="17">
        <v>33117</v>
      </c>
      <c r="B106" s="40">
        <f>VLOOKUP(A106,INPC!$C$2:$J$996,3,0)</f>
        <v>6056.31</v>
      </c>
      <c r="C106" s="23">
        <f>(VLOOKUP(A106,INPC!$C$2:$J$996,2,0)*VLOOKUP(A106,INPC!$C$2:$J$996,6,0))/($G$6*$G$8)</f>
        <v>10.234866406784635</v>
      </c>
      <c r="D106" s="23">
        <f>(VLOOKUP(DATE(YEAR(A106),MONTH(A106)-1,1),INPC!$C$2:$J$996,2,0)*VLOOKUP(DATE(YEAR(A106),MONTH(A106)-1,1),INPC!$C$2:$J$996,6,0))/($G$7*$G$9)</f>
        <v>9.0695423972918068</v>
      </c>
    </row>
    <row r="107" spans="1:4">
      <c r="A107" s="17">
        <v>33147</v>
      </c>
      <c r="B107" s="40">
        <f>VLOOKUP(A107,INPC!$C$2:$J$996,3,0)</f>
        <v>6425.14</v>
      </c>
      <c r="C107" s="23">
        <f>(VLOOKUP(A107,INPC!$C$2:$J$996,2,0)*VLOOKUP(A107,INPC!$C$2:$J$996,6,0))/($G$6*$G$8)</f>
        <v>11.703054772979433</v>
      </c>
      <c r="D107" s="23">
        <f>(VLOOKUP(DATE(YEAR(A107),MONTH(A107)-1,1),INPC!$C$2:$J$996,2,0)*VLOOKUP(DATE(YEAR(A107),MONTH(A107)-1,1),INPC!$C$2:$J$996,6,0))/($G$7*$G$9)</f>
        <v>10.268102689683651</v>
      </c>
    </row>
    <row r="108" spans="1:4">
      <c r="A108" s="17">
        <v>33178</v>
      </c>
      <c r="B108" s="40">
        <f>VLOOKUP(A108,INPC!$C$2:$J$996,3,0)</f>
        <v>8329.5499999999993</v>
      </c>
      <c r="C108" s="23">
        <f>(VLOOKUP(A108,INPC!$C$2:$J$996,2,0)*VLOOKUP(A108,INPC!$C$2:$J$996,6,0))/($G$6*$G$8)</f>
        <v>13.536724515093944</v>
      </c>
      <c r="D108" s="23">
        <f>(VLOOKUP(DATE(YEAR(A108),MONTH(A108)-1,1),INPC!$C$2:$J$996,2,0)*VLOOKUP(DATE(YEAR(A108),MONTH(A108)-1,1),INPC!$C$2:$J$996,6,0))/($G$7*$G$9)</f>
        <v>11.74105879020428</v>
      </c>
    </row>
    <row r="109" spans="1:4">
      <c r="A109" s="17">
        <v>33208</v>
      </c>
      <c r="B109" s="40">
        <f>VLOOKUP(A109,INPC!$C$2:$J$996,3,0)</f>
        <v>8836.82</v>
      </c>
      <c r="C109" s="23">
        <f>(VLOOKUP(A109,INPC!$C$2:$J$996,2,0)*VLOOKUP(A109,INPC!$C$2:$J$996,6,0))/($G$6*$G$8)</f>
        <v>15.976689418918271</v>
      </c>
      <c r="D109" s="23">
        <f>(VLOOKUP(DATE(YEAR(A109),MONTH(A109)-1,1),INPC!$C$2:$J$996,2,0)*VLOOKUP(DATE(YEAR(A109),MONTH(A109)-1,1),INPC!$C$2:$J$996,6,0))/($G$7*$G$9)</f>
        <v>13.580683115785739</v>
      </c>
    </row>
    <row r="110" spans="1:4">
      <c r="A110" s="17">
        <v>33239</v>
      </c>
      <c r="B110" s="40">
        <f>VLOOKUP(A110,INPC!$C$2:$J$996,3,0)</f>
        <v>12325.6</v>
      </c>
      <c r="C110" s="23">
        <f>(VLOOKUP(A110,INPC!$C$2:$J$996,2,0)*VLOOKUP(A110,INPC!$C$2:$J$996,6,0))/($G$6*$G$8)</f>
        <v>19.178671804681905</v>
      </c>
      <c r="D110" s="23">
        <f>(VLOOKUP(DATE(YEAR(A110),MONTH(A110)-1,1),INPC!$C$2:$J$996,2,0)*VLOOKUP(DATE(YEAR(A110),MONTH(A110)-1,1),INPC!$C$2:$J$996,6,0))/($G$7*$G$9)</f>
        <v>16.028571460970614</v>
      </c>
    </row>
    <row r="111" spans="1:4">
      <c r="A111" s="17">
        <v>33270</v>
      </c>
      <c r="B111" s="40">
        <f>VLOOKUP(A111,INPC!$C$2:$J$996,3,0)</f>
        <v>15895.46</v>
      </c>
      <c r="C111" s="23">
        <f>(VLOOKUP(A111,INPC!$C$2:$J$996,2,0)*VLOOKUP(A111,INPC!$C$2:$J$996,6,0))/($G$6*$G$8)</f>
        <v>23.124420580755096</v>
      </c>
      <c r="D111" s="23">
        <f>(VLOOKUP(DATE(YEAR(A111),MONTH(A111)-1,1),INPC!$C$2:$J$996,2,0)*VLOOKUP(DATE(YEAR(A111),MONTH(A111)-1,1),INPC!$C$2:$J$996,6,0))/($G$7*$G$9)</f>
        <v>19.240951832226308</v>
      </c>
    </row>
    <row r="112" spans="1:4">
      <c r="A112" s="17">
        <v>33298</v>
      </c>
      <c r="B112" s="40">
        <f>VLOOKUP(A112,INPC!$C$2:$J$996,3,0)</f>
        <v>17000</v>
      </c>
      <c r="C112" s="23">
        <f>(VLOOKUP(A112,INPC!$C$2:$J$996,2,0)*VLOOKUP(A112,INPC!$C$2:$J$996,6,0))/($G$6*$G$8)</f>
        <v>26.80534060981017</v>
      </c>
      <c r="D112" s="23">
        <f>(VLOOKUP(DATE(YEAR(A112),MONTH(A112)-1,1),INPC!$C$2:$J$996,2,0)*VLOOKUP(DATE(YEAR(A112),MONTH(A112)-1,1),INPC!$C$2:$J$996,6,0))/($G$7*$G$9)</f>
        <v>23.199513870081113</v>
      </c>
    </row>
    <row r="113" spans="1:4">
      <c r="A113" s="17">
        <v>33329</v>
      </c>
      <c r="B113" s="40">
        <f>VLOOKUP(A113,INPC!$C$2:$J$996,3,0)</f>
        <v>17000</v>
      </c>
      <c r="C113" s="23">
        <f>(VLOOKUP(A113,INPC!$C$2:$J$996,2,0)*VLOOKUP(A113,INPC!$C$2:$J$996,6,0))/($G$6*$G$8)</f>
        <v>29.042558209065845</v>
      </c>
      <c r="D113" s="23">
        <f>(VLOOKUP(DATE(YEAR(A113),MONTH(A113)-1,1),INPC!$C$2:$J$996,2,0)*VLOOKUP(DATE(YEAR(A113),MONTH(A113)-1,1),INPC!$C$2:$J$996,6,0))/($G$7*$G$9)</f>
        <v>26.892387166971051</v>
      </c>
    </row>
    <row r="114" spans="1:4">
      <c r="A114" s="17">
        <v>33359</v>
      </c>
      <c r="B114" s="40">
        <f>VLOOKUP(A114,INPC!$C$2:$J$996,3,0)</f>
        <v>17000</v>
      </c>
      <c r="C114" s="23">
        <f>(VLOOKUP(A114,INPC!$C$2:$J$996,2,0)*VLOOKUP(A114,INPC!$C$2:$J$996,6,0))/($G$6*$G$8)</f>
        <v>30.738928930804654</v>
      </c>
      <c r="D114" s="23">
        <f>(VLOOKUP(DATE(YEAR(A114),MONTH(A114)-1,1),INPC!$C$2:$J$996,2,0)*VLOOKUP(DATE(YEAR(A114),MONTH(A114)-1,1),INPC!$C$2:$J$996,6,0))/($G$7*$G$9)</f>
        <v>29.136869814355368</v>
      </c>
    </row>
    <row r="115" spans="1:4">
      <c r="A115" s="17">
        <v>33390</v>
      </c>
      <c r="B115" s="40">
        <f>VLOOKUP(A115,INPC!$C$2:$J$996,3,0)</f>
        <v>17000</v>
      </c>
      <c r="C115" s="23">
        <f>(VLOOKUP(A115,INPC!$C$2:$J$996,2,0)*VLOOKUP(A115,INPC!$C$2:$J$996,6,0))/($G$6*$G$8)</f>
        <v>33.424269090211688</v>
      </c>
      <c r="D115" s="23">
        <f>(VLOOKUP(DATE(YEAR(A115),MONTH(A115)-1,1),INPC!$C$2:$J$996,2,0)*VLOOKUP(DATE(YEAR(A115),MONTH(A115)-1,1),INPC!$C$2:$J$996,6,0))/($G$7*$G$9)</f>
        <v>30.838749260387047</v>
      </c>
    </row>
    <row r="116" spans="1:4">
      <c r="A116" s="17">
        <v>33420</v>
      </c>
      <c r="B116" s="40">
        <f>VLOOKUP(A116,INPC!$C$2:$J$996,3,0)</f>
        <v>17000</v>
      </c>
      <c r="C116" s="23">
        <f>(VLOOKUP(A116,INPC!$C$2:$J$996,2,0)*VLOOKUP(A116,INPC!$C$2:$J$996,6,0))/($G$6*$G$8)</f>
        <v>37.262992996744593</v>
      </c>
      <c r="D116" s="23">
        <f>(VLOOKUP(DATE(YEAR(A116),MONTH(A116)-1,1),INPC!$C$2:$J$996,2,0)*VLOOKUP(DATE(YEAR(A116),MONTH(A116)-1,1),INPC!$C$2:$J$996,6,0))/($G$7*$G$9)</f>
        <v>33.532809682635907</v>
      </c>
    </row>
    <row r="117" spans="1:4">
      <c r="A117" s="17">
        <v>33451</v>
      </c>
      <c r="B117" s="40">
        <f>VLOOKUP(A117,INPC!$C$2:$J$996,3,0)</f>
        <v>17000</v>
      </c>
      <c r="C117" s="23">
        <f>(VLOOKUP(A117,INPC!$C$2:$J$996,2,0)*VLOOKUP(A117,INPC!$C$2:$J$996,6,0))/($G$6*$G$8)</f>
        <v>42.430108927048693</v>
      </c>
      <c r="D117" s="23">
        <f>(VLOOKUP(DATE(YEAR(A117),MONTH(A117)-1,1),INPC!$C$2:$J$996,2,0)*VLOOKUP(DATE(YEAR(A117),MONTH(A117)-1,1),INPC!$C$2:$J$996,6,0))/($G$7*$G$9)</f>
        <v>37.383999302804718</v>
      </c>
    </row>
    <row r="118" spans="1:4">
      <c r="A118" s="17">
        <v>33482</v>
      </c>
      <c r="B118" s="40">
        <f>VLOOKUP(A118,INPC!$C$2:$J$996,3,0)</f>
        <v>42000</v>
      </c>
      <c r="C118" s="23">
        <f>(VLOOKUP(A118,INPC!$C$2:$J$996,2,0)*VLOOKUP(A118,INPC!$C$2:$J$996,6,0))/($G$6*$G$8)</f>
        <v>49.057631042897746</v>
      </c>
      <c r="D118" s="23">
        <f>(VLOOKUP(DATE(YEAR(A118),MONTH(A118)-1,1),INPC!$C$2:$J$996,2,0)*VLOOKUP(DATE(YEAR(A118),MONTH(A118)-1,1),INPC!$C$2:$J$996,6,0))/($G$7*$G$9)</f>
        <v>42.567894712195887</v>
      </c>
    </row>
    <row r="119" spans="1:4">
      <c r="A119" s="17">
        <v>33512</v>
      </c>
      <c r="B119" s="40">
        <f>VLOOKUP(A119,INPC!$C$2:$J$996,3,0)</f>
        <v>42000</v>
      </c>
      <c r="C119" s="23">
        <f>(VLOOKUP(A119,INPC!$C$2:$J$996,2,0)*VLOOKUP(A119,INPC!$C$2:$J$996,6,0))/($G$6*$G$8)</f>
        <v>58.044345515757634</v>
      </c>
      <c r="D119" s="23">
        <f>(VLOOKUP(DATE(YEAR(A119),MONTH(A119)-1,1),INPC!$C$2:$J$996,2,0)*VLOOKUP(DATE(YEAR(A119),MONTH(A119)-1,1),INPC!$C$2:$J$996,6,0))/($G$7*$G$9)</f>
        <v>49.216938769925477</v>
      </c>
    </row>
    <row r="120" spans="1:4">
      <c r="A120" s="17">
        <v>33543</v>
      </c>
      <c r="B120" s="40">
        <f>VLOOKUP(A120,INPC!$C$2:$J$996,3,0)</f>
        <v>42000</v>
      </c>
      <c r="C120" s="23">
        <f>(VLOOKUP(A120,INPC!$C$2:$J$996,2,0)*VLOOKUP(A120,INPC!$C$2:$J$996,6,0))/($G$6*$G$8)</f>
        <v>71.829483985236564</v>
      </c>
      <c r="D120" s="23">
        <f>(VLOOKUP(DATE(YEAR(A120),MONTH(A120)-1,1),INPC!$C$2:$J$996,2,0)*VLOOKUP(DATE(YEAR(A120),MONTH(A120)-1,1),INPC!$C$2:$J$996,6,0))/($G$7*$G$9)</f>
        <v>58.232836328590437</v>
      </c>
    </row>
    <row r="121" spans="1:4">
      <c r="A121" s="17">
        <v>33573</v>
      </c>
      <c r="B121" s="40">
        <f>VLOOKUP(A121,INPC!$C$2:$J$996,3,0)</f>
        <v>42000</v>
      </c>
      <c r="C121" s="23">
        <f>(VLOOKUP(A121,INPC!$C$2:$J$996,2,0)*VLOOKUP(A121,INPC!$C$2:$J$996,6,0))/($G$6*$G$8)</f>
        <v>90.008933041523221</v>
      </c>
      <c r="D121" s="23">
        <f>(VLOOKUP(DATE(YEAR(A121),MONTH(A121)-1,1),INPC!$C$2:$J$996,2,0)*VLOOKUP(DATE(YEAR(A121),MONTH(A121)-1,1),INPC!$C$2:$J$996,6,0))/($G$7*$G$9)</f>
        <v>72.062740087987564</v>
      </c>
    </row>
    <row r="122" spans="1:4">
      <c r="A122" s="17">
        <v>33604</v>
      </c>
      <c r="B122" s="40">
        <f>VLOOKUP(A122,INPC!$C$2:$J$996,3,0)</f>
        <v>96037.33</v>
      </c>
      <c r="C122" s="23">
        <f>(VLOOKUP(A122,INPC!$C$2:$J$996,2,0)*VLOOKUP(A122,INPC!$C$2:$J$996,6,0))/($G$6*$G$8)</f>
        <v>112.54016291779881</v>
      </c>
      <c r="D122" s="23">
        <f>(VLOOKUP(DATE(YEAR(A122),MONTH(A122)-1,1),INPC!$C$2:$J$996,2,0)*VLOOKUP(DATE(YEAR(A122),MONTH(A122)-1,1),INPC!$C$2:$J$996,6,0))/($G$7*$G$9)</f>
        <v>90.30122433709144</v>
      </c>
    </row>
    <row r="123" spans="1:4">
      <c r="A123" s="17">
        <v>33635</v>
      </c>
      <c r="B123" s="40">
        <f>VLOOKUP(A123,INPC!$C$2:$J$996,3,0)</f>
        <v>96037.33</v>
      </c>
      <c r="C123" s="23">
        <f>(VLOOKUP(A123,INPC!$C$2:$J$996,2,0)*VLOOKUP(A123,INPC!$C$2:$J$996,6,0))/($G$6*$G$8)</f>
        <v>140.89859979591134</v>
      </c>
      <c r="D123" s="23">
        <f>(VLOOKUP(DATE(YEAR(A123),MONTH(A123)-1,1),INPC!$C$2:$J$996,2,0)*VLOOKUP(DATE(YEAR(A123),MONTH(A123)-1,1),INPC!$C$2:$J$996,6,0))/($G$7*$G$9)</f>
        <v>112.90562119967319</v>
      </c>
    </row>
    <row r="124" spans="1:4">
      <c r="A124" s="17">
        <v>33664</v>
      </c>
      <c r="B124" s="40">
        <f>VLOOKUP(A124,INPC!$C$2:$J$996,3,0)</f>
        <v>96037.33</v>
      </c>
      <c r="C124" s="23">
        <f>(VLOOKUP(A124,INPC!$C$2:$J$996,2,0)*VLOOKUP(A124,INPC!$C$2:$J$996,6,0))/($G$6*$G$8)</f>
        <v>173.36404930634342</v>
      </c>
      <c r="D124" s="23">
        <f>(VLOOKUP(DATE(YEAR(A124),MONTH(A124)-1,1),INPC!$C$2:$J$996,2,0)*VLOOKUP(DATE(YEAR(A124),MONTH(A124)-1,1),INPC!$C$2:$J$996,6,0))/($G$7*$G$9)</f>
        <v>141.3561480956906</v>
      </c>
    </row>
    <row r="125" spans="1:4">
      <c r="A125" s="17">
        <v>33695</v>
      </c>
      <c r="B125" s="40">
        <f>VLOOKUP(A125,INPC!$C$2:$J$996,3,0)</f>
        <v>96037.33</v>
      </c>
      <c r="C125" s="23">
        <f>(VLOOKUP(A125,INPC!$C$2:$J$996,2,0)*VLOOKUP(A125,INPC!$C$2:$J$996,6,0))/($G$6*$G$8)</f>
        <v>210.16803256136512</v>
      </c>
      <c r="D125" s="23">
        <f>(VLOOKUP(DATE(YEAR(A125),MONTH(A125)-1,1),INPC!$C$2:$J$996,2,0)*VLOOKUP(DATE(YEAR(A125),MONTH(A125)-1,1),INPC!$C$2:$J$996,6,0))/($G$7*$G$9)</f>
        <v>173.92702456740253</v>
      </c>
    </row>
    <row r="126" spans="1:4">
      <c r="A126" s="17">
        <v>33725</v>
      </c>
      <c r="B126" s="40">
        <f>VLOOKUP(A126,INPC!$C$2:$J$996,3,0)</f>
        <v>230000</v>
      </c>
      <c r="C126" s="23">
        <f>(VLOOKUP(A126,INPC!$C$2:$J$996,2,0)*VLOOKUP(A126,INPC!$C$2:$J$996,6,0))/($G$6*$G$8)</f>
        <v>257.78463256787796</v>
      </c>
      <c r="D126" s="23">
        <f>(VLOOKUP(DATE(YEAR(A126),MONTH(A126)-1,1),INPC!$C$2:$J$996,2,0)*VLOOKUP(DATE(YEAR(A126),MONTH(A126)-1,1),INPC!$C$2:$J$996,6,0))/($G$7*$G$9)</f>
        <v>210.85052355918694</v>
      </c>
    </row>
    <row r="127" spans="1:4">
      <c r="A127" s="17">
        <v>33756</v>
      </c>
      <c r="B127" s="40">
        <f>VLOOKUP(A127,INPC!$C$2:$J$996,3,0)</f>
        <v>230000</v>
      </c>
      <c r="C127" s="23">
        <f>(VLOOKUP(A127,INPC!$C$2:$J$996,2,0)*VLOOKUP(A127,INPC!$C$2:$J$996,6,0))/($G$6*$G$8)</f>
        <v>316.20222347879036</v>
      </c>
      <c r="D127" s="23">
        <f>(VLOOKUP(DATE(YEAR(A127),MONTH(A127)-1,1),INPC!$C$2:$J$996,2,0)*VLOOKUP(DATE(YEAR(A127),MONTH(A127)-1,1),INPC!$C$2:$J$996,6,0))/($G$7*$G$9)</f>
        <v>258.62175174799404</v>
      </c>
    </row>
    <row r="128" spans="1:4">
      <c r="A128" s="17">
        <v>33786</v>
      </c>
      <c r="B128" s="40">
        <f>VLOOKUP(A128,INPC!$C$2:$J$996,3,0)</f>
        <v>230000</v>
      </c>
      <c r="C128" s="23">
        <f>(VLOOKUP(A128,INPC!$C$2:$J$996,2,0)*VLOOKUP(A128,INPC!$C$2:$J$996,6,0))/($G$6*$G$8)</f>
        <v>384.07006679773235</v>
      </c>
      <c r="D128" s="23">
        <f>(VLOOKUP(DATE(YEAR(A128),MONTH(A128)-1,1),INPC!$C$2:$J$996,2,0)*VLOOKUP(DATE(YEAR(A128),MONTH(A128)-1,1),INPC!$C$2:$J$996,6,0))/($G$7*$G$9)</f>
        <v>317.22904553343608</v>
      </c>
    </row>
    <row r="129" spans="1:4">
      <c r="A129" s="17">
        <v>33817</v>
      </c>
      <c r="B129" s="40">
        <f>VLOOKUP(A129,INPC!$C$2:$J$996,3,0)</f>
        <v>230000</v>
      </c>
      <c r="C129" s="23">
        <f>(VLOOKUP(A129,INPC!$C$2:$J$996,2,0)*VLOOKUP(A129,INPC!$C$2:$J$996,6,0))/($G$6*$G$8)</f>
        <v>469.44847502330845</v>
      </c>
      <c r="D129" s="23">
        <f>(VLOOKUP(DATE(YEAR(A129),MONTH(A129)-1,1),INPC!$C$2:$J$996,2,0)*VLOOKUP(DATE(YEAR(A129),MONTH(A129)-1,1),INPC!$C$2:$J$996,6,0))/($G$7*$G$9)</f>
        <v>385.31728008667881</v>
      </c>
    </row>
    <row r="130" spans="1:4">
      <c r="A130" s="17">
        <v>33848</v>
      </c>
      <c r="B130" s="40">
        <f>VLOOKUP(A130,INPC!$C$2:$J$996,3,0)</f>
        <v>522186.94</v>
      </c>
      <c r="C130" s="23">
        <f>(VLOOKUP(A130,INPC!$C$2:$J$996,2,0)*VLOOKUP(A130,INPC!$C$2:$J$996,6,0))/($G$6*$G$8)</f>
        <v>578.2545575592045</v>
      </c>
      <c r="D130" s="23">
        <f>(VLOOKUP(DATE(YEAR(A130),MONTH(A130)-1,1),INPC!$C$2:$J$996,2,0)*VLOOKUP(DATE(YEAR(A130),MONTH(A130)-1,1),INPC!$C$2:$J$996,6,0))/($G$7*$G$9)</f>
        <v>470.97294263258215</v>
      </c>
    </row>
    <row r="131" spans="1:4">
      <c r="A131" s="17">
        <v>33878</v>
      </c>
      <c r="B131" s="40">
        <f>VLOOKUP(A131,INPC!$C$2:$J$996,3,0)</f>
        <v>522186.94</v>
      </c>
      <c r="C131" s="23">
        <f>(VLOOKUP(A131,INPC!$C$2:$J$996,2,0)*VLOOKUP(A131,INPC!$C$2:$J$996,6,0))/($G$6*$G$8)</f>
        <v>722.93731298665057</v>
      </c>
      <c r="D131" s="23">
        <f>(VLOOKUP(DATE(YEAR(A131),MONTH(A131)-1,1),INPC!$C$2:$J$996,2,0)*VLOOKUP(DATE(YEAR(A131),MONTH(A131)-1,1),INPC!$C$2:$J$996,6,0))/($G$7*$G$9)</f>
        <v>580.13235755178118</v>
      </c>
    </row>
    <row r="132" spans="1:4">
      <c r="A132" s="17">
        <v>33909</v>
      </c>
      <c r="B132" s="40">
        <f>VLOOKUP(A132,INPC!$C$2:$J$996,3,0)</f>
        <v>522186.94</v>
      </c>
      <c r="C132" s="23">
        <f>(VLOOKUP(A132,INPC!$C$2:$J$996,2,0)*VLOOKUP(A132,INPC!$C$2:$J$996,6,0))/($G$6*$G$8)</f>
        <v>899.83872847262353</v>
      </c>
      <c r="D132" s="23">
        <f>(VLOOKUP(DATE(YEAR(A132),MONTH(A132)-1,1),INPC!$C$2:$J$996,2,0)*VLOOKUP(DATE(YEAR(A132),MONTH(A132)-1,1),INPC!$C$2:$J$996,6,0))/($G$7*$G$9)</f>
        <v>725.2849497898776</v>
      </c>
    </row>
    <row r="133" spans="1:4">
      <c r="A133" s="17">
        <v>33939</v>
      </c>
      <c r="B133" s="40">
        <f>VLOOKUP(A133,INPC!$C$2:$J$996,3,0)</f>
        <v>522186.94</v>
      </c>
      <c r="C133" s="23">
        <f>(VLOOKUP(A133,INPC!$C$2:$J$996,2,0)*VLOOKUP(A133,INPC!$C$2:$J$996,6,0))/($G$6*$G$8)</f>
        <v>1117.8489307604216</v>
      </c>
      <c r="D133" s="23">
        <f>(VLOOKUP(DATE(YEAR(A133),MONTH(A133)-1,1),INPC!$C$2:$J$996,2,0)*VLOOKUP(DATE(YEAR(A133),MONTH(A133)-1,1),INPC!$C$2:$J$996,6,0))/($G$7*$G$9)</f>
        <v>902.76082763389672</v>
      </c>
    </row>
    <row r="134" spans="1:4">
      <c r="A134" s="17">
        <v>33970</v>
      </c>
      <c r="B134" s="40">
        <f>VLOOKUP(A134,INPC!$C$2:$J$996,3,0)</f>
        <v>1250700</v>
      </c>
      <c r="C134" s="23">
        <f>(VLOOKUP(A134,INPC!$C$2:$J$996,2,0)*VLOOKUP(A134,INPC!$C$2:$J$996,6,0))/($G$6*$G$8)</f>
        <v>1421.5119276301787</v>
      </c>
      <c r="D134" s="23">
        <f>(VLOOKUP(DATE(YEAR(A134),MONTH(A134)-1,1),INPC!$C$2:$J$996,2,0)*VLOOKUP(DATE(YEAR(A134),MONTH(A134)-1,1),INPC!$C$2:$J$996,6,0))/($G$7*$G$9)</f>
        <v>1121.4789872579336</v>
      </c>
    </row>
    <row r="135" spans="1:4">
      <c r="A135" s="17">
        <v>34001</v>
      </c>
      <c r="B135" s="40">
        <f>VLOOKUP(A135,INPC!$C$2:$J$996,3,0)</f>
        <v>1250700</v>
      </c>
      <c r="C135" s="23">
        <f>(VLOOKUP(A135,INPC!$C$2:$J$996,2,0)*VLOOKUP(A135,INPC!$C$2:$J$996,6,0))/($G$6*$G$8)</f>
        <v>1801.9707329563764</v>
      </c>
      <c r="D135" s="23">
        <f>(VLOOKUP(DATE(YEAR(A135),MONTH(A135)-1,1),INPC!$C$2:$J$996,2,0)*VLOOKUP(DATE(YEAR(A135),MONTH(A135)-1,1),INPC!$C$2:$J$996,6,0))/($G$7*$G$9)</f>
        <v>1426.1280868151903</v>
      </c>
    </row>
    <row r="136" spans="1:4">
      <c r="A136" s="17">
        <v>34029</v>
      </c>
      <c r="B136" s="40">
        <f>VLOOKUP(A136,INPC!$C$2:$J$996,3,0)</f>
        <v>1709400</v>
      </c>
      <c r="C136" s="23">
        <f>(VLOOKUP(A136,INPC!$C$2:$J$996,2,0)*VLOOKUP(A136,INPC!$C$2:$J$996,6,0))/($G$6*$G$8)</f>
        <v>2273.6777375404317</v>
      </c>
      <c r="D136" s="23">
        <f>(VLOOKUP(DATE(YEAR(A136),MONTH(A136)-1,1),INPC!$C$2:$J$996,2,0)*VLOOKUP(DATE(YEAR(A136),MONTH(A136)-1,1),INPC!$C$2:$J$996,6,0))/($G$7*$G$9)</f>
        <v>1807.8223783688252</v>
      </c>
    </row>
    <row r="137" spans="1:4">
      <c r="A137" s="17">
        <v>34060</v>
      </c>
      <c r="B137" s="40">
        <f>VLOOKUP(A137,INPC!$C$2:$J$996,3,0)</f>
        <v>1709400</v>
      </c>
      <c r="C137" s="23">
        <f>(VLOOKUP(A137,INPC!$C$2:$J$996,2,0)*VLOOKUP(A137,INPC!$C$2:$J$996,6,0))/($G$6*$G$8)</f>
        <v>2909.7250936983701</v>
      </c>
      <c r="D137" s="23">
        <f>(VLOOKUP(DATE(YEAR(A137),MONTH(A137)-1,1),INPC!$C$2:$J$996,2,0)*VLOOKUP(DATE(YEAR(A137),MONTH(A137)-1,1),INPC!$C$2:$J$996,6,0))/($G$7*$G$9)</f>
        <v>2281.0611848178673</v>
      </c>
    </row>
    <row r="138" spans="1:4">
      <c r="A138" s="17">
        <v>34090</v>
      </c>
      <c r="B138" s="40">
        <f>VLOOKUP(A138,INPC!$C$2:$J$996,3,0)</f>
        <v>3303300</v>
      </c>
      <c r="C138" s="23">
        <f>(VLOOKUP(A138,INPC!$C$2:$J$996,2,0)*VLOOKUP(A138,INPC!$C$2:$J$996,6,0))/($G$6*$G$8)</f>
        <v>3712.0100835687617</v>
      </c>
      <c r="D138" s="23">
        <f>(VLOOKUP(DATE(YEAR(A138),MONTH(A138)-1,1),INPC!$C$2:$J$996,2,0)*VLOOKUP(DATE(YEAR(A138),MONTH(A138)-1,1),INPC!$C$2:$J$996,6,0))/($G$7*$G$9)</f>
        <v>2919.1740149181351</v>
      </c>
    </row>
    <row r="139" spans="1:4">
      <c r="A139" s="17">
        <v>34121</v>
      </c>
      <c r="B139" s="40">
        <f>VLOOKUP(A139,INPC!$C$2:$J$996,3,0)</f>
        <v>3303300</v>
      </c>
      <c r="C139" s="23">
        <f>(VLOOKUP(A139,INPC!$C$2:$J$996,2,0)*VLOOKUP(A139,INPC!$C$2:$J$996,6,0))/($G$6*$G$8)</f>
        <v>4772.2521528165944</v>
      </c>
      <c r="D139" s="23">
        <f>(VLOOKUP(DATE(YEAR(A139),MONTH(A139)-1,1),INPC!$C$2:$J$996,2,0)*VLOOKUP(DATE(YEAR(A139),MONTH(A139)-1,1),INPC!$C$2:$J$996,6,0))/($G$7*$G$9)</f>
        <v>3724.0643119639376</v>
      </c>
    </row>
    <row r="140" spans="1:4">
      <c r="A140" s="17">
        <v>34151</v>
      </c>
      <c r="B140" s="40">
        <f>VLOOKUP(A140,INPC!$C$2:$J$996,3,0)</f>
        <v>4639800</v>
      </c>
      <c r="C140" s="23">
        <f>(VLOOKUP(A140,INPC!$C$2:$J$996,2,0)*VLOOKUP(A140,INPC!$C$2:$J$996,6,0))/($G$6*$G$8)</f>
        <v>6236.8377231216318</v>
      </c>
      <c r="D140" s="23">
        <f>(VLOOKUP(DATE(YEAR(A140),MONTH(A140)-1,1),INPC!$C$2:$J$996,2,0)*VLOOKUP(DATE(YEAR(A140),MONTH(A140)-1,1),INPC!$C$2:$J$996,6,0))/($G$7*$G$9)</f>
        <v>4787.7493675639516</v>
      </c>
    </row>
    <row r="141" spans="1:4">
      <c r="A141" s="17">
        <v>34182</v>
      </c>
      <c r="B141" s="40">
        <f>VLOOKUP(A141,INPC!$C$2:$J$996,3,0)</f>
        <v>5534</v>
      </c>
      <c r="C141" s="23">
        <f>(VLOOKUP(A141,INPC!$C$2:$J$996,2,0)*VLOOKUP(A141,INPC!$C$2:$J$996,6,0))/($G$6*$G$8)</f>
        <v>8.2432199425275545</v>
      </c>
      <c r="D141" s="23">
        <f>(VLOOKUP(DATE(YEAR(A141),MONTH(A141)-1,1),INPC!$C$2:$J$996,2,0)*VLOOKUP(DATE(YEAR(A141),MONTH(A141)-1,1),INPC!$C$2:$J$996,6,0))/($G$7*$G$9)</f>
        <v>6257.0909726240898</v>
      </c>
    </row>
    <row r="142" spans="1:4">
      <c r="A142" s="17">
        <v>34213</v>
      </c>
      <c r="B142" s="40">
        <f>VLOOKUP(A142,INPC!$C$2:$J$996,3,0)</f>
        <v>9606</v>
      </c>
      <c r="C142" s="23">
        <f>(VLOOKUP(A142,INPC!$C$2:$J$996,2,0)*VLOOKUP(A142,INPC!$C$2:$J$996,6,0))/($G$6*$G$8)</f>
        <v>11.085493110500492</v>
      </c>
      <c r="D142" s="23">
        <f>(VLOOKUP(DATE(YEAR(A142),MONTH(A142)-1,1),INPC!$C$2:$J$996,2,0)*VLOOKUP(DATE(YEAR(A142),MONTH(A142)-1,1),INPC!$C$2:$J$996,6,0))/($G$7*$G$9)</f>
        <v>8.269988634869943</v>
      </c>
    </row>
    <row r="143" spans="1:4">
      <c r="A143" s="17">
        <v>34243</v>
      </c>
      <c r="B143" s="40">
        <f>VLOOKUP(A143,INPC!$C$2:$J$996,3,0)</f>
        <v>12024</v>
      </c>
      <c r="C143" s="23">
        <f>(VLOOKUP(A143,INPC!$C$2:$J$996,2,0)*VLOOKUP(A143,INPC!$C$2:$J$996,6,0))/($G$6*$G$8)</f>
        <v>14.951324598569665</v>
      </c>
      <c r="D143" s="23">
        <f>(VLOOKUP(DATE(YEAR(A143),MONTH(A143)-1,1),INPC!$C$2:$J$996,2,0)*VLOOKUP(DATE(YEAR(A143),MONTH(A143)-1,1),INPC!$C$2:$J$996,6,0))/($G$7*$G$9)</f>
        <v>11.121491683461977</v>
      </c>
    </row>
    <row r="144" spans="1:4">
      <c r="A144" s="17">
        <v>34274</v>
      </c>
      <c r="B144" s="40">
        <f>VLOOKUP(A144,INPC!$C$2:$J$996,3,0)</f>
        <v>15021</v>
      </c>
      <c r="C144" s="23">
        <f>(VLOOKUP(A144,INPC!$C$2:$J$996,2,0)*VLOOKUP(A144,INPC!$C$2:$J$996,6,0))/($G$6*$G$8)</f>
        <v>20.192769758914803</v>
      </c>
      <c r="D144" s="23">
        <f>(VLOOKUP(DATE(YEAR(A144),MONTH(A144)-1,1),INPC!$C$2:$J$996,2,0)*VLOOKUP(DATE(YEAR(A144),MONTH(A144)-1,1),INPC!$C$2:$J$996,6,0))/($G$7*$G$9)</f>
        <v>14.999876913208933</v>
      </c>
    </row>
    <row r="145" spans="1:4">
      <c r="A145" s="17">
        <v>34304</v>
      </c>
      <c r="B145" s="40">
        <f>VLOOKUP(A145,INPC!$C$2:$J$996,3,0)</f>
        <v>18760</v>
      </c>
      <c r="C145" s="23">
        <f>(VLOOKUP(A145,INPC!$C$2:$J$996,2,0)*VLOOKUP(A145,INPC!$C$2:$J$996,6,0))/($G$6*$G$8)</f>
        <v>27.636282788241694</v>
      </c>
      <c r="D145" s="23">
        <f>(VLOOKUP(DATE(YEAR(A145),MONTH(A145)-1,1),INPC!$C$2:$J$996,2,0)*VLOOKUP(DATE(YEAR(A145),MONTH(A145)-1,1),INPC!$C$2:$J$996,6,0))/($G$7*$G$9)</f>
        <v>20.2583429263161</v>
      </c>
    </row>
    <row r="146" spans="1:4">
      <c r="A146" s="17">
        <v>34335</v>
      </c>
      <c r="B146" s="40">
        <f>VLOOKUP(A146,INPC!$C$2:$J$996,3,0)</f>
        <v>32882</v>
      </c>
      <c r="C146" s="23">
        <f>(VLOOKUP(A146,INPC!$C$2:$J$996,2,0)*VLOOKUP(A146,INPC!$C$2:$J$996,6,0))/($G$6*$G$8)</f>
        <v>38.556332903302796</v>
      </c>
      <c r="D146" s="23">
        <f>(VLOOKUP(DATE(YEAR(A146),MONTH(A146)-1,1),INPC!$C$2:$J$996,2,0)*VLOOKUP(DATE(YEAR(A146),MONTH(A146)-1,1),INPC!$C$2:$J$996,6,0))/($G$7*$G$9)</f>
        <v>27.726027712749779</v>
      </c>
    </row>
    <row r="147" spans="1:4">
      <c r="A147" s="17">
        <v>34366</v>
      </c>
      <c r="B147" s="40">
        <f>VLOOKUP(A147,INPC!$C$2:$J$996,3,0)</f>
        <v>42829</v>
      </c>
      <c r="C147" s="23">
        <f>(VLOOKUP(A147,INPC!$C$2:$J$996,2,0)*VLOOKUP(A147,INPC!$C$2:$J$996,6,0))/($G$6*$G$8)</f>
        <v>54.342549056947909</v>
      </c>
      <c r="D147" s="23">
        <f>(VLOOKUP(DATE(YEAR(A147),MONTH(A147)-1,1),INPC!$C$2:$J$996,2,0)*VLOOKUP(DATE(YEAR(A147),MONTH(A147)-1,1),INPC!$C$2:$J$996,6,0))/($G$7*$G$9)</f>
        <v>38.681539148014828</v>
      </c>
    </row>
    <row r="148" spans="1:4">
      <c r="A148" s="17">
        <v>34394</v>
      </c>
      <c r="B148" s="40">
        <f>VLOOKUP(A148,INPC!$C$2:$J$996,3,0)</f>
        <v>50298.34</v>
      </c>
      <c r="C148" s="23">
        <f>(VLOOKUP(A148,INPC!$C$2:$J$996,2,0)*VLOOKUP(A148,INPC!$C$2:$J$996,6,0))/($G$6*$G$8)</f>
        <v>77.067833287867884</v>
      </c>
      <c r="D148" s="23">
        <f>(VLOOKUP(DATE(YEAR(A148),MONTH(A148)-1,1),INPC!$C$2:$J$996,2,0)*VLOOKUP(DATE(YEAR(A148),MONTH(A148)-1,1),INPC!$C$2:$J$996,6,0))/($G$7*$G$9)</f>
        <v>54.519018808689189</v>
      </c>
    </row>
    <row r="149" spans="1:4">
      <c r="A149" s="17">
        <v>34425</v>
      </c>
      <c r="B149" s="40">
        <f>VLOOKUP(A149,INPC!$C$2:$J$996,3,0)</f>
        <v>71532.22</v>
      </c>
      <c r="C149" s="23">
        <f>(VLOOKUP(A149,INPC!$C$2:$J$996,2,0)*VLOOKUP(A149,INPC!$C$2:$J$996,6,0))/($G$6*$G$8)</f>
        <v>110.18402219687395</v>
      </c>
      <c r="D149" s="23">
        <f>(VLOOKUP(DATE(YEAR(A149),MONTH(A149)-1,1),INPC!$C$2:$J$996,2,0)*VLOOKUP(DATE(YEAR(A149),MONTH(A149)-1,1),INPC!$C$2:$J$996,6,0))/($G$7*$G$9)</f>
        <v>77.318100190020303</v>
      </c>
    </row>
    <row r="150" spans="1:4">
      <c r="A150" s="17">
        <v>34455</v>
      </c>
      <c r="B150" s="40">
        <f>VLOOKUP(A150,INPC!$C$2:$J$996,3,0)</f>
        <v>102887.77</v>
      </c>
      <c r="C150" s="23">
        <f>(VLOOKUP(A150,INPC!$C$2:$J$996,2,0)*VLOOKUP(A150,INPC!$C$2:$J$996,6,0))/($G$6*$G$8)</f>
        <v>157.33772501604929</v>
      </c>
      <c r="D150" s="23">
        <f>(VLOOKUP(DATE(YEAR(A150),MONTH(A150)-1,1),INPC!$C$2:$J$996,2,0)*VLOOKUP(DATE(YEAR(A150),MONTH(A150)-1,1),INPC!$C$2:$J$996,6,0))/($G$7*$G$9)</f>
        <v>110.54182924458092</v>
      </c>
    </row>
    <row r="151" spans="1:4">
      <c r="A151" s="17">
        <v>34486</v>
      </c>
      <c r="B151" s="40">
        <f>VLOOKUP(A151,INPC!$C$2:$J$996,3,0)</f>
        <v>147627.07999999999</v>
      </c>
      <c r="C151" s="23">
        <f>(VLOOKUP(A151,INPC!$C$2:$J$996,2,0)*VLOOKUP(A151,INPC!$C$2:$J$996,6,0))/($G$6*$G$8)</f>
        <v>228.86273236868433</v>
      </c>
      <c r="D151" s="23">
        <f>(VLOOKUP(DATE(YEAR(A151),MONTH(A151)-1,1),INPC!$C$2:$J$996,2,0)*VLOOKUP(DATE(YEAR(A151),MONTH(A151)-1,1),INPC!$C$2:$J$996,6,0))/($G$7*$G$9)</f>
        <v>157.8486570528226</v>
      </c>
    </row>
    <row r="152" spans="1:4">
      <c r="A152" s="17">
        <v>34516</v>
      </c>
      <c r="B152" s="40">
        <f>VLOOKUP(A152,INPC!$C$2:$J$996,3,0)</f>
        <v>64.790000000000006</v>
      </c>
      <c r="C152" s="23">
        <f>(VLOOKUP(A152,INPC!$C$2:$J$996,2,0)*VLOOKUP(A152,INPC!$C$2:$J$996,6,0))/($G$6*$G$8)</f>
        <v>0.11629403523273672</v>
      </c>
      <c r="D152" s="23">
        <f>(VLOOKUP(DATE(YEAR(A152),MONTH(A152)-1,1),INPC!$C$2:$J$996,2,0)*VLOOKUP(DATE(YEAR(A152),MONTH(A152)-1,1),INPC!$C$2:$J$996,6,0))/($G$7*$G$9)</f>
        <v>229.60593176335405</v>
      </c>
    </row>
    <row r="153" spans="1:4">
      <c r="A153" s="17">
        <v>34547</v>
      </c>
      <c r="B153" s="40">
        <f>VLOOKUP(A153,INPC!$C$2:$J$996,3,0)</f>
        <v>64.790000000000006</v>
      </c>
      <c r="C153" s="23">
        <f>(VLOOKUP(A153,INPC!$C$2:$J$996,2,0)*VLOOKUP(A153,INPC!$C$2:$J$996,6,0))/($G$6*$G$8)</f>
        <v>0.1347011200808603</v>
      </c>
      <c r="D153" s="23">
        <f>(VLOOKUP(DATE(YEAR(A153),MONTH(A153)-1,1),INPC!$C$2:$J$996,2,0)*VLOOKUP(DATE(YEAR(A153),MONTH(A153)-1,1),INPC!$C$2:$J$996,6,0))/($G$7*$G$9)</f>
        <v>0.11667168368468928</v>
      </c>
    </row>
    <row r="154" spans="1:4">
      <c r="A154" s="17">
        <v>34578</v>
      </c>
      <c r="B154" s="40">
        <f>VLOOKUP(A154,INPC!$C$2:$J$996,3,0)</f>
        <v>70</v>
      </c>
      <c r="C154" s="23">
        <f>(VLOOKUP(A154,INPC!$C$2:$J$996,2,0)*VLOOKUP(A154,INPC!$C$2:$J$996,6,0))/($G$6*$G$8)</f>
        <v>0.13688998837283062</v>
      </c>
      <c r="D154" s="23">
        <f>(VLOOKUP(DATE(YEAR(A154),MONTH(A154)-1,1),INPC!$C$2:$J$996,2,0)*VLOOKUP(DATE(YEAR(A154),MONTH(A154)-1,1),INPC!$C$2:$J$996,6,0))/($G$7*$G$9)</f>
        <v>0.13513854294070871</v>
      </c>
    </row>
    <row r="155" spans="1:4">
      <c r="A155" s="17">
        <v>34608</v>
      </c>
      <c r="B155" s="40">
        <f>VLOOKUP(A155,INPC!$C$2:$J$996,3,0)</f>
        <v>70</v>
      </c>
      <c r="C155" s="23">
        <f>(VLOOKUP(A155,INPC!$C$2:$J$996,2,0)*VLOOKUP(A155,INPC!$C$2:$J$996,6,0))/($G$6*$G$8)</f>
        <v>0.13977495201355883</v>
      </c>
      <c r="D155" s="23">
        <f>(VLOOKUP(DATE(YEAR(A155),MONTH(A155)-1,1),INPC!$C$2:$J$996,2,0)*VLOOKUP(DATE(YEAR(A155),MONTH(A155)-1,1),INPC!$C$2:$J$996,6,0))/($G$7*$G$9)</f>
        <v>0.13733451927326198</v>
      </c>
    </row>
    <row r="156" spans="1:4">
      <c r="A156" s="17">
        <v>34639</v>
      </c>
      <c r="B156" s="40">
        <f>VLOOKUP(A156,INPC!$C$2:$J$996,3,0)</f>
        <v>70</v>
      </c>
      <c r="C156" s="23">
        <f>(VLOOKUP(A156,INPC!$C$2:$J$996,2,0)*VLOOKUP(A156,INPC!$C$2:$J$996,6,0))/($G$6*$G$8)</f>
        <v>0.14381457654264174</v>
      </c>
      <c r="D156" s="23">
        <f>(VLOOKUP(DATE(YEAR(A156),MONTH(A156)-1,1),INPC!$C$2:$J$996,2,0)*VLOOKUP(DATE(YEAR(A156),MONTH(A156)-1,1),INPC!$C$2:$J$996,6,0))/($G$7*$G$9)</f>
        <v>0.14022885142588917</v>
      </c>
    </row>
    <row r="157" spans="1:4">
      <c r="A157" s="17">
        <v>34669</v>
      </c>
      <c r="B157" s="40">
        <f>VLOOKUP(A157,INPC!$C$2:$J$996,3,0)</f>
        <v>70</v>
      </c>
      <c r="C157" s="23">
        <f>(VLOOKUP(A157,INPC!$C$2:$J$996,2,0)*VLOOKUP(A157,INPC!$C$2:$J$996,6,0))/($G$6*$G$8)</f>
        <v>0.1471631734933444</v>
      </c>
      <c r="D157" s="23">
        <f>(VLOOKUP(DATE(YEAR(A157),MONTH(A157)-1,1),INPC!$C$2:$J$996,2,0)*VLOOKUP(DATE(YEAR(A157),MONTH(A157)-1,1),INPC!$C$2:$J$996,6,0))/($G$7*$G$9)</f>
        <v>0.14428159406500091</v>
      </c>
    </row>
    <row r="158" spans="1:4">
      <c r="A158" s="17">
        <v>34700</v>
      </c>
      <c r="B158" s="40">
        <f>VLOOKUP(A158,INPC!$C$2:$J$996,3,0)</f>
        <v>70</v>
      </c>
      <c r="C158" s="23">
        <f>(VLOOKUP(A158,INPC!$C$2:$J$996,2,0)*VLOOKUP(A158,INPC!$C$2:$J$996,6,0))/($G$6*$G$8)</f>
        <v>0.14947365471510346</v>
      </c>
      <c r="D158" s="23">
        <f>(VLOOKUP(DATE(YEAR(A158),MONTH(A158)-1,1),INPC!$C$2:$J$996,2,0)*VLOOKUP(DATE(YEAR(A158),MONTH(A158)-1,1),INPC!$C$2:$J$996,6,0))/($G$7*$G$9)</f>
        <v>0.1476410651112848</v>
      </c>
    </row>
    <row r="159" spans="1:4">
      <c r="A159" s="17">
        <v>34731</v>
      </c>
      <c r="B159" s="40">
        <f>VLOOKUP(A159,INPC!$C$2:$J$996,3,0)</f>
        <v>70</v>
      </c>
      <c r="C159" s="23">
        <f>(VLOOKUP(A159,INPC!$C$2:$J$996,2,0)*VLOOKUP(A159,INPC!$C$2:$J$996,6,0))/($G$6*$G$8)</f>
        <v>0.15130450597594228</v>
      </c>
      <c r="D159" s="23">
        <f>(VLOOKUP(DATE(YEAR(A159),MONTH(A159)-1,1),INPC!$C$2:$J$996,2,0)*VLOOKUP(DATE(YEAR(A159),MONTH(A159)-1,1),INPC!$C$2:$J$996,6,0))/($G$7*$G$9)</f>
        <v>0.14995904929443749</v>
      </c>
    </row>
    <row r="160" spans="1:4">
      <c r="A160" s="17">
        <v>34759</v>
      </c>
      <c r="B160" s="40">
        <f>VLOOKUP(A160,INPC!$C$2:$J$996,3,0)</f>
        <v>70</v>
      </c>
      <c r="C160" s="23">
        <f>(VLOOKUP(A160,INPC!$C$2:$J$996,2,0)*VLOOKUP(A160,INPC!$C$2:$J$996,6,0))/($G$6*$G$8)</f>
        <v>0.15329405744287911</v>
      </c>
      <c r="D160" s="23">
        <f>(VLOOKUP(DATE(YEAR(A160),MONTH(A160)-1,1),INPC!$C$2:$J$996,2,0)*VLOOKUP(DATE(YEAR(A160),MONTH(A160)-1,1),INPC!$C$2:$J$996,6,0))/($G$7*$G$9)</f>
        <v>0.15179584598612345</v>
      </c>
    </row>
    <row r="161" spans="1:4">
      <c r="A161" s="17">
        <v>34790</v>
      </c>
      <c r="B161" s="40">
        <f>VLOOKUP(A161,INPC!$C$2:$J$996,3,0)</f>
        <v>70</v>
      </c>
      <c r="C161" s="23">
        <f>(VLOOKUP(A161,INPC!$C$2:$J$996,2,0)*VLOOKUP(A161,INPC!$C$2:$J$996,6,0))/($G$6*$G$8)</f>
        <v>0.15644331340492962</v>
      </c>
      <c r="D161" s="23">
        <f>(VLOOKUP(DATE(YEAR(A161),MONTH(A161)-1,1),INPC!$C$2:$J$996,2,0)*VLOOKUP(DATE(YEAR(A161),MONTH(A161)-1,1),INPC!$C$2:$J$996,6,0))/($G$7*$G$9)</f>
        <v>0.15379185824040903</v>
      </c>
    </row>
    <row r="162" spans="1:4">
      <c r="A162" s="17">
        <v>34820</v>
      </c>
      <c r="B162" s="40">
        <f>VLOOKUP(A162,INPC!$C$2:$J$996,3,0)</f>
        <v>100</v>
      </c>
      <c r="C162" s="23">
        <f>(VLOOKUP(A162,INPC!$C$2:$J$996,2,0)*VLOOKUP(A162,INPC!$C$2:$J$996,6,0))/($G$6*$G$8)</f>
        <v>0.1600337437245522</v>
      </c>
      <c r="D162" s="23">
        <f>(VLOOKUP(DATE(YEAR(A162),MONTH(A162)-1,1),INPC!$C$2:$J$996,2,0)*VLOOKUP(DATE(YEAR(A162),MONTH(A162)-1,1),INPC!$C$2:$J$996,6,0))/($G$7*$G$9)</f>
        <v>0.15695134096633864</v>
      </c>
    </row>
    <row r="163" spans="1:4">
      <c r="A163" s="17">
        <v>34851</v>
      </c>
      <c r="B163" s="40">
        <f>VLOOKUP(A163,INPC!$C$2:$J$996,3,0)</f>
        <v>100</v>
      </c>
      <c r="C163" s="23">
        <f>(VLOOKUP(A163,INPC!$C$2:$J$996,2,0)*VLOOKUP(A163,INPC!$C$2:$J$996,6,0))/($G$6*$G$8)</f>
        <v>0.16345863904802629</v>
      </c>
      <c r="D163" s="23">
        <f>(VLOOKUP(DATE(YEAR(A163),MONTH(A163)-1,1),INPC!$C$2:$J$996,2,0)*VLOOKUP(DATE(YEAR(A163),MONTH(A163)-1,1),INPC!$C$2:$J$996,6,0))/($G$7*$G$9)</f>
        <v>0.16055343070124709</v>
      </c>
    </row>
    <row r="164" spans="1:4">
      <c r="A164" s="17">
        <v>34881</v>
      </c>
      <c r="B164" s="40">
        <f>VLOOKUP(A164,INPC!$C$2:$J$996,3,0)</f>
        <v>100</v>
      </c>
      <c r="C164" s="23">
        <f>(VLOOKUP(A164,INPC!$C$2:$J$996,2,0)*VLOOKUP(A164,INPC!$C$2:$J$996,6,0))/($G$6*$G$8)</f>
        <v>0.1672506577165063</v>
      </c>
      <c r="D164" s="23">
        <f>(VLOOKUP(DATE(YEAR(A164),MONTH(A164)-1,1),INPC!$C$2:$J$996,2,0)*VLOOKUP(DATE(YEAR(A164),MONTH(A164)-1,1),INPC!$C$2:$J$996,6,0))/($G$7*$G$9)</f>
        <v>0.16398944788849024</v>
      </c>
    </row>
    <row r="165" spans="1:4">
      <c r="A165" s="17">
        <v>34912</v>
      </c>
      <c r="B165" s="40">
        <f>VLOOKUP(A165,INPC!$C$2:$J$996,3,0)</f>
        <v>100</v>
      </c>
      <c r="C165" s="23">
        <f>(VLOOKUP(A165,INPC!$C$2:$J$996,2,0)*VLOOKUP(A165,INPC!$C$2:$J$996,6,0))/($G$6*$G$8)</f>
        <v>0.17015670129015492</v>
      </c>
      <c r="D165" s="23">
        <f>(VLOOKUP(DATE(YEAR(A165),MONTH(A165)-1,1),INPC!$C$2:$J$996,2,0)*VLOOKUP(DATE(YEAR(A165),MONTH(A165)-1,1),INPC!$C$2:$J$996,6,0))/($G$7*$G$9)</f>
        <v>0.16779378060194305</v>
      </c>
    </row>
    <row r="166" spans="1:4">
      <c r="A166" s="17">
        <v>34943</v>
      </c>
      <c r="B166" s="40">
        <f>VLOOKUP(A166,INPC!$C$2:$J$996,3,0)</f>
        <v>100</v>
      </c>
      <c r="C166" s="23">
        <f>(VLOOKUP(A166,INPC!$C$2:$J$996,2,0)*VLOOKUP(A166,INPC!$C$2:$J$996,6,0))/($G$6*$G$8)</f>
        <v>0.17202025194444581</v>
      </c>
      <c r="D166" s="23">
        <f>(VLOOKUP(DATE(YEAR(A166),MONTH(A166)-1,1),INPC!$C$2:$J$996,2,0)*VLOOKUP(DATE(YEAR(A166),MONTH(A166)-1,1),INPC!$C$2:$J$996,6,0))/($G$7*$G$9)</f>
        <v>0.1707092611415951</v>
      </c>
    </row>
    <row r="167" spans="1:4">
      <c r="A167" s="17">
        <v>34973</v>
      </c>
      <c r="B167" s="40">
        <f>VLOOKUP(A167,INPC!$C$2:$J$996,3,0)</f>
        <v>100</v>
      </c>
      <c r="C167" s="23">
        <f>(VLOOKUP(A167,INPC!$C$2:$J$996,2,0)*VLOOKUP(A167,INPC!$C$2:$J$996,6,0))/($G$6*$G$8)</f>
        <v>0.17423069974616676</v>
      </c>
      <c r="D167" s="23">
        <f>(VLOOKUP(DATE(YEAR(A167),MONTH(A167)-1,1),INPC!$C$2:$J$996,2,0)*VLOOKUP(DATE(YEAR(A167),MONTH(A167)-1,1),INPC!$C$2:$J$996,6,0))/($G$7*$G$9)</f>
        <v>0.17257886341339432</v>
      </c>
    </row>
    <row r="168" spans="1:4">
      <c r="A168" s="17">
        <v>35004</v>
      </c>
      <c r="B168" s="40">
        <f>VLOOKUP(A168,INPC!$C$2:$J$996,3,0)</f>
        <v>100</v>
      </c>
      <c r="C168" s="23">
        <f>(VLOOKUP(A168,INPC!$C$2:$J$996,2,0)*VLOOKUP(A168,INPC!$C$2:$J$996,6,0))/($G$6*$G$8)</f>
        <v>0.17676538324670085</v>
      </c>
      <c r="D168" s="23">
        <f>(VLOOKUP(DATE(YEAR(A168),MONTH(A168)-1,1),INPC!$C$2:$J$996,2,0)*VLOOKUP(DATE(YEAR(A168),MONTH(A168)-1,1),INPC!$C$2:$J$996,6,0))/($G$7*$G$9)</f>
        <v>0.17479648933210787</v>
      </c>
    </row>
    <row r="169" spans="1:4">
      <c r="A169" s="17">
        <v>35034</v>
      </c>
      <c r="B169" s="40">
        <f>VLOOKUP(A169,INPC!$C$2:$J$996,3,0)</f>
        <v>100</v>
      </c>
      <c r="C169" s="23">
        <f>(VLOOKUP(A169,INPC!$C$2:$J$996,2,0)*VLOOKUP(A169,INPC!$C$2:$J$996,6,0))/($G$6*$G$8)</f>
        <v>0.17955785329297333</v>
      </c>
      <c r="D169" s="23">
        <f>(VLOOKUP(DATE(YEAR(A169),MONTH(A169)-1,1),INPC!$C$2:$J$996,2,0)*VLOOKUP(DATE(YEAR(A169),MONTH(A169)-1,1),INPC!$C$2:$J$996,6,0))/($G$7*$G$9)</f>
        <v>0.17733940385926558</v>
      </c>
    </row>
    <row r="170" spans="1:4">
      <c r="A170" s="17">
        <v>35065</v>
      </c>
      <c r="B170" s="40">
        <f>VLOOKUP(A170,INPC!$C$2:$J$996,3,0)</f>
        <v>100</v>
      </c>
      <c r="C170" s="23">
        <f>(VLOOKUP(A170,INPC!$C$2:$J$996,2,0)*VLOOKUP(A170,INPC!$C$2:$J$996,6,0))/($G$6*$G$8)</f>
        <v>0.18234971253873108</v>
      </c>
      <c r="D170" s="23">
        <f>(VLOOKUP(DATE(YEAR(A170),MONTH(A170)-1,1),INPC!$C$2:$J$996,2,0)*VLOOKUP(DATE(YEAR(A170),MONTH(A170)-1,1),INPC!$C$2:$J$996,6,0))/($G$7*$G$9)</f>
        <v>0.18014094205755452</v>
      </c>
    </row>
    <row r="171" spans="1:4">
      <c r="A171" s="17">
        <v>35096</v>
      </c>
      <c r="B171" s="40">
        <f>VLOOKUP(A171,INPC!$C$2:$J$996,3,0)</f>
        <v>100</v>
      </c>
      <c r="C171" s="23">
        <f>(VLOOKUP(A171,INPC!$C$2:$J$996,2,0)*VLOOKUP(A171,INPC!$C$2:$J$996,6,0))/($G$6*$G$8)</f>
        <v>0.18432647465086632</v>
      </c>
      <c r="D171" s="23">
        <f>(VLOOKUP(DATE(YEAR(A171),MONTH(A171)-1,1),INPC!$C$2:$J$996,2,0)*VLOOKUP(DATE(YEAR(A171),MONTH(A171)-1,1),INPC!$C$2:$J$996,6,0))/($G$7*$G$9)</f>
        <v>0.18294186747184032</v>
      </c>
    </row>
    <row r="172" spans="1:4">
      <c r="A172" s="17">
        <v>35125</v>
      </c>
      <c r="B172" s="40">
        <f>VLOOKUP(A172,INPC!$C$2:$J$996,3,0)</f>
        <v>100</v>
      </c>
      <c r="C172" s="23">
        <f>(VLOOKUP(A172,INPC!$C$2:$J$996,2,0)*VLOOKUP(A172,INPC!$C$2:$J$996,6,0))/($G$6*$G$8)</f>
        <v>0.18524731171840883</v>
      </c>
      <c r="D172" s="23">
        <f>(VLOOKUP(DATE(YEAR(A172),MONTH(A172)-1,1),INPC!$C$2:$J$996,2,0)*VLOOKUP(DATE(YEAR(A172),MONTH(A172)-1,1),INPC!$C$2:$J$996,6,0))/($G$7*$G$9)</f>
        <v>0.18492504883970123</v>
      </c>
    </row>
    <row r="173" spans="1:4">
      <c r="A173" s="17">
        <v>35156</v>
      </c>
      <c r="B173" s="40">
        <f>VLOOKUP(A173,INPC!$C$2:$J$996,3,0)</f>
        <v>100</v>
      </c>
      <c r="C173" s="23">
        <f>(VLOOKUP(A173,INPC!$C$2:$J$996,2,0)*VLOOKUP(A173,INPC!$C$2:$J$996,6,0))/($G$6*$G$8)</f>
        <v>0.18637661343903297</v>
      </c>
      <c r="D173" s="23">
        <f>(VLOOKUP(DATE(YEAR(A173),MONTH(A173)-1,1),INPC!$C$2:$J$996,2,0)*VLOOKUP(DATE(YEAR(A173),MONTH(A173)-1,1),INPC!$C$2:$J$996,6,0))/($G$7*$G$9)</f>
        <v>0.18584887619554494</v>
      </c>
    </row>
    <row r="174" spans="1:4">
      <c r="A174" s="17">
        <v>35186</v>
      </c>
      <c r="B174" s="40">
        <f>VLOOKUP(A174,INPC!$C$2:$J$996,3,0)</f>
        <v>112</v>
      </c>
      <c r="C174" s="23">
        <f>(VLOOKUP(A174,INPC!$C$2:$J$996,2,0)*VLOOKUP(A174,INPC!$C$2:$J$996,6,0))/($G$6*$G$8)</f>
        <v>0.18843587911000298</v>
      </c>
      <c r="D174" s="23">
        <f>(VLOOKUP(DATE(YEAR(A174),MONTH(A174)-1,1),INPC!$C$2:$J$996,2,0)*VLOOKUP(DATE(YEAR(A174),MONTH(A174)-1,1),INPC!$C$2:$J$996,6,0))/($G$7*$G$9)</f>
        <v>0.18698184516398389</v>
      </c>
    </row>
    <row r="175" spans="1:4">
      <c r="A175" s="17">
        <v>35217</v>
      </c>
      <c r="B175" s="40">
        <f>VLOOKUP(A175,INPC!$C$2:$J$996,3,0)</f>
        <v>112</v>
      </c>
      <c r="C175" s="23">
        <f>(VLOOKUP(A175,INPC!$C$2:$J$996,2,0)*VLOOKUP(A175,INPC!$C$2:$J$996,6,0))/($G$6*$G$8)</f>
        <v>0.1908945427672735</v>
      </c>
      <c r="D175" s="23">
        <f>(VLOOKUP(DATE(YEAR(A175),MONTH(A175)-1,1),INPC!$C$2:$J$996,2,0)*VLOOKUP(DATE(YEAR(A175),MONTH(A175)-1,1),INPC!$C$2:$J$996,6,0))/($G$7*$G$9)</f>
        <v>0.18904779800933258</v>
      </c>
    </row>
    <row r="176" spans="1:4">
      <c r="A176" s="17">
        <v>35247</v>
      </c>
      <c r="B176" s="40">
        <f>VLOOKUP(A176,INPC!$C$2:$J$996,3,0)</f>
        <v>112</v>
      </c>
      <c r="C176" s="23">
        <f>(VLOOKUP(A176,INPC!$C$2:$J$996,2,0)*VLOOKUP(A176,INPC!$C$2:$J$996,6,0))/($G$6*$G$8)</f>
        <v>0.19330887115885989</v>
      </c>
      <c r="D176" s="23">
        <f>(VLOOKUP(DATE(YEAR(A176),MONTH(A176)-1,1),INPC!$C$2:$J$996,2,0)*VLOOKUP(DATE(YEAR(A176),MONTH(A176)-1,1),INPC!$C$2:$J$996,6,0))/($G$7*$G$9)</f>
        <v>0.19151444582952409</v>
      </c>
    </row>
    <row r="177" spans="1:4">
      <c r="A177" s="17">
        <v>35278</v>
      </c>
      <c r="B177" s="40">
        <f>VLOOKUP(A177,INPC!$C$2:$J$996,3,0)</f>
        <v>112</v>
      </c>
      <c r="C177" s="23">
        <f>(VLOOKUP(A177,INPC!$C$2:$J$996,2,0)*VLOOKUP(A177,INPC!$C$2:$J$996,6,0))/($G$6*$G$8)</f>
        <v>0.19495032737025217</v>
      </c>
      <c r="D177" s="23">
        <f>(VLOOKUP(DATE(YEAR(A177),MONTH(A177)-1,1),INPC!$C$2:$J$996,2,0)*VLOOKUP(DATE(YEAR(A177),MONTH(A177)-1,1),INPC!$C$2:$J$996,6,0))/($G$7*$G$9)</f>
        <v>0.19393661441151891</v>
      </c>
    </row>
    <row r="178" spans="1:4">
      <c r="A178" s="17">
        <v>35309</v>
      </c>
      <c r="B178" s="40">
        <f>VLOOKUP(A178,INPC!$C$2:$J$996,3,0)</f>
        <v>112</v>
      </c>
      <c r="C178" s="23">
        <f>(VLOOKUP(A178,INPC!$C$2:$J$996,2,0)*VLOOKUP(A178,INPC!$C$2:$J$996,6,0))/($G$6*$G$8)</f>
        <v>0.19545628870433301</v>
      </c>
      <c r="D178" s="23">
        <f>(VLOOKUP(DATE(YEAR(A178),MONTH(A178)-1,1),INPC!$C$2:$J$996,2,0)*VLOOKUP(DATE(YEAR(A178),MONTH(A178)-1,1),INPC!$C$2:$J$996,6,0))/($G$7*$G$9)</f>
        <v>0.19558340102008881</v>
      </c>
    </row>
    <row r="179" spans="1:4">
      <c r="A179" s="17">
        <v>35339</v>
      </c>
      <c r="B179" s="40">
        <f>VLOOKUP(A179,INPC!$C$2:$J$996,3,0)</f>
        <v>112</v>
      </c>
      <c r="C179" s="23">
        <f>(VLOOKUP(A179,INPC!$C$2:$J$996,2,0)*VLOOKUP(A179,INPC!$C$2:$J$996,6,0))/($G$6*$G$8)</f>
        <v>0.19584667011865065</v>
      </c>
      <c r="D179" s="23">
        <f>(VLOOKUP(DATE(YEAR(A179),MONTH(A179)-1,1),INPC!$C$2:$J$996,2,0)*VLOOKUP(DATE(YEAR(A179),MONTH(A179)-1,1),INPC!$C$2:$J$996,6,0))/($G$7*$G$9)</f>
        <v>0.19609100539213101</v>
      </c>
    </row>
    <row r="180" spans="1:4">
      <c r="A180" s="17">
        <v>35370</v>
      </c>
      <c r="B180" s="40">
        <f>VLOOKUP(A180,INPC!$C$2:$J$996,3,0)</f>
        <v>112</v>
      </c>
      <c r="C180" s="23">
        <f>(VLOOKUP(A180,INPC!$C$2:$J$996,2,0)*VLOOKUP(A180,INPC!$C$2:$J$996,6,0))/($G$6*$G$8)</f>
        <v>0.19655178703018178</v>
      </c>
      <c r="D180" s="23">
        <f>(VLOOKUP(DATE(YEAR(A180),MONTH(A180)-1,1),INPC!$C$2:$J$996,2,0)*VLOOKUP(DATE(YEAR(A180),MONTH(A180)-1,1),INPC!$C$2:$J$996,6,0))/($G$7*$G$9)</f>
        <v>0.19648265451494712</v>
      </c>
    </row>
    <row r="181" spans="1:4">
      <c r="A181" s="17">
        <v>35400</v>
      </c>
      <c r="B181" s="40">
        <f>VLOOKUP(A181,INPC!$C$2:$J$996,3,0)</f>
        <v>112</v>
      </c>
      <c r="C181" s="23">
        <f>(VLOOKUP(A181,INPC!$C$2:$J$996,2,0)*VLOOKUP(A181,INPC!$C$2:$J$996,6,0))/($G$6*$G$8)</f>
        <v>0.19721071270573662</v>
      </c>
      <c r="D181" s="23">
        <f>(VLOOKUP(DATE(YEAR(A181),MONTH(A181)-1,1),INPC!$C$2:$J$996,2,0)*VLOOKUP(DATE(YEAR(A181),MONTH(A181)-1,1),INPC!$C$2:$J$996,6,0))/($G$7*$G$9)</f>
        <v>0.19719006119404503</v>
      </c>
    </row>
    <row r="182" spans="1:4">
      <c r="A182" s="17">
        <v>35431</v>
      </c>
      <c r="B182" s="40">
        <f>VLOOKUP(A182,INPC!$C$2:$J$996,3,0)</f>
        <v>112</v>
      </c>
      <c r="C182" s="23">
        <f>(VLOOKUP(A182,INPC!$C$2:$J$996,2,0)*VLOOKUP(A182,INPC!$C$2:$J$996,6,0))/($G$6*$G$8)</f>
        <v>0.19833470445939494</v>
      </c>
      <c r="D182" s="23">
        <f>(VLOOKUP(DATE(YEAR(A182),MONTH(A182)-1,1),INPC!$C$2:$J$996,2,0)*VLOOKUP(DATE(YEAR(A182),MONTH(A182)-1,1),INPC!$C$2:$J$996,6,0))/($G$7*$G$9)</f>
        <v>0.19785112663765267</v>
      </c>
    </row>
    <row r="183" spans="1:4">
      <c r="A183" s="17">
        <v>35462</v>
      </c>
      <c r="B183" s="40">
        <f>VLOOKUP(A183,INPC!$C$2:$J$996,3,0)</f>
        <v>112</v>
      </c>
      <c r="C183" s="23">
        <f>(VLOOKUP(A183,INPC!$C$2:$J$996,2,0)*VLOOKUP(A183,INPC!$C$2:$J$996,6,0))/($G$6*$G$8)</f>
        <v>0.19958442836080548</v>
      </c>
      <c r="D183" s="23">
        <f>(VLOOKUP(DATE(YEAR(A183),MONTH(A183)-1,1),INPC!$C$2:$J$996,2,0)*VLOOKUP(DATE(YEAR(A183),MONTH(A183)-1,1),INPC!$C$2:$J$996,6,0))/($G$7*$G$9)</f>
        <v>0.19897876839575815</v>
      </c>
    </row>
    <row r="184" spans="1:4">
      <c r="A184" s="17">
        <v>35490</v>
      </c>
      <c r="B184" s="40">
        <f>VLOOKUP(A184,INPC!$C$2:$J$996,3,0)</f>
        <v>112</v>
      </c>
      <c r="C184" s="23">
        <f>(VLOOKUP(A184,INPC!$C$2:$J$996,2,0)*VLOOKUP(A184,INPC!$C$2:$J$996,6,0))/($G$6*$G$8)</f>
        <v>0.20071200244415788</v>
      </c>
      <c r="D184" s="23">
        <f>(VLOOKUP(DATE(YEAR(A184),MONTH(A184)-1,1),INPC!$C$2:$J$996,2,0)*VLOOKUP(DATE(YEAR(A184),MONTH(A184)-1,1),INPC!$C$2:$J$996,6,0))/($G$7*$G$9)</f>
        <v>0.20023255059900499</v>
      </c>
    </row>
    <row r="185" spans="1:4">
      <c r="A185" s="17">
        <v>35521</v>
      </c>
      <c r="B185" s="40">
        <f>VLOOKUP(A185,INPC!$C$2:$J$996,3,0)</f>
        <v>112</v>
      </c>
      <c r="C185" s="23">
        <f>(VLOOKUP(A185,INPC!$C$2:$J$996,2,0)*VLOOKUP(A185,INPC!$C$2:$J$996,6,0))/($G$6*$G$8)</f>
        <v>0.20199618818998971</v>
      </c>
      <c r="D185" s="23">
        <f>(VLOOKUP(DATE(YEAR(A185),MONTH(A185)-1,1),INPC!$C$2:$J$996,2,0)*VLOOKUP(DATE(YEAR(A185),MONTH(A185)-1,1),INPC!$C$2:$J$996,6,0))/($G$7*$G$9)</f>
        <v>0.2013637863199142</v>
      </c>
    </row>
    <row r="186" spans="1:4">
      <c r="A186" s="17">
        <v>35551</v>
      </c>
      <c r="B186" s="40">
        <f>VLOOKUP(A186,INPC!$C$2:$J$996,3,0)</f>
        <v>120</v>
      </c>
      <c r="C186" s="23">
        <f>(VLOOKUP(A186,INPC!$C$2:$J$996,2,0)*VLOOKUP(A186,INPC!$C$2:$J$996,6,0))/($G$6*$G$8)</f>
        <v>0.20271292282039463</v>
      </c>
      <c r="D186" s="23">
        <f>(VLOOKUP(DATE(YEAR(A186),MONTH(A186)-1,1),INPC!$C$2:$J$996,2,0)*VLOOKUP(DATE(YEAR(A186),MONTH(A186)-1,1),INPC!$C$2:$J$996,6,0))/($G$7*$G$9)</f>
        <v>0.20265214227755407</v>
      </c>
    </row>
    <row r="187" spans="1:4">
      <c r="A187" s="17">
        <v>35582</v>
      </c>
      <c r="B187" s="40">
        <f>VLOOKUP(A187,INPC!$C$2:$J$996,3,0)</f>
        <v>120</v>
      </c>
      <c r="C187" s="23">
        <f>(VLOOKUP(A187,INPC!$C$2:$J$996,2,0)*VLOOKUP(A187,INPC!$C$2:$J$996,6,0))/($G$6*$G$8)</f>
        <v>0.20317907176596417</v>
      </c>
      <c r="D187" s="23">
        <f>(VLOOKUP(DATE(YEAR(A187),MONTH(A187)-1,1),INPC!$C$2:$J$996,2,0)*VLOOKUP(DATE(YEAR(A187),MONTH(A187)-1,1),INPC!$C$2:$J$996,6,0))/($G$7*$G$9)</f>
        <v>0.20337120440242673</v>
      </c>
    </row>
    <row r="188" spans="1:4">
      <c r="A188" s="17">
        <v>35612</v>
      </c>
      <c r="B188" s="40">
        <f>VLOOKUP(A188,INPC!$C$2:$J$996,3,0)</f>
        <v>120</v>
      </c>
      <c r="C188" s="23">
        <f>(VLOOKUP(A188,INPC!$C$2:$J$996,2,0)*VLOOKUP(A188,INPC!$C$2:$J$996,6,0))/($G$6*$G$8)</f>
        <v>0.20371709672308144</v>
      </c>
      <c r="D188" s="23">
        <f>(VLOOKUP(DATE(YEAR(A188),MONTH(A188)-1,1),INPC!$C$2:$J$996,2,0)*VLOOKUP(DATE(YEAR(A188),MONTH(A188)-1,1),INPC!$C$2:$J$996,6,0))/($G$7*$G$9)</f>
        <v>0.2038388671008497</v>
      </c>
    </row>
    <row r="189" spans="1:4">
      <c r="A189" s="17">
        <v>35643</v>
      </c>
      <c r="B189" s="40">
        <f>VLOOKUP(A189,INPC!$C$2:$J$996,3,0)</f>
        <v>120</v>
      </c>
      <c r="C189" s="23">
        <f>(VLOOKUP(A189,INPC!$C$2:$J$996,2,0)*VLOOKUP(A189,INPC!$C$2:$J$996,6,0))/($G$6*$G$8)</f>
        <v>0.20387000934961011</v>
      </c>
      <c r="D189" s="23">
        <f>(VLOOKUP(DATE(YEAR(A189),MONTH(A189)-1,1),INPC!$C$2:$J$996,2,0)*VLOOKUP(DATE(YEAR(A189),MONTH(A189)-1,1),INPC!$C$2:$J$996,6,0))/($G$7*$G$9)</f>
        <v>0.20437863921801488</v>
      </c>
    </row>
    <row r="190" spans="1:4">
      <c r="A190" s="17">
        <v>35674</v>
      </c>
      <c r="B190" s="40">
        <f>VLOOKUP(A190,INPC!$C$2:$J$996,3,0)</f>
        <v>120</v>
      </c>
      <c r="C190" s="23">
        <f>(VLOOKUP(A190,INPC!$C$2:$J$996,2,0)*VLOOKUP(A190,INPC!$C$2:$J$996,6,0))/($G$6*$G$8)</f>
        <v>0.2039413561978925</v>
      </c>
      <c r="D190" s="23">
        <f>(VLOOKUP(DATE(YEAR(A190),MONTH(A190)-1,1),INPC!$C$2:$J$996,2,0)*VLOOKUP(DATE(YEAR(A190),MONTH(A190)-1,1),INPC!$C$2:$J$996,6,0))/($G$7*$G$9)</f>
        <v>0.20453204840669809</v>
      </c>
    </row>
    <row r="191" spans="1:4">
      <c r="A191" s="17">
        <v>35704</v>
      </c>
      <c r="B191" s="40">
        <f>VLOOKUP(A191,INPC!$C$2:$J$996,3,0)</f>
        <v>120</v>
      </c>
      <c r="C191" s="23">
        <f>(VLOOKUP(A191,INPC!$C$2:$J$996,2,0)*VLOOKUP(A191,INPC!$C$2:$J$996,6,0))/($G$6*$G$8)</f>
        <v>0.20433838828689385</v>
      </c>
      <c r="D191" s="23">
        <f>(VLOOKUP(DATE(YEAR(A191),MONTH(A191)-1,1),INPC!$C$2:$J$996,2,0)*VLOOKUP(DATE(YEAR(A191),MONTH(A191)-1,1),INPC!$C$2:$J$996,6,0))/($G$7*$G$9)</f>
        <v>0.20460362694379194</v>
      </c>
    </row>
    <row r="192" spans="1:4">
      <c r="A192" s="17">
        <v>35735</v>
      </c>
      <c r="B192" s="40">
        <f>VLOOKUP(A192,INPC!$C$2:$J$996,3,0)</f>
        <v>120</v>
      </c>
      <c r="C192" s="23">
        <f>(VLOOKUP(A192,INPC!$C$2:$J$996,2,0)*VLOOKUP(A192,INPC!$C$2:$J$996,6,0))/($G$6*$G$8)</f>
        <v>0.20478767042134174</v>
      </c>
      <c r="D192" s="23">
        <f>(VLOOKUP(DATE(YEAR(A192),MONTH(A192)-1,1),INPC!$C$2:$J$996,2,0)*VLOOKUP(DATE(YEAR(A192),MONTH(A192)-1,1),INPC!$C$2:$J$996,6,0))/($G$7*$G$9)</f>
        <v>0.20500194833841837</v>
      </c>
    </row>
    <row r="193" spans="1:4">
      <c r="A193" s="17">
        <v>35765</v>
      </c>
      <c r="B193" s="40">
        <f>VLOOKUP(A193,INPC!$C$2:$J$996,3,0)</f>
        <v>120</v>
      </c>
      <c r="C193" s="23">
        <f>(VLOOKUP(A193,INPC!$C$2:$J$996,2,0)*VLOOKUP(A193,INPC!$C$2:$J$996,6,0))/($G$6*$G$8)</f>
        <v>0.20552438774467438</v>
      </c>
      <c r="D193" s="23">
        <f>(VLOOKUP(DATE(YEAR(A193),MONTH(A193)-1,1),INPC!$C$2:$J$996,2,0)*VLOOKUP(DATE(YEAR(A193),MONTH(A193)-1,1),INPC!$C$2:$J$996,6,0))/($G$7*$G$9)</f>
        <v>0.20545268945313314</v>
      </c>
    </row>
    <row r="194" spans="1:4">
      <c r="A194" s="17">
        <v>35796</v>
      </c>
      <c r="B194" s="40">
        <f>VLOOKUP(A194,INPC!$C$2:$J$996,3,0)</f>
        <v>120</v>
      </c>
      <c r="C194" s="23">
        <f>(VLOOKUP(A194,INPC!$C$2:$J$996,2,0)*VLOOKUP(A194,INPC!$C$2:$J$996,6,0))/($G$6*$G$8)</f>
        <v>0.20698320349019872</v>
      </c>
      <c r="D194" s="23">
        <f>(VLOOKUP(DATE(YEAR(A194),MONTH(A194)-1,1),INPC!$C$2:$J$996,2,0)*VLOOKUP(DATE(YEAR(A194),MONTH(A194)-1,1),INPC!$C$2:$J$996,6,0))/($G$7*$G$9)</f>
        <v>0.20619179916190608</v>
      </c>
    </row>
    <row r="195" spans="1:4">
      <c r="A195" s="17">
        <v>35827</v>
      </c>
      <c r="B195" s="40">
        <f>VLOOKUP(A195,INPC!$C$2:$J$996,3,0)</f>
        <v>120</v>
      </c>
      <c r="C195" s="23">
        <f>(VLOOKUP(A195,INPC!$C$2:$J$996,2,0)*VLOOKUP(A195,INPC!$C$2:$J$996,6,0))/($G$6*$G$8)</f>
        <v>0.20842107257678333</v>
      </c>
      <c r="D195" s="23">
        <f>(VLOOKUP(DATE(YEAR(A195),MONTH(A195)-1,1),INPC!$C$2:$J$996,2,0)*VLOOKUP(DATE(YEAR(A195),MONTH(A195)-1,1),INPC!$C$2:$J$996,6,0))/($G$7*$G$9)</f>
        <v>0.20765535220549458</v>
      </c>
    </row>
    <row r="196" spans="1:4">
      <c r="A196" s="17">
        <v>35855</v>
      </c>
      <c r="B196" s="40">
        <f>VLOOKUP(A196,INPC!$C$2:$J$996,3,0)</f>
        <v>120</v>
      </c>
      <c r="C196" s="23">
        <f>(VLOOKUP(A196,INPC!$C$2:$J$996,2,0)*VLOOKUP(A196,INPC!$C$2:$J$996,6,0))/($G$6*$G$8)</f>
        <v>0.20949391364646544</v>
      </c>
      <c r="D196" s="23">
        <f>(VLOOKUP(DATE(YEAR(A196),MONTH(A196)-1,1),INPC!$C$2:$J$996,2,0)*VLOOKUP(DATE(YEAR(A196),MONTH(A196)-1,1),INPC!$C$2:$J$996,6,0))/($G$7*$G$9)</f>
        <v>0.20909789056882733</v>
      </c>
    </row>
    <row r="197" spans="1:4">
      <c r="A197" s="17">
        <v>35886</v>
      </c>
      <c r="B197" s="40">
        <f>VLOOKUP(A197,INPC!$C$2:$J$996,3,0)</f>
        <v>120</v>
      </c>
      <c r="C197" s="23">
        <f>(VLOOKUP(A197,INPC!$C$2:$J$996,2,0)*VLOOKUP(A197,INPC!$C$2:$J$996,6,0))/($G$6*$G$8)</f>
        <v>0.21047804922141913</v>
      </c>
      <c r="D197" s="23">
        <f>(VLOOKUP(DATE(YEAR(A197),MONTH(A197)-1,1),INPC!$C$2:$J$996,2,0)*VLOOKUP(DATE(YEAR(A197),MONTH(A197)-1,1),INPC!$C$2:$J$996,6,0))/($G$7*$G$9)</f>
        <v>0.21017421553833582</v>
      </c>
    </row>
    <row r="198" spans="1:4">
      <c r="A198" s="17">
        <v>35916</v>
      </c>
      <c r="B198" s="40">
        <f>VLOOKUP(A198,INPC!$C$2:$J$996,3,0)</f>
        <v>130</v>
      </c>
      <c r="C198" s="23">
        <f>(VLOOKUP(A198,INPC!$C$2:$J$996,2,0)*VLOOKUP(A198,INPC!$C$2:$J$996,6,0))/($G$6*$G$8)</f>
        <v>0.21170852947127397</v>
      </c>
      <c r="D198" s="23">
        <f>(VLOOKUP(DATE(YEAR(A198),MONTH(A198)-1,1),INPC!$C$2:$J$996,2,0)*VLOOKUP(DATE(YEAR(A198),MONTH(A198)-1,1),INPC!$C$2:$J$996,6,0))/($G$7*$G$9)</f>
        <v>0.21116154695455214</v>
      </c>
    </row>
    <row r="199" spans="1:4">
      <c r="A199" s="17">
        <v>35947</v>
      </c>
      <c r="B199" s="40">
        <f>VLOOKUP(A199,INPC!$C$2:$J$996,3,0)</f>
        <v>130</v>
      </c>
      <c r="C199" s="23">
        <f>(VLOOKUP(A199,INPC!$C$2:$J$996,2,0)*VLOOKUP(A199,INPC!$C$2:$J$996,6,0))/($G$6*$G$8)</f>
        <v>0.21262826804831911</v>
      </c>
      <c r="D199" s="23">
        <f>(VLOOKUP(DATE(YEAR(A199),MONTH(A199)-1,1),INPC!$C$2:$J$996,2,0)*VLOOKUP(DATE(YEAR(A199),MONTH(A199)-1,1),INPC!$C$2:$J$996,6,0))/($G$7*$G$9)</f>
        <v>0.21239602301520316</v>
      </c>
    </row>
    <row r="200" spans="1:4">
      <c r="A200" s="17">
        <v>35977</v>
      </c>
      <c r="B200" s="40">
        <f>VLOOKUP(A200,INPC!$C$2:$J$996,3,0)</f>
        <v>130</v>
      </c>
      <c r="C200" s="23">
        <f>(VLOOKUP(A200,INPC!$C$2:$J$996,2,0)*VLOOKUP(A200,INPC!$C$2:$J$996,6,0))/($G$6*$G$8)</f>
        <v>0.21248970473525666</v>
      </c>
      <c r="D200" s="23">
        <f>(VLOOKUP(DATE(YEAR(A200),MONTH(A200)-1,1),INPC!$C$2:$J$996,2,0)*VLOOKUP(DATE(YEAR(A200),MONTH(A200)-1,1),INPC!$C$2:$J$996,6,0))/($G$7*$G$9)</f>
        <v>0.21331874831335679</v>
      </c>
    </row>
    <row r="201" spans="1:4">
      <c r="A201" s="17">
        <v>36008</v>
      </c>
      <c r="B201" s="40">
        <f>VLOOKUP(A201,INPC!$C$2:$J$996,3,0)</f>
        <v>130</v>
      </c>
      <c r="C201" s="23">
        <f>(VLOOKUP(A201,INPC!$C$2:$J$996,2,0)*VLOOKUP(A201,INPC!$C$2:$J$996,6,0))/($G$6*$G$8)</f>
        <v>0.21167176502910412</v>
      </c>
      <c r="D201" s="23">
        <f>(VLOOKUP(DATE(YEAR(A201),MONTH(A201)-1,1),INPC!$C$2:$J$996,2,0)*VLOOKUP(DATE(YEAR(A201),MONTH(A201)-1,1),INPC!$C$2:$J$996,6,0))/($G$7*$G$9)</f>
        <v>0.21317973503550836</v>
      </c>
    </row>
    <row r="202" spans="1:4">
      <c r="A202" s="17">
        <v>36039</v>
      </c>
      <c r="B202" s="40">
        <f>VLOOKUP(A202,INPC!$C$2:$J$996,3,0)</f>
        <v>130</v>
      </c>
      <c r="C202" s="23">
        <f>(VLOOKUP(A202,INPC!$C$2:$J$996,2,0)*VLOOKUP(A202,INPC!$C$2:$J$996,6,0))/($G$6*$G$8)</f>
        <v>0.21082508178129786</v>
      </c>
      <c r="D202" s="23">
        <f>(VLOOKUP(DATE(YEAR(A202),MONTH(A202)-1,1),INPC!$C$2:$J$996,2,0)*VLOOKUP(DATE(YEAR(A202),MONTH(A202)-1,1),INPC!$C$2:$J$996,6,0))/($G$7*$G$9)</f>
        <v>0.21235913918570062</v>
      </c>
    </row>
    <row r="203" spans="1:4">
      <c r="A203" s="17">
        <v>36069</v>
      </c>
      <c r="B203" s="40">
        <f>VLOOKUP(A203,INPC!$C$2:$J$996,3,0)</f>
        <v>130</v>
      </c>
      <c r="C203" s="23">
        <f>(VLOOKUP(A203,INPC!$C$2:$J$996,2,0)*VLOOKUP(A203,INPC!$C$2:$J$996,6,0))/($G$6*$G$8)</f>
        <v>0.21061407768929885</v>
      </c>
      <c r="D203" s="23">
        <f>(VLOOKUP(DATE(YEAR(A203),MONTH(A203)-1,1),INPC!$C$2:$J$996,2,0)*VLOOKUP(DATE(YEAR(A203),MONTH(A203)-1,1),INPC!$C$2:$J$996,6,0))/($G$7*$G$9)</f>
        <v>0.21150970645364792</v>
      </c>
    </row>
    <row r="204" spans="1:4">
      <c r="A204" s="17">
        <v>36100</v>
      </c>
      <c r="B204" s="40">
        <f>VLOOKUP(A204,INPC!$C$2:$J$996,3,0)</f>
        <v>130</v>
      </c>
      <c r="C204" s="23">
        <f>(VLOOKUP(A204,INPC!$C$2:$J$996,2,0)*VLOOKUP(A204,INPC!$C$2:$J$996,6,0))/($G$6*$G$8)</f>
        <v>0.21054049164365224</v>
      </c>
      <c r="D204" s="23">
        <f>(VLOOKUP(DATE(YEAR(A204),MONTH(A204)-1,1),INPC!$C$2:$J$996,2,0)*VLOOKUP(DATE(YEAR(A204),MONTH(A204)-1,1),INPC!$C$2:$J$996,6,0))/($G$7*$G$9)</f>
        <v>0.21129801715566618</v>
      </c>
    </row>
    <row r="205" spans="1:4">
      <c r="A205" s="17">
        <v>36130</v>
      </c>
      <c r="B205" s="40">
        <f>VLOOKUP(A205,INPC!$C$2:$J$996,3,0)</f>
        <v>130</v>
      </c>
      <c r="C205" s="23">
        <f>(VLOOKUP(A205,INPC!$C$2:$J$996,2,0)*VLOOKUP(A205,INPC!$C$2:$J$996,6,0))/($G$6*$G$8)</f>
        <v>0.2107924317245414</v>
      </c>
      <c r="D205" s="23">
        <f>(VLOOKUP(DATE(YEAR(A205),MONTH(A205)-1,1),INPC!$C$2:$J$996,2,0)*VLOOKUP(DATE(YEAR(A205),MONTH(A205)-1,1),INPC!$C$2:$J$996,6,0))/($G$7*$G$9)</f>
        <v>0.21122419214973095</v>
      </c>
    </row>
    <row r="206" spans="1:4">
      <c r="A206" s="17">
        <v>36161</v>
      </c>
      <c r="B206" s="40">
        <f>VLOOKUP(A206,INPC!$C$2:$J$996,3,0)</f>
        <v>130</v>
      </c>
      <c r="C206" s="23">
        <f>(VLOOKUP(A206,INPC!$C$2:$J$996,2,0)*VLOOKUP(A206,INPC!$C$2:$J$996,6,0))/($G$6*$G$8)</f>
        <v>0.21192000529869456</v>
      </c>
      <c r="D206" s="23">
        <f>(VLOOKUP(DATE(YEAR(A206),MONTH(A206)-1,1),INPC!$C$2:$J$996,2,0)*VLOOKUP(DATE(YEAR(A206),MONTH(A206)-1,1),INPC!$C$2:$J$996,6,0))/($G$7*$G$9)</f>
        <v>0.21147695037044423</v>
      </c>
    </row>
    <row r="207" spans="1:4">
      <c r="A207" s="17">
        <v>36192</v>
      </c>
      <c r="B207" s="40">
        <f>VLOOKUP(A207,INPC!$C$2:$J$996,3,0)</f>
        <v>130</v>
      </c>
      <c r="C207" s="23">
        <f>(VLOOKUP(A207,INPC!$C$2:$J$996,2,0)*VLOOKUP(A207,INPC!$C$2:$J$996,6,0))/($G$6*$G$8)</f>
        <v>0.21397419592437716</v>
      </c>
      <c r="D207" s="23">
        <f>(VLOOKUP(DATE(YEAR(A207),MONTH(A207)-1,1),INPC!$C$2:$J$996,2,0)*VLOOKUP(DATE(YEAR(A207),MONTH(A207)-1,1),INPC!$C$2:$J$996,6,0))/($G$7*$G$9)</f>
        <v>0.21260818558050065</v>
      </c>
    </row>
    <row r="208" spans="1:4">
      <c r="A208" s="17">
        <v>36220</v>
      </c>
      <c r="B208" s="40">
        <f>VLOOKUP(A208,INPC!$C$2:$J$996,3,0)</f>
        <v>130</v>
      </c>
      <c r="C208" s="23">
        <f>(VLOOKUP(A208,INPC!$C$2:$J$996,2,0)*VLOOKUP(A208,INPC!$C$2:$J$996,6,0))/($G$6*$G$8)</f>
        <v>0.21672375056424456</v>
      </c>
      <c r="D208" s="23">
        <f>(VLOOKUP(DATE(YEAR(A208),MONTH(A208)-1,1),INPC!$C$2:$J$996,2,0)*VLOOKUP(DATE(YEAR(A208),MONTH(A208)-1,1),INPC!$C$2:$J$996,6,0))/($G$7*$G$9)</f>
        <v>0.21466904690006924</v>
      </c>
    </row>
    <row r="209" spans="1:4">
      <c r="A209" s="17">
        <v>36251</v>
      </c>
      <c r="B209" s="40">
        <f>VLOOKUP(A209,INPC!$C$2:$J$996,3,0)</f>
        <v>130</v>
      </c>
      <c r="C209" s="23">
        <f>(VLOOKUP(A209,INPC!$C$2:$J$996,2,0)*VLOOKUP(A209,INPC!$C$2:$J$996,6,0))/($G$6*$G$8)</f>
        <v>0.2186184756608244</v>
      </c>
      <c r="D209" s="23">
        <f>(VLOOKUP(DATE(YEAR(A209),MONTH(A209)-1,1),INPC!$C$2:$J$996,2,0)*VLOOKUP(DATE(YEAR(A209),MONTH(A209)-1,1),INPC!$C$2:$J$996,6,0))/($G$7*$G$9)</f>
        <v>0.21742753033023296</v>
      </c>
    </row>
    <row r="210" spans="1:4">
      <c r="A210" s="17">
        <v>36281</v>
      </c>
      <c r="B210" s="40">
        <f>VLOOKUP(A210,INPC!$C$2:$J$996,3,0)</f>
        <v>136</v>
      </c>
      <c r="C210" s="23">
        <f>(VLOOKUP(A210,INPC!$C$2:$J$996,2,0)*VLOOKUP(A210,INPC!$C$2:$J$996,6,0))/($G$6*$G$8)</f>
        <v>0.21918642459507023</v>
      </c>
      <c r="D210" s="23">
        <f>(VLOOKUP(DATE(YEAR(A210),MONTH(A210)-1,1),INPC!$C$2:$J$996,2,0)*VLOOKUP(DATE(YEAR(A210),MONTH(A210)-1,1),INPC!$C$2:$J$996,6,0))/($G$7*$G$9)</f>
        <v>0.21932840827891881</v>
      </c>
    </row>
    <row r="211" spans="1:4">
      <c r="A211" s="17">
        <v>36312</v>
      </c>
      <c r="B211" s="40">
        <f>VLOOKUP(A211,INPC!$C$2:$J$996,3,0)</f>
        <v>136</v>
      </c>
      <c r="C211" s="23">
        <f>(VLOOKUP(A211,INPC!$C$2:$J$996,2,0)*VLOOKUP(A211,INPC!$C$2:$J$996,6,0))/($G$6*$G$8)</f>
        <v>0.21931762345860054</v>
      </c>
      <c r="D211" s="23">
        <f>(VLOOKUP(DATE(YEAR(A211),MONTH(A211)-1,1),INPC!$C$2:$J$996,2,0)*VLOOKUP(DATE(YEAR(A211),MONTH(A211)-1,1),INPC!$C$2:$J$996,6,0))/($G$7*$G$9)</f>
        <v>0.21989820154710124</v>
      </c>
    </row>
    <row r="212" spans="1:4">
      <c r="A212" s="17">
        <v>36342</v>
      </c>
      <c r="B212" s="40">
        <f>VLOOKUP(A212,INPC!$C$2:$J$996,3,0)</f>
        <v>136</v>
      </c>
      <c r="C212" s="23">
        <f>(VLOOKUP(A212,INPC!$C$2:$J$996,2,0)*VLOOKUP(A212,INPC!$C$2:$J$996,6,0))/($G$6*$G$8)</f>
        <v>0.22020429975324116</v>
      </c>
      <c r="D212" s="23">
        <f>(VLOOKUP(DATE(YEAR(A212),MONTH(A212)-1,1),INPC!$C$2:$J$996,2,0)*VLOOKUP(DATE(YEAR(A212),MONTH(A212)-1,1),INPC!$C$2:$J$996,6,0))/($G$7*$G$9)</f>
        <v>0.22002982646040797</v>
      </c>
    </row>
    <row r="213" spans="1:4">
      <c r="A213" s="17">
        <v>36373</v>
      </c>
      <c r="B213" s="40">
        <f>VLOOKUP(A213,INPC!$C$2:$J$996,3,0)</f>
        <v>136</v>
      </c>
      <c r="C213" s="23">
        <f>(VLOOKUP(A213,INPC!$C$2:$J$996,2,0)*VLOOKUP(A213,INPC!$C$2:$J$996,6,0))/($G$6*$G$8)</f>
        <v>0.22162443132271409</v>
      </c>
      <c r="D213" s="23">
        <f>(VLOOKUP(DATE(YEAR(A213),MONTH(A213)-1,1),INPC!$C$2:$J$996,2,0)*VLOOKUP(DATE(YEAR(A213),MONTH(A213)-1,1),INPC!$C$2:$J$996,6,0))/($G$7*$G$9)</f>
        <v>0.22091938211106529</v>
      </c>
    </row>
    <row r="214" spans="1:4">
      <c r="A214" s="17">
        <v>36404</v>
      </c>
      <c r="B214" s="40">
        <f>VLOOKUP(A214,INPC!$C$2:$J$996,3,0)</f>
        <v>136</v>
      </c>
      <c r="C214" s="23">
        <f>(VLOOKUP(A214,INPC!$C$2:$J$996,2,0)*VLOOKUP(A214,INPC!$C$2:$J$996,6,0))/($G$6*$G$8)</f>
        <v>0.22266583475789858</v>
      </c>
      <c r="D214" s="23">
        <f>(VLOOKUP(DATE(YEAR(A214),MONTH(A214)-1,1),INPC!$C$2:$J$996,2,0)*VLOOKUP(DATE(YEAR(A214),MONTH(A214)-1,1),INPC!$C$2:$J$996,6,0))/($G$7*$G$9)</f>
        <v>0.22234412535720513</v>
      </c>
    </row>
    <row r="215" spans="1:4">
      <c r="A215" s="17">
        <v>36434</v>
      </c>
      <c r="B215" s="40">
        <f>VLOOKUP(A215,INPC!$C$2:$J$996,3,0)</f>
        <v>136</v>
      </c>
      <c r="C215" s="23">
        <f>(VLOOKUP(A215,INPC!$C$2:$J$996,2,0)*VLOOKUP(A215,INPC!$C$2:$J$996,6,0))/($G$6*$G$8)</f>
        <v>0.22416751492780901</v>
      </c>
      <c r="D215" s="23">
        <f>(VLOOKUP(DATE(YEAR(A215),MONTH(A215)-1,1),INPC!$C$2:$J$996,2,0)*VLOOKUP(DATE(YEAR(A215),MONTH(A215)-1,1),INPC!$C$2:$J$996,6,0))/($G$7*$G$9)</f>
        <v>0.22338891060293878</v>
      </c>
    </row>
    <row r="216" spans="1:4">
      <c r="A216" s="17">
        <v>36465</v>
      </c>
      <c r="B216" s="40">
        <f>VLOOKUP(A216,INPC!$C$2:$J$996,3,0)</f>
        <v>136</v>
      </c>
      <c r="C216" s="23">
        <f>(VLOOKUP(A216,INPC!$C$2:$J$996,2,0)*VLOOKUP(A216,INPC!$C$2:$J$996,6,0))/($G$6*$G$8)</f>
        <v>0.22629643912314534</v>
      </c>
      <c r="D216" s="23">
        <f>(VLOOKUP(DATE(YEAR(A216),MONTH(A216)-1,1),INPC!$C$2:$J$996,2,0)*VLOOKUP(DATE(YEAR(A216),MONTH(A216)-1,1),INPC!$C$2:$J$996,6,0))/($G$7*$G$9)</f>
        <v>0.22489546726707663</v>
      </c>
    </row>
    <row r="217" spans="1:4">
      <c r="A217" s="17">
        <v>36495</v>
      </c>
      <c r="B217" s="40">
        <f>VLOOKUP(A217,INPC!$C$2:$J$996,3,0)</f>
        <v>136</v>
      </c>
      <c r="C217" s="23">
        <f>(VLOOKUP(A217,INPC!$C$2:$J$996,2,0)*VLOOKUP(A217,INPC!$C$2:$J$996,6,0))/($G$6*$G$8)</f>
        <v>0.22819695652136918</v>
      </c>
      <c r="D217" s="23">
        <f>(VLOOKUP(DATE(YEAR(A217),MONTH(A217)-1,1),INPC!$C$2:$J$996,2,0)*VLOOKUP(DATE(YEAR(A217),MONTH(A217)-1,1),INPC!$C$2:$J$996,6,0))/($G$7*$G$9)</f>
        <v>0.22703130484300968</v>
      </c>
    </row>
    <row r="218" spans="1:4">
      <c r="A218" s="17">
        <v>36526</v>
      </c>
      <c r="B218" s="40">
        <f>VLOOKUP(A218,INPC!$C$2:$J$996,3,0)</f>
        <v>136</v>
      </c>
      <c r="C218" s="23">
        <f>(VLOOKUP(A218,INPC!$C$2:$J$996,2,0)*VLOOKUP(A218,INPC!$C$2:$J$996,6,0))/($G$6*$G$8)</f>
        <v>0.22973730562804445</v>
      </c>
      <c r="D218" s="23">
        <f>(VLOOKUP(DATE(YEAR(A218),MONTH(A218)-1,1),INPC!$C$2:$J$996,2,0)*VLOOKUP(DATE(YEAR(A218),MONTH(A218)-1,1),INPC!$C$2:$J$996,6,0))/($G$7*$G$9)</f>
        <v>0.22893799390302091</v>
      </c>
    </row>
    <row r="219" spans="1:4">
      <c r="A219" s="17">
        <v>36557</v>
      </c>
      <c r="B219" s="40">
        <f>VLOOKUP(A219,INPC!$C$2:$J$996,3,0)</f>
        <v>136</v>
      </c>
      <c r="C219" s="23">
        <f>(VLOOKUP(A219,INPC!$C$2:$J$996,2,0)*VLOOKUP(A219,INPC!$C$2:$J$996,6,0))/($G$6*$G$8)</f>
        <v>0.23049459337394126</v>
      </c>
      <c r="D219" s="23">
        <f>(VLOOKUP(DATE(YEAR(A219),MONTH(A219)-1,1),INPC!$C$2:$J$996,2,0)*VLOOKUP(DATE(YEAR(A219),MONTH(A219)-1,1),INPC!$C$2:$J$996,6,0))/($G$7*$G$9)</f>
        <v>0.23048334507583343</v>
      </c>
    </row>
    <row r="220" spans="1:4">
      <c r="A220" s="17">
        <v>36586</v>
      </c>
      <c r="B220" s="40">
        <f>VLOOKUP(A220,INPC!$C$2:$J$996,3,0)</f>
        <v>136</v>
      </c>
      <c r="C220" s="23">
        <f>(VLOOKUP(A220,INPC!$C$2:$J$996,2,0)*VLOOKUP(A220,INPC!$C$2:$J$996,6,0))/($G$6*$G$8)</f>
        <v>0.23070217347708821</v>
      </c>
      <c r="D220" s="23">
        <f>(VLOOKUP(DATE(YEAR(A220),MONTH(A220)-1,1),INPC!$C$2:$J$996,2,0)*VLOOKUP(DATE(YEAR(A220),MONTH(A220)-1,1),INPC!$C$2:$J$996,6,0))/($G$7*$G$9)</f>
        <v>0.23124309200671209</v>
      </c>
    </row>
    <row r="221" spans="1:4">
      <c r="A221" s="17">
        <v>36617</v>
      </c>
      <c r="B221" s="40">
        <f>VLOOKUP(A221,INPC!$C$2:$J$996,3,0)</f>
        <v>151</v>
      </c>
      <c r="C221" s="23">
        <f>(VLOOKUP(A221,INPC!$C$2:$J$996,2,0)*VLOOKUP(A221,INPC!$C$2:$J$996,6,0))/($G$6*$G$8)</f>
        <v>0.23095595863390253</v>
      </c>
      <c r="D221" s="23">
        <f>(VLOOKUP(DATE(YEAR(A221),MONTH(A221)-1,1),INPC!$C$2:$J$996,2,0)*VLOOKUP(DATE(YEAR(A221),MONTH(A221)-1,1),INPC!$C$2:$J$996,6,0))/($G$7*$G$9)</f>
        <v>0.23145134619692165</v>
      </c>
    </row>
    <row r="222" spans="1:4">
      <c r="A222" s="17">
        <v>36647</v>
      </c>
      <c r="B222" s="40">
        <f>VLOOKUP(A222,INPC!$C$2:$J$996,3,0)</f>
        <v>151</v>
      </c>
      <c r="C222" s="23">
        <f>(VLOOKUP(A222,INPC!$C$2:$J$996,2,0)*VLOOKUP(A222,INPC!$C$2:$J$996,6,0))/($G$6*$G$8)</f>
        <v>0.23100211290267544</v>
      </c>
      <c r="D222" s="23">
        <f>(VLOOKUP(DATE(YEAR(A222),MONTH(A222)-1,1),INPC!$C$2:$J$996,2,0)*VLOOKUP(DATE(YEAR(A222),MONTH(A222)-1,1),INPC!$C$2:$J$996,6,0))/($G$7*$G$9)</f>
        <v>0.23170595548518352</v>
      </c>
    </row>
    <row r="223" spans="1:4">
      <c r="A223" s="17">
        <v>36678</v>
      </c>
      <c r="B223" s="40">
        <f>VLOOKUP(A223,INPC!$C$2:$J$996,3,0)</f>
        <v>151</v>
      </c>
      <c r="C223" s="23">
        <f>(VLOOKUP(A223,INPC!$C$2:$J$996,2,0)*VLOOKUP(A223,INPC!$C$2:$J$996,6,0))/($G$6*$G$8)</f>
        <v>0.23129094443701056</v>
      </c>
      <c r="D223" s="23">
        <f>(VLOOKUP(DATE(YEAR(A223),MONTH(A223)-1,1),INPC!$C$2:$J$996,2,0)*VLOOKUP(DATE(YEAR(A223),MONTH(A223)-1,1),INPC!$C$2:$J$996,6,0))/($G$7*$G$9)</f>
        <v>0.23175225963342461</v>
      </c>
    </row>
    <row r="224" spans="1:4">
      <c r="A224" s="17">
        <v>36708</v>
      </c>
      <c r="B224" s="40">
        <f>VLOOKUP(A224,INPC!$C$2:$J$996,3,0)</f>
        <v>151</v>
      </c>
      <c r="C224" s="23">
        <f>(VLOOKUP(A224,INPC!$C$2:$J$996,2,0)*VLOOKUP(A224,INPC!$C$2:$J$996,6,0))/($G$6*$G$8)</f>
        <v>0.23324219462074816</v>
      </c>
      <c r="D224" s="23">
        <f>(VLOOKUP(DATE(YEAR(A224),MONTH(A224)-1,1),INPC!$C$2:$J$996,2,0)*VLOOKUP(DATE(YEAR(A224),MONTH(A224)-1,1),INPC!$C$2:$J$996,6,0))/($G$7*$G$9)</f>
        <v>0.23204202910736771</v>
      </c>
    </row>
    <row r="225" spans="1:4">
      <c r="A225" s="17">
        <v>36739</v>
      </c>
      <c r="B225" s="40">
        <f>VLOOKUP(A225,INPC!$C$2:$J$996,3,0)</f>
        <v>151</v>
      </c>
      <c r="C225" s="23">
        <f>(VLOOKUP(A225,INPC!$C$2:$J$996,2,0)*VLOOKUP(A225,INPC!$C$2:$J$996,6,0))/($G$6*$G$8)</f>
        <v>0.23627417616268656</v>
      </c>
      <c r="D225" s="23">
        <f>(VLOOKUP(DATE(YEAR(A225),MONTH(A225)-1,1),INPC!$C$2:$J$996,2,0)*VLOOKUP(DATE(YEAR(A225),MONTH(A225)-1,1),INPC!$C$2:$J$996,6,0))/($G$7*$G$9)</f>
        <v>0.23399961570044725</v>
      </c>
    </row>
    <row r="226" spans="1:4">
      <c r="A226" s="17">
        <v>36770</v>
      </c>
      <c r="B226" s="40">
        <f>VLOOKUP(A226,INPC!$C$2:$J$996,3,0)</f>
        <v>151</v>
      </c>
      <c r="C226" s="23">
        <f>(VLOOKUP(A226,INPC!$C$2:$J$996,2,0)*VLOOKUP(A226,INPC!$C$2:$J$996,6,0))/($G$6*$G$8)</f>
        <v>0.23820993482785383</v>
      </c>
      <c r="D226" s="23">
        <f>(VLOOKUP(DATE(YEAR(A226),MONTH(A226)-1,1),INPC!$C$2:$J$996,2,0)*VLOOKUP(DATE(YEAR(A226),MONTH(A226)-1,1),INPC!$C$2:$J$996,6,0))/($G$7*$G$9)</f>
        <v>0.23704144317415138</v>
      </c>
    </row>
    <row r="227" spans="1:4">
      <c r="A227" s="17">
        <v>36800</v>
      </c>
      <c r="B227" s="40">
        <f>VLOOKUP(A227,INPC!$C$2:$J$996,3,0)</f>
        <v>151</v>
      </c>
      <c r="C227" s="23">
        <f>(VLOOKUP(A227,INPC!$C$2:$J$996,2,0)*VLOOKUP(A227,INPC!$C$2:$J$996,6,0))/($G$6*$G$8)</f>
        <v>0.23891257158348855</v>
      </c>
      <c r="D227" s="23">
        <f>(VLOOKUP(DATE(YEAR(A227),MONTH(A227)-1,1),INPC!$C$2:$J$996,2,0)*VLOOKUP(DATE(YEAR(A227),MONTH(A227)-1,1),INPC!$C$2:$J$996,6,0))/($G$7*$G$9)</f>
        <v>0.23898348794214233</v>
      </c>
    </row>
    <row r="228" spans="1:4">
      <c r="A228" s="17">
        <v>36831</v>
      </c>
      <c r="B228" s="40">
        <f>VLOOKUP(A228,INPC!$C$2:$J$996,3,0)</f>
        <v>151</v>
      </c>
      <c r="C228" s="23">
        <f>(VLOOKUP(A228,INPC!$C$2:$J$996,2,0)*VLOOKUP(A228,INPC!$C$2:$J$996,6,0))/($G$6*$G$8)</f>
        <v>0.23945019455386071</v>
      </c>
      <c r="D228" s="23">
        <f>(VLOOKUP(DATE(YEAR(A228),MONTH(A228)-1,1),INPC!$C$2:$J$996,2,0)*VLOOKUP(DATE(YEAR(A228),MONTH(A228)-1,1),INPC!$C$2:$J$996,6,0))/($G$7*$G$9)</f>
        <v>0.23968840641138792</v>
      </c>
    </row>
    <row r="229" spans="1:4">
      <c r="A229" s="17">
        <v>36861</v>
      </c>
      <c r="B229" s="40">
        <f>VLOOKUP(A229,INPC!$C$2:$J$996,3,0)</f>
        <v>151</v>
      </c>
      <c r="C229" s="23">
        <f>(VLOOKUP(A229,INPC!$C$2:$J$996,2,0)*VLOOKUP(A229,INPC!$C$2:$J$996,6,0))/($G$6*$G$8)</f>
        <v>0.24045592898911636</v>
      </c>
      <c r="D229" s="23">
        <f>(VLOOKUP(DATE(YEAR(A229),MONTH(A229)-1,1),INPC!$C$2:$J$996,2,0)*VLOOKUP(DATE(YEAR(A229),MONTH(A229)-1,1),INPC!$C$2:$J$996,6,0))/($G$7*$G$9)</f>
        <v>0.24022777523641278</v>
      </c>
    </row>
    <row r="230" spans="1:4">
      <c r="A230" s="17">
        <v>36892</v>
      </c>
      <c r="B230" s="40">
        <f>VLOOKUP(A230,INPC!$C$2:$J$996,3,0)</f>
        <v>151</v>
      </c>
      <c r="C230" s="23">
        <f>(VLOOKUP(A230,INPC!$C$2:$J$996,2,0)*VLOOKUP(A230,INPC!$C$2:$J$996,6,0))/($G$6*$G$8)</f>
        <v>0.24204321394337858</v>
      </c>
      <c r="D230" s="23">
        <f>(VLOOKUP(DATE(YEAR(A230),MONTH(A230)-1,1),INPC!$C$2:$J$996,2,0)*VLOOKUP(DATE(YEAR(A230),MONTH(A230)-1,1),INPC!$C$2:$J$996,6,0))/($G$7*$G$9)</f>
        <v>0.24123677565217885</v>
      </c>
    </row>
    <row r="231" spans="1:4">
      <c r="A231" s="17">
        <v>36923</v>
      </c>
      <c r="B231" s="40">
        <f>VLOOKUP(A231,INPC!$C$2:$J$996,3,0)</f>
        <v>151</v>
      </c>
      <c r="C231" s="23">
        <f>(VLOOKUP(A231,INPC!$C$2:$J$996,2,0)*VLOOKUP(A231,INPC!$C$2:$J$996,6,0))/($G$6*$G$8)</f>
        <v>0.24356826741776638</v>
      </c>
      <c r="D231" s="23">
        <f>(VLOOKUP(DATE(YEAR(A231),MONTH(A231)-1,1),INPC!$C$2:$J$996,2,0)*VLOOKUP(DATE(YEAR(A231),MONTH(A231)-1,1),INPC!$C$2:$J$996,6,0))/($G$7*$G$9)</f>
        <v>0.24282921509011329</v>
      </c>
    </row>
    <row r="232" spans="1:4">
      <c r="A232" s="17">
        <v>36951</v>
      </c>
      <c r="B232" s="40">
        <f>VLOOKUP(A232,INPC!$C$2:$J$996,3,0)</f>
        <v>151</v>
      </c>
      <c r="C232" s="23">
        <f>(VLOOKUP(A232,INPC!$C$2:$J$996,2,0)*VLOOKUP(A232,INPC!$C$2:$J$996,6,0))/($G$6*$G$8)</f>
        <v>0.24474986241967597</v>
      </c>
      <c r="D232" s="23">
        <f>(VLOOKUP(DATE(YEAR(A232),MONTH(A232)-1,1),INPC!$C$2:$J$996,2,0)*VLOOKUP(DATE(YEAR(A232),MONTH(A232)-1,1),INPC!$C$2:$J$996,6,0))/($G$7*$G$9)</f>
        <v>0.24435922096023313</v>
      </c>
    </row>
    <row r="233" spans="1:4">
      <c r="A233" s="17">
        <v>36982</v>
      </c>
      <c r="B233" s="40">
        <f>VLOOKUP(A233,INPC!$C$2:$J$996,3,0)</f>
        <v>180</v>
      </c>
      <c r="C233" s="23">
        <f>(VLOOKUP(A233,INPC!$C$2:$J$996,2,0)*VLOOKUP(A233,INPC!$C$2:$J$996,6,0))/($G$6*$G$8)</f>
        <v>0.24636468696534938</v>
      </c>
      <c r="D233" s="23">
        <f>(VLOOKUP(DATE(YEAR(A233),MONTH(A233)-1,1),INPC!$C$2:$J$996,2,0)*VLOOKUP(DATE(YEAR(A233),MONTH(A233)-1,1),INPC!$C$2:$J$996,6,0))/($G$7*$G$9)</f>
        <v>0.24554465302500164</v>
      </c>
    </row>
    <row r="234" spans="1:4">
      <c r="A234" s="17">
        <v>37012</v>
      </c>
      <c r="B234" s="40">
        <f>VLOOKUP(A234,INPC!$C$2:$J$996,3,0)</f>
        <v>180</v>
      </c>
      <c r="C234" s="23">
        <f>(VLOOKUP(A234,INPC!$C$2:$J$996,2,0)*VLOOKUP(A234,INPC!$C$2:$J$996,6,0))/($G$6*$G$8)</f>
        <v>0.24810106553196265</v>
      </c>
      <c r="D234" s="23">
        <f>(VLOOKUP(DATE(YEAR(A234),MONTH(A234)-1,1),INPC!$C$2:$J$996,2,0)*VLOOKUP(DATE(YEAR(A234),MONTH(A234)-1,1),INPC!$C$2:$J$996,6,0))/($G$7*$G$9)</f>
        <v>0.24716472148528021</v>
      </c>
    </row>
    <row r="235" spans="1:4">
      <c r="A235" s="17">
        <v>37043</v>
      </c>
      <c r="B235" s="40">
        <f>VLOOKUP(A235,INPC!$C$2:$J$996,3,0)</f>
        <v>180</v>
      </c>
      <c r="C235" s="23">
        <f>(VLOOKUP(A235,INPC!$C$2:$J$996,2,0)*VLOOKUP(A235,INPC!$C$2:$J$996,6,0))/($G$6*$G$8)</f>
        <v>0.24955214048686</v>
      </c>
      <c r="D235" s="23">
        <f>(VLOOKUP(DATE(YEAR(A235),MONTH(A235)-1,1),INPC!$C$2:$J$996,2,0)*VLOOKUP(DATE(YEAR(A235),MONTH(A235)-1,1),INPC!$C$2:$J$996,6,0))/($G$7*$G$9)</f>
        <v>0.24890673869601115</v>
      </c>
    </row>
    <row r="236" spans="1:4">
      <c r="A236" s="17">
        <v>37073</v>
      </c>
      <c r="B236" s="40">
        <f>VLOOKUP(A236,INPC!$C$2:$J$996,3,0)</f>
        <v>180</v>
      </c>
      <c r="C236" s="23">
        <f>(VLOOKUP(A236,INPC!$C$2:$J$996,2,0)*VLOOKUP(A236,INPC!$C$2:$J$996,6,0))/($G$6*$G$8)</f>
        <v>0.25168475277602403</v>
      </c>
      <c r="D236" s="23">
        <f>(VLOOKUP(DATE(YEAR(A236),MONTH(A236)-1,1),INPC!$C$2:$J$996,2,0)*VLOOKUP(DATE(YEAR(A236),MONTH(A236)-1,1),INPC!$C$2:$J$996,6,0))/($G$7*$G$9)</f>
        <v>0.25036252581184854</v>
      </c>
    </row>
    <row r="237" spans="1:4">
      <c r="A237" s="17">
        <v>37104</v>
      </c>
      <c r="B237" s="40">
        <f>VLOOKUP(A237,INPC!$C$2:$J$996,3,0)</f>
        <v>180</v>
      </c>
      <c r="C237" s="23">
        <f>(VLOOKUP(A237,INPC!$C$2:$J$996,2,0)*VLOOKUP(A237,INPC!$C$2:$J$996,6,0))/($G$6*$G$8)</f>
        <v>0.25407570952901853</v>
      </c>
      <c r="D237" s="23">
        <f>(VLOOKUP(DATE(YEAR(A237),MONTH(A237)-1,1),INPC!$C$2:$J$996,2,0)*VLOOKUP(DATE(YEAR(A237),MONTH(A237)-1,1),INPC!$C$2:$J$996,6,0))/($G$7*$G$9)</f>
        <v>0.25250206345817305</v>
      </c>
    </row>
    <row r="238" spans="1:4">
      <c r="A238" s="17">
        <v>37135</v>
      </c>
      <c r="B238" s="40">
        <f>VLOOKUP(A238,INPC!$C$2:$J$996,3,0)</f>
        <v>180</v>
      </c>
      <c r="C238" s="23">
        <f>(VLOOKUP(A238,INPC!$C$2:$J$996,2,0)*VLOOKUP(A238,INPC!$C$2:$J$996,6,0))/($G$6*$G$8)</f>
        <v>0.25563782846164373</v>
      </c>
      <c r="D238" s="23">
        <f>(VLOOKUP(DATE(YEAR(A238),MONTH(A238)-1,1),INPC!$C$2:$J$996,2,0)*VLOOKUP(DATE(YEAR(A238),MONTH(A238)-1,1),INPC!$C$2:$J$996,6,0))/($G$7*$G$9)</f>
        <v>0.25490078450548104</v>
      </c>
    </row>
    <row r="239" spans="1:4">
      <c r="A239" s="17">
        <v>37165</v>
      </c>
      <c r="B239" s="40">
        <f>VLOOKUP(A239,INPC!$C$2:$J$996,3,0)</f>
        <v>180</v>
      </c>
      <c r="C239" s="23">
        <f>(VLOOKUP(A239,INPC!$C$2:$J$996,2,0)*VLOOKUP(A239,INPC!$C$2:$J$996,6,0))/($G$6*$G$8)</f>
        <v>0.25740041201560387</v>
      </c>
      <c r="D239" s="23">
        <f>(VLOOKUP(DATE(YEAR(A239),MONTH(A239)-1,1),INPC!$C$2:$J$996,2,0)*VLOOKUP(DATE(YEAR(A239),MONTH(A239)-1,1),INPC!$C$2:$J$996,6,0))/($G$7*$G$9)</f>
        <v>0.25646797619867817</v>
      </c>
    </row>
    <row r="240" spans="1:4">
      <c r="A240" s="17">
        <v>37196</v>
      </c>
      <c r="B240" s="40">
        <f>VLOOKUP(A240,INPC!$C$2:$J$996,3,0)</f>
        <v>180</v>
      </c>
      <c r="C240" s="23">
        <f>(VLOOKUP(A240,INPC!$C$2:$J$996,2,0)*VLOOKUP(A240,INPC!$C$2:$J$996,6,0))/($G$6*$G$8)</f>
        <v>0.26026998055854217</v>
      </c>
      <c r="D240" s="23">
        <f>(VLOOKUP(DATE(YEAR(A240),MONTH(A240)-1,1),INPC!$C$2:$J$996,2,0)*VLOOKUP(DATE(YEAR(A240),MONTH(A240)-1,1),INPC!$C$2:$J$996,6,0))/($G$7*$G$9)</f>
        <v>0.25823628349375072</v>
      </c>
    </row>
    <row r="241" spans="1:4">
      <c r="A241" s="17">
        <v>37226</v>
      </c>
      <c r="B241" s="40">
        <f>VLOOKUP(A241,INPC!$C$2:$J$996,3,0)</f>
        <v>180</v>
      </c>
      <c r="C241" s="23">
        <f>(VLOOKUP(A241,INPC!$C$2:$J$996,2,0)*VLOOKUP(A241,INPC!$C$2:$J$996,6,0))/($G$6*$G$8)</f>
        <v>0.26291062414204031</v>
      </c>
      <c r="D241" s="23">
        <f>(VLOOKUP(DATE(YEAR(A241),MONTH(A241)-1,1),INPC!$C$2:$J$996,2,0)*VLOOKUP(DATE(YEAR(A241),MONTH(A241)-1,1),INPC!$C$2:$J$996,6,0))/($G$7*$G$9)</f>
        <v>0.26111517055518257</v>
      </c>
    </row>
    <row r="242" spans="1:4">
      <c r="A242" s="17">
        <v>37257</v>
      </c>
      <c r="B242" s="40">
        <f>VLOOKUP(A242,INPC!$C$2:$J$996,3,0)</f>
        <v>180</v>
      </c>
      <c r="C242" s="23">
        <f>(VLOOKUP(A242,INPC!$C$2:$J$996,2,0)*VLOOKUP(A242,INPC!$C$2:$J$996,6,0))/($G$6*$G$8)</f>
        <v>0.26528909380786869</v>
      </c>
      <c r="D242" s="23">
        <f>(VLOOKUP(DATE(YEAR(A242),MONTH(A242)-1,1),INPC!$C$2:$J$996,2,0)*VLOOKUP(DATE(YEAR(A242),MONTH(A242)-1,1),INPC!$C$2:$J$996,6,0))/($G$7*$G$9)</f>
        <v>0.263764389255706</v>
      </c>
    </row>
    <row r="243" spans="1:4">
      <c r="A243" s="17">
        <v>37288</v>
      </c>
      <c r="B243" s="40">
        <f>VLOOKUP(A243,INPC!$C$2:$J$996,3,0)</f>
        <v>180</v>
      </c>
      <c r="C243" s="23">
        <f>(VLOOKUP(A243,INPC!$C$2:$J$996,2,0)*VLOOKUP(A243,INPC!$C$2:$J$996,6,0))/($G$6*$G$8)</f>
        <v>0.26711714876393239</v>
      </c>
      <c r="D243" s="23">
        <f>(VLOOKUP(DATE(YEAR(A243),MONTH(A243)-1,1),INPC!$C$2:$J$996,2,0)*VLOOKUP(DATE(YEAR(A243),MONTH(A243)-1,1),INPC!$C$2:$J$996,6,0))/($G$7*$G$9)</f>
        <v>0.26615058266579628</v>
      </c>
    </row>
    <row r="244" spans="1:4">
      <c r="A244" s="17">
        <v>37316</v>
      </c>
      <c r="B244" s="40">
        <f>VLOOKUP(A244,INPC!$C$2:$J$996,3,0)</f>
        <v>180</v>
      </c>
      <c r="C244" s="23">
        <f>(VLOOKUP(A244,INPC!$C$2:$J$996,2,0)*VLOOKUP(A244,INPC!$C$2:$J$996,6,0))/($G$6*$G$8)</f>
        <v>0.26835831274819771</v>
      </c>
      <c r="D244" s="23">
        <f>(VLOOKUP(DATE(YEAR(A244),MONTH(A244)-1,1),INPC!$C$2:$J$996,2,0)*VLOOKUP(DATE(YEAR(A244),MONTH(A244)-1,1),INPC!$C$2:$J$996,6,0))/($G$7*$G$9)</f>
        <v>0.26798457397210235</v>
      </c>
    </row>
    <row r="245" spans="1:4">
      <c r="A245" s="17">
        <v>37347</v>
      </c>
      <c r="B245" s="40">
        <f>VLOOKUP(A245,INPC!$C$2:$J$996,3,0)</f>
        <v>200</v>
      </c>
      <c r="C245" s="23">
        <f>(VLOOKUP(A245,INPC!$C$2:$J$996,2,0)*VLOOKUP(A245,INPC!$C$2:$J$996,6,0))/($G$6*$G$8)</f>
        <v>0.27010263996351425</v>
      </c>
      <c r="D245" s="23">
        <f>(VLOOKUP(DATE(YEAR(A245),MONTH(A245)-1,1),INPC!$C$2:$J$996,2,0)*VLOOKUP(DATE(YEAR(A245),MONTH(A245)-1,1),INPC!$C$2:$J$996,6,0))/($G$7*$G$9)</f>
        <v>0.26922976846108215</v>
      </c>
    </row>
    <row r="246" spans="1:4">
      <c r="A246" s="17">
        <v>37377</v>
      </c>
      <c r="B246" s="40">
        <f>VLOOKUP(A246,INPC!$C$2:$J$996,3,0)</f>
        <v>200</v>
      </c>
      <c r="C246" s="23">
        <f>(VLOOKUP(A246,INPC!$C$2:$J$996,2,0)*VLOOKUP(A246,INPC!$C$2:$J$996,6,0))/($G$6*$G$8)</f>
        <v>0.2711415514768018</v>
      </c>
      <c r="D246" s="23">
        <f>(VLOOKUP(DATE(YEAR(A246),MONTH(A246)-1,1),INPC!$C$2:$J$996,2,0)*VLOOKUP(DATE(YEAR(A246),MONTH(A246)-1,1),INPC!$C$2:$J$996,6,0))/($G$7*$G$9)</f>
        <v>0.27097976013263025</v>
      </c>
    </row>
    <row r="247" spans="1:4">
      <c r="A247" s="17">
        <v>37408</v>
      </c>
      <c r="B247" s="40">
        <f>VLOOKUP(A247,INPC!$C$2:$J$996,3,0)</f>
        <v>200</v>
      </c>
      <c r="C247" s="23">
        <f>(VLOOKUP(A247,INPC!$C$2:$J$996,2,0)*VLOOKUP(A247,INPC!$C$2:$J$996,6,0))/($G$6*$G$8)</f>
        <v>0.27208975657256534</v>
      </c>
      <c r="D247" s="23">
        <f>(VLOOKUP(DATE(YEAR(A247),MONTH(A247)-1,1),INPC!$C$2:$J$996,2,0)*VLOOKUP(DATE(YEAR(A247),MONTH(A247)-1,1),INPC!$C$2:$J$996,6,0))/($G$7*$G$9)</f>
        <v>0.27202204536430263</v>
      </c>
    </row>
    <row r="248" spans="1:4">
      <c r="A248" s="17">
        <v>37438</v>
      </c>
      <c r="B248" s="40">
        <f>VLOOKUP(A248,INPC!$C$2:$J$996,3,0)</f>
        <v>200</v>
      </c>
      <c r="C248" s="23">
        <f>(VLOOKUP(A248,INPC!$C$2:$J$996,2,0)*VLOOKUP(A248,INPC!$C$2:$J$996,6,0))/($G$6*$G$8)</f>
        <v>0.27448354893556881</v>
      </c>
      <c r="D248" s="23">
        <f>(VLOOKUP(DATE(YEAR(A248),MONTH(A248)-1,1),INPC!$C$2:$J$996,2,0)*VLOOKUP(DATE(YEAR(A248),MONTH(A248)-1,1),INPC!$C$2:$J$996,6,0))/($G$7*$G$9)</f>
        <v>0.27297332962217308</v>
      </c>
    </row>
    <row r="249" spans="1:4">
      <c r="A249" s="17">
        <v>37469</v>
      </c>
      <c r="B249" s="40">
        <f>VLOOKUP(A249,INPC!$C$2:$J$996,3,0)</f>
        <v>200</v>
      </c>
      <c r="C249" s="23">
        <f>(VLOOKUP(A249,INPC!$C$2:$J$996,2,0)*VLOOKUP(A249,INPC!$C$2:$J$996,6,0))/($G$6*$G$8)</f>
        <v>0.27724224688383886</v>
      </c>
      <c r="D249" s="23">
        <f>(VLOOKUP(DATE(YEAR(A249),MONTH(A249)-1,1),INPC!$C$2:$J$996,2,0)*VLOOKUP(DATE(YEAR(A249),MONTH(A249)-1,1),INPC!$C$2:$J$996,6,0))/($G$7*$G$9)</f>
        <v>0.27537489548773303</v>
      </c>
    </row>
    <row r="250" spans="1:4">
      <c r="A250" s="17">
        <v>37500</v>
      </c>
      <c r="B250" s="40">
        <f>VLOOKUP(A250,INPC!$C$2:$J$996,3,0)</f>
        <v>200</v>
      </c>
      <c r="C250" s="23">
        <f>(VLOOKUP(A250,INPC!$C$2:$J$996,2,0)*VLOOKUP(A250,INPC!$C$2:$J$996,6,0))/($G$6*$G$8)</f>
        <v>0.2795853533949243</v>
      </c>
      <c r="D250" s="23">
        <f>(VLOOKUP(DATE(YEAR(A250),MONTH(A250)-1,1),INPC!$C$2:$J$996,2,0)*VLOOKUP(DATE(YEAR(A250),MONTH(A250)-1,1),INPC!$C$2:$J$996,6,0))/($G$7*$G$9)</f>
        <v>0.27814255191790183</v>
      </c>
    </row>
    <row r="251" spans="1:4">
      <c r="A251" s="17">
        <v>37530</v>
      </c>
      <c r="B251" s="40">
        <f>VLOOKUP(A251,INPC!$C$2:$J$996,3,0)</f>
        <v>200</v>
      </c>
      <c r="C251" s="23">
        <f>(VLOOKUP(A251,INPC!$C$2:$J$996,2,0)*VLOOKUP(A251,INPC!$C$2:$J$996,6,0))/($G$6*$G$8)</f>
        <v>0.28293859212327122</v>
      </c>
      <c r="D251" s="23">
        <f>(VLOOKUP(DATE(YEAR(A251),MONTH(A251)-1,1),INPC!$C$2:$J$996,2,0)*VLOOKUP(DATE(YEAR(A251),MONTH(A251)-1,1),INPC!$C$2:$J$996,6,0))/($G$7*$G$9)</f>
        <v>0.28049326733639945</v>
      </c>
    </row>
    <row r="252" spans="1:4">
      <c r="A252" s="17">
        <v>37561</v>
      </c>
      <c r="B252" s="40">
        <f>VLOOKUP(A252,INPC!$C$2:$J$996,3,0)</f>
        <v>200</v>
      </c>
      <c r="C252" s="23">
        <f>(VLOOKUP(A252,INPC!$C$2:$J$996,2,0)*VLOOKUP(A252,INPC!$C$2:$J$996,6,0))/($G$6*$G$8)</f>
        <v>0.28994368492769995</v>
      </c>
      <c r="D252" s="23">
        <f>(VLOOKUP(DATE(YEAR(A252),MONTH(A252)-1,1),INPC!$C$2:$J$996,2,0)*VLOOKUP(DATE(YEAR(A252),MONTH(A252)-1,1),INPC!$C$2:$J$996,6,0))/($G$7*$G$9)</f>
        <v>0.28385739523384479</v>
      </c>
    </row>
    <row r="253" spans="1:4">
      <c r="A253" s="17">
        <v>37591</v>
      </c>
      <c r="B253" s="40">
        <f>VLOOKUP(A253,INPC!$C$2:$J$996,3,0)</f>
        <v>200</v>
      </c>
      <c r="C253" s="23">
        <f>(VLOOKUP(A253,INPC!$C$2:$J$996,2,0)*VLOOKUP(A253,INPC!$C$2:$J$996,6,0))/($G$6*$G$8)</f>
        <v>0.29877055691904086</v>
      </c>
      <c r="D253" s="23">
        <f>(VLOOKUP(DATE(YEAR(A253),MONTH(A253)-1,1),INPC!$C$2:$J$996,2,0)*VLOOKUP(DATE(YEAR(A253),MONTH(A253)-1,1),INPC!$C$2:$J$996,6,0))/($G$7*$G$9)</f>
        <v>0.29088523608763034</v>
      </c>
    </row>
    <row r="254" spans="1:4">
      <c r="A254" s="17">
        <v>37622</v>
      </c>
      <c r="B254" s="40">
        <f>VLOOKUP(A254,INPC!$C$2:$J$996,3,0)</f>
        <v>200</v>
      </c>
      <c r="C254" s="23">
        <f>(VLOOKUP(A254,INPC!$C$2:$J$996,2,0)*VLOOKUP(A254,INPC!$C$2:$J$996,6,0))/($G$6*$G$8)</f>
        <v>0.30649374400725188</v>
      </c>
      <c r="D254" s="23">
        <f>(VLOOKUP(DATE(YEAR(A254),MONTH(A254)-1,1),INPC!$C$2:$J$996,2,0)*VLOOKUP(DATE(YEAR(A254),MONTH(A254)-1,1),INPC!$C$2:$J$996,6,0))/($G$7*$G$9)</f>
        <v>0.29974077209889666</v>
      </c>
    </row>
    <row r="255" spans="1:4">
      <c r="A255" s="17">
        <v>37653</v>
      </c>
      <c r="B255" s="40">
        <f>VLOOKUP(A255,INPC!$C$2:$J$996,3,0)</f>
        <v>200</v>
      </c>
      <c r="C255" s="23">
        <f>(VLOOKUP(A255,INPC!$C$2:$J$996,2,0)*VLOOKUP(A255,INPC!$C$2:$J$996,6,0))/($G$6*$G$8)</f>
        <v>0.31251279144303828</v>
      </c>
      <c r="D255" s="23">
        <f>(VLOOKUP(DATE(YEAR(A255),MONTH(A255)-1,1),INPC!$C$2:$J$996,2,0)*VLOOKUP(DATE(YEAR(A255),MONTH(A255)-1,1),INPC!$C$2:$J$996,6,0))/($G$7*$G$9)</f>
        <v>0.30748903914621445</v>
      </c>
    </row>
    <row r="256" spans="1:4">
      <c r="A256" s="17">
        <v>37681</v>
      </c>
      <c r="B256" s="40">
        <f>VLOOKUP(A256,INPC!$C$2:$J$996,3,0)</f>
        <v>200</v>
      </c>
      <c r="C256" s="23">
        <f>(VLOOKUP(A256,INPC!$C$2:$J$996,2,0)*VLOOKUP(A256,INPC!$C$2:$J$996,6,0))/($G$6*$G$8)</f>
        <v>0.31693499646128559</v>
      </c>
      <c r="D256" s="23">
        <f>(VLOOKUP(DATE(YEAR(A256),MONTH(A256)-1,1),INPC!$C$2:$J$996,2,0)*VLOOKUP(DATE(YEAR(A256),MONTH(A256)-1,1),INPC!$C$2:$J$996,6,0))/($G$7*$G$9)</f>
        <v>0.31352763258830985</v>
      </c>
    </row>
    <row r="257" spans="1:4">
      <c r="A257" s="17">
        <v>37712</v>
      </c>
      <c r="B257" s="40">
        <f>VLOOKUP(A257,INPC!$C$2:$J$996,3,0)</f>
        <v>240</v>
      </c>
      <c r="C257" s="23">
        <f>(VLOOKUP(A257,INPC!$C$2:$J$996,2,0)*VLOOKUP(A257,INPC!$C$2:$J$996,6,0))/($G$6*$G$8)</f>
        <v>0.32129267920852184</v>
      </c>
      <c r="D257" s="23">
        <f>(VLOOKUP(DATE(YEAR(A257),MONTH(A257)-1,1),INPC!$C$2:$J$996,2,0)*VLOOKUP(DATE(YEAR(A257),MONTH(A257)-1,1),INPC!$C$2:$J$996,6,0))/($G$7*$G$9)</f>
        <v>0.31796419809268195</v>
      </c>
    </row>
    <row r="258" spans="1:4">
      <c r="A258" s="17">
        <v>37742</v>
      </c>
      <c r="B258" s="40">
        <f>VLOOKUP(A258,INPC!$C$2:$J$996,3,0)</f>
        <v>240</v>
      </c>
      <c r="C258" s="23">
        <f>(VLOOKUP(A258,INPC!$C$2:$J$996,2,0)*VLOOKUP(A258,INPC!$C$2:$J$996,6,0))/($G$6*$G$8)</f>
        <v>0.3250990714913693</v>
      </c>
      <c r="D258" s="23">
        <f>(VLOOKUP(DATE(YEAR(A258),MONTH(A258)-1,1),INPC!$C$2:$J$996,2,0)*VLOOKUP(DATE(YEAR(A258),MONTH(A258)-1,1),INPC!$C$2:$J$996,6,0))/($G$7*$G$9)</f>
        <v>0.32233603179908216</v>
      </c>
    </row>
    <row r="259" spans="1:4">
      <c r="A259" s="17">
        <v>37773</v>
      </c>
      <c r="B259" s="40">
        <f>VLOOKUP(A259,INPC!$C$2:$J$996,3,0)</f>
        <v>240</v>
      </c>
      <c r="C259" s="23">
        <f>(VLOOKUP(A259,INPC!$C$2:$J$996,2,0)*VLOOKUP(A259,INPC!$C$2:$J$996,6,0))/($G$6*$G$8)</f>
        <v>0.32660609362541165</v>
      </c>
      <c r="D259" s="23">
        <f>(VLOOKUP(DATE(YEAR(A259),MONTH(A259)-1,1),INPC!$C$2:$J$996,2,0)*VLOOKUP(DATE(YEAR(A259),MONTH(A259)-1,1),INPC!$C$2:$J$996,6,0))/($G$7*$G$9)</f>
        <v>0.32615478480318472</v>
      </c>
    </row>
    <row r="260" spans="1:4">
      <c r="A260" s="17">
        <v>37803</v>
      </c>
      <c r="B260" s="40">
        <f>VLOOKUP(A260,INPC!$C$2:$J$996,3,0)</f>
        <v>240</v>
      </c>
      <c r="C260" s="23">
        <f>(VLOOKUP(A260,INPC!$C$2:$J$996,2,0)*VLOOKUP(A260,INPC!$C$2:$J$996,6,0))/($G$6*$G$8)</f>
        <v>0.32657366087406503</v>
      </c>
      <c r="D260" s="23">
        <f>(VLOOKUP(DATE(YEAR(A260),MONTH(A260)-1,1),INPC!$C$2:$J$996,2,0)*VLOOKUP(DATE(YEAR(A260),MONTH(A260)-1,1),INPC!$C$2:$J$996,6,0))/($G$7*$G$9)</f>
        <v>0.32766670077872839</v>
      </c>
    </row>
    <row r="261" spans="1:4">
      <c r="A261" s="17">
        <v>37834</v>
      </c>
      <c r="B261" s="40">
        <f>VLOOKUP(A261,INPC!$C$2:$J$996,3,0)</f>
        <v>240</v>
      </c>
      <c r="C261" s="23">
        <f>(VLOOKUP(A261,INPC!$C$2:$J$996,2,0)*VLOOKUP(A261,INPC!$C$2:$J$996,6,0))/($G$6*$G$8)</f>
        <v>0.32693326844476078</v>
      </c>
      <c r="D261" s="23">
        <f>(VLOOKUP(DATE(YEAR(A261),MONTH(A261)-1,1),INPC!$C$2:$J$996,2,0)*VLOOKUP(DATE(YEAR(A261),MONTH(A261)-1,1),INPC!$C$2:$J$996,6,0))/($G$7*$G$9)</f>
        <v>0.32763416270660317</v>
      </c>
    </row>
    <row r="262" spans="1:4">
      <c r="A262" s="17">
        <v>37865</v>
      </c>
      <c r="B262" s="40">
        <f>VLOOKUP(A262,INPC!$C$2:$J$996,3,0)</f>
        <v>240</v>
      </c>
      <c r="C262" s="23">
        <f>(VLOOKUP(A262,INPC!$C$2:$J$996,2,0)*VLOOKUP(A262,INPC!$C$2:$J$996,6,0))/($G$6*$G$8)</f>
        <v>0.32856640287425698</v>
      </c>
      <c r="D262" s="23">
        <f>(VLOOKUP(DATE(YEAR(A262),MONTH(A262)-1,1),INPC!$C$2:$J$996,2,0)*VLOOKUP(DATE(YEAR(A262),MONTH(A262)-1,1),INPC!$C$2:$J$996,6,0))/($G$7*$G$9)</f>
        <v>0.32799493805208729</v>
      </c>
    </row>
    <row r="263" spans="1:4">
      <c r="A263" s="17">
        <v>37895</v>
      </c>
      <c r="B263" s="40">
        <f>VLOOKUP(A263,INPC!$C$2:$J$996,3,0)</f>
        <v>240</v>
      </c>
      <c r="C263" s="23">
        <f>(VLOOKUP(A263,INPC!$C$2:$J$996,2,0)*VLOOKUP(A263,INPC!$C$2:$J$996,6,0))/($G$6*$G$8)</f>
        <v>0.33055317724723876</v>
      </c>
      <c r="D263" s="23">
        <f>(VLOOKUP(DATE(YEAR(A263),MONTH(A263)-1,1),INPC!$C$2:$J$996,2,0)*VLOOKUP(DATE(YEAR(A263),MONTH(A263)-1,1),INPC!$C$2:$J$996,6,0))/($G$7*$G$9)</f>
        <v>0.32963337585494989</v>
      </c>
    </row>
    <row r="264" spans="1:4">
      <c r="A264" s="17">
        <v>37926</v>
      </c>
      <c r="B264" s="40">
        <f>VLOOKUP(A264,INPC!$C$2:$J$996,3,0)</f>
        <v>240</v>
      </c>
      <c r="C264" s="23">
        <f>(VLOOKUP(A264,INPC!$C$2:$J$996,2,0)*VLOOKUP(A264,INPC!$C$2:$J$996,6,0))/($G$6*$G$8)</f>
        <v>0.33180905934358274</v>
      </c>
      <c r="D264" s="23">
        <f>(VLOOKUP(DATE(YEAR(A264),MONTH(A264)-1,1),INPC!$C$2:$J$996,2,0)*VLOOKUP(DATE(YEAR(A264),MONTH(A264)-1,1),INPC!$C$2:$J$996,6,0))/($G$7*$G$9)</f>
        <v>0.33162660199706018</v>
      </c>
    </row>
    <row r="265" spans="1:4">
      <c r="A265" s="17">
        <v>37956</v>
      </c>
      <c r="B265" s="40">
        <f>VLOOKUP(A265,INPC!$C$2:$J$996,3,0)</f>
        <v>240</v>
      </c>
      <c r="C265" s="23">
        <f>(VLOOKUP(A265,INPC!$C$2:$J$996,2,0)*VLOOKUP(A265,INPC!$C$2:$J$996,6,0))/($G$6*$G$8)</f>
        <v>0.33331871986739514</v>
      </c>
      <c r="D265" s="23">
        <f>(VLOOKUP(DATE(YEAR(A265),MONTH(A265)-1,1),INPC!$C$2:$J$996,2,0)*VLOOKUP(DATE(YEAR(A265),MONTH(A265)-1,1),INPC!$C$2:$J$996,6,0))/($G$7*$G$9)</f>
        <v>0.3328865623931086</v>
      </c>
    </row>
    <row r="266" spans="1:4">
      <c r="A266" s="17">
        <v>37987</v>
      </c>
      <c r="B266" s="40">
        <f>VLOOKUP(A266,INPC!$C$2:$J$996,3,0)</f>
        <v>240</v>
      </c>
      <c r="C266" s="23">
        <f>(VLOOKUP(A266,INPC!$C$2:$J$996,2,0)*VLOOKUP(A266,INPC!$C$2:$J$996,6,0))/($G$6*$G$8)</f>
        <v>0.33560162072504263</v>
      </c>
      <c r="D266" s="23">
        <f>(VLOOKUP(DATE(YEAR(A266),MONTH(A266)-1,1),INPC!$C$2:$J$996,2,0)*VLOOKUP(DATE(YEAR(A266),MONTH(A266)-1,1),INPC!$C$2:$J$996,6,0))/($G$7*$G$9)</f>
        <v>0.33440112532622041</v>
      </c>
    </row>
    <row r="267" spans="1:4">
      <c r="A267" s="17">
        <v>38018</v>
      </c>
      <c r="B267" s="40">
        <f>VLOOKUP(A267,INPC!$C$2:$J$996,3,0)</f>
        <v>240</v>
      </c>
      <c r="C267" s="23">
        <f>(VLOOKUP(A267,INPC!$C$2:$J$996,2,0)*VLOOKUP(A267,INPC!$C$2:$J$996,6,0))/($G$6*$G$8)</f>
        <v>0.33764834308648278</v>
      </c>
      <c r="D267" s="23">
        <f>(VLOOKUP(DATE(YEAR(A267),MONTH(A267)-1,1),INPC!$C$2:$J$996,2,0)*VLOOKUP(DATE(YEAR(A267),MONTH(A267)-1,1),INPC!$C$2:$J$996,6,0))/($G$7*$G$9)</f>
        <v>0.33669143958192504</v>
      </c>
    </row>
    <row r="268" spans="1:4">
      <c r="A268" s="17">
        <v>38047</v>
      </c>
      <c r="B268" s="40">
        <f>VLOOKUP(A268,INPC!$C$2:$J$996,3,0)</f>
        <v>240</v>
      </c>
      <c r="C268" s="23">
        <f>(VLOOKUP(A268,INPC!$C$2:$J$996,2,0)*VLOOKUP(A268,INPC!$C$2:$J$996,6,0))/($G$6*$G$8)</f>
        <v>0.33926893704559891</v>
      </c>
      <c r="D268" s="23">
        <f>(VLOOKUP(DATE(YEAR(A268),MONTH(A268)-1,1),INPC!$C$2:$J$996,2,0)*VLOOKUP(DATE(YEAR(A268),MONTH(A268)-1,1),INPC!$C$2:$J$996,6,0))/($G$7*$G$9)</f>
        <v>0.338744808385118</v>
      </c>
    </row>
    <row r="269" spans="1:4">
      <c r="A269" s="17">
        <v>38078</v>
      </c>
      <c r="B269" s="40">
        <f>VLOOKUP(A269,INPC!$C$2:$J$996,3,0)</f>
        <v>240</v>
      </c>
      <c r="C269" s="23">
        <f>(VLOOKUP(A269,INPC!$C$2:$J$996,2,0)*VLOOKUP(A269,INPC!$C$2:$J$996,6,0))/($G$6*$G$8)</f>
        <v>0.34093056642098013</v>
      </c>
      <c r="D269" s="23">
        <f>(VLOOKUP(DATE(YEAR(A269),MONTH(A269)-1,1),INPC!$C$2:$J$996,2,0)*VLOOKUP(DATE(YEAR(A269),MONTH(A269)-1,1),INPC!$C$2:$J$996,6,0))/($G$7*$G$9)</f>
        <v>0.34037066499419444</v>
      </c>
    </row>
    <row r="270" spans="1:4">
      <c r="A270" s="17">
        <v>38108</v>
      </c>
      <c r="B270" s="40">
        <f>VLOOKUP(A270,INPC!$C$2:$J$996,3,0)</f>
        <v>260</v>
      </c>
      <c r="C270" s="23">
        <f>(VLOOKUP(A270,INPC!$C$2:$J$996,2,0)*VLOOKUP(A270,INPC!$C$2:$J$996,6,0))/($G$6*$G$8)</f>
        <v>0.34231113649991052</v>
      </c>
      <c r="D270" s="23">
        <f>(VLOOKUP(DATE(YEAR(A270),MONTH(A270)-1,1),INPC!$C$2:$J$996,2,0)*VLOOKUP(DATE(YEAR(A270),MONTH(A270)-1,1),INPC!$C$2:$J$996,6,0))/($G$7*$G$9)</f>
        <v>0.34203769027625375</v>
      </c>
    </row>
    <row r="271" spans="1:4">
      <c r="A271" s="17">
        <v>38139</v>
      </c>
      <c r="B271" s="40">
        <f>VLOOKUP(A271,INPC!$C$2:$J$996,3,0)</f>
        <v>260</v>
      </c>
      <c r="C271" s="23">
        <f>(VLOOKUP(A271,INPC!$C$2:$J$996,2,0)*VLOOKUP(A271,INPC!$C$2:$J$996,6,0))/($G$6*$G$8)</f>
        <v>0.34385133159800646</v>
      </c>
      <c r="D271" s="23">
        <f>(VLOOKUP(DATE(YEAR(A271),MONTH(A271)-1,1),INPC!$C$2:$J$996,2,0)*VLOOKUP(DATE(YEAR(A271),MONTH(A271)-1,1),INPC!$C$2:$J$996,6,0))/($G$7*$G$9)</f>
        <v>0.34342274356149888</v>
      </c>
    </row>
    <row r="272" spans="1:4">
      <c r="A272" s="17">
        <v>38169</v>
      </c>
      <c r="B272" s="40">
        <f>VLOOKUP(A272,INPC!$C$2:$J$996,3,0)</f>
        <v>260</v>
      </c>
      <c r="C272" s="23">
        <f>(VLOOKUP(A272,INPC!$C$2:$J$996,2,0)*VLOOKUP(A272,INPC!$C$2:$J$996,6,0))/($G$6*$G$8)</f>
        <v>0.34596525810230111</v>
      </c>
      <c r="D272" s="23">
        <f>(VLOOKUP(DATE(YEAR(A272),MONTH(A272)-1,1),INPC!$C$2:$J$996,2,0)*VLOOKUP(DATE(YEAR(A272),MONTH(A272)-1,1),INPC!$C$2:$J$996,6,0))/($G$7*$G$9)</f>
        <v>0.34496794022561095</v>
      </c>
    </row>
    <row r="273" spans="1:4">
      <c r="A273" s="17">
        <v>38200</v>
      </c>
      <c r="B273" s="40">
        <f>VLOOKUP(A273,INPC!$C$2:$J$996,3,0)</f>
        <v>260</v>
      </c>
      <c r="C273" s="23">
        <f>(VLOOKUP(A273,INPC!$C$2:$J$996,2,0)*VLOOKUP(A273,INPC!$C$2:$J$996,6,0))/($G$6*$G$8)</f>
        <v>0.34809242193011142</v>
      </c>
      <c r="D273" s="23">
        <f>(VLOOKUP(DATE(YEAR(A273),MONTH(A273)-1,1),INPC!$C$2:$J$996,2,0)*VLOOKUP(DATE(YEAR(A273),MONTH(A273)-1,1),INPC!$C$2:$J$996,6,0))/($G$7*$G$9)</f>
        <v>0.3470887314076192</v>
      </c>
    </row>
    <row r="274" spans="1:4">
      <c r="A274" s="17">
        <v>38231</v>
      </c>
      <c r="B274" s="40">
        <f>VLOOKUP(A274,INPC!$C$2:$J$996,3,0)</f>
        <v>260</v>
      </c>
      <c r="C274" s="23">
        <f>(VLOOKUP(A274,INPC!$C$2:$J$996,2,0)*VLOOKUP(A274,INPC!$C$2:$J$996,6,0))/($G$6*$G$8)</f>
        <v>0.34925764546508759</v>
      </c>
      <c r="D274" s="23">
        <f>(VLOOKUP(DATE(YEAR(A274),MONTH(A274)-1,1),INPC!$C$2:$J$996,2,0)*VLOOKUP(DATE(YEAR(A274),MONTH(A274)-1,1),INPC!$C$2:$J$996,6,0))/($G$7*$G$9)</f>
        <v>0.34922280289948138</v>
      </c>
    </row>
    <row r="275" spans="1:4">
      <c r="A275" s="17">
        <v>38261</v>
      </c>
      <c r="B275" s="40">
        <f>VLOOKUP(A275,INPC!$C$2:$J$996,3,0)</f>
        <v>260</v>
      </c>
      <c r="C275" s="23">
        <f>(VLOOKUP(A275,INPC!$C$2:$J$996,2,0)*VLOOKUP(A275,INPC!$C$2:$J$996,6,0))/($G$6*$G$8)</f>
        <v>0.34985095267929872</v>
      </c>
      <c r="D275" s="23">
        <f>(VLOOKUP(DATE(YEAR(A275),MONTH(A275)-1,1),INPC!$C$2:$J$996,2,0)*VLOOKUP(DATE(YEAR(A275),MONTH(A275)-1,1),INPC!$C$2:$J$996,6,0))/($G$7*$G$9)</f>
        <v>0.3503918103332902</v>
      </c>
    </row>
    <row r="276" spans="1:4">
      <c r="A276" s="17">
        <v>38292</v>
      </c>
      <c r="B276" s="40">
        <f>VLOOKUP(A276,INPC!$C$2:$J$996,3,0)</f>
        <v>260</v>
      </c>
      <c r="C276" s="23">
        <f>(VLOOKUP(A276,INPC!$C$2:$J$996,2,0)*VLOOKUP(A276,INPC!$C$2:$J$996,6,0))/($G$6*$G$8)</f>
        <v>0.35091789788410749</v>
      </c>
      <c r="D276" s="23">
        <f>(VLOOKUP(DATE(YEAR(A276),MONTH(A276)-1,1),INPC!$C$2:$J$996,2,0)*VLOOKUP(DATE(YEAR(A276),MONTH(A276)-1,1),INPC!$C$2:$J$996,6,0))/($G$7*$G$9)</f>
        <v>0.35098704422887006</v>
      </c>
    </row>
    <row r="277" spans="1:4">
      <c r="A277" s="17">
        <v>38322</v>
      </c>
      <c r="B277" s="40">
        <f>VLOOKUP(A277,INPC!$C$2:$J$996,3,0)</f>
        <v>260</v>
      </c>
      <c r="C277" s="23">
        <f>(VLOOKUP(A277,INPC!$C$2:$J$996,2,0)*VLOOKUP(A277,INPC!$C$2:$J$996,6,0))/($G$6*$G$8)</f>
        <v>0.35319862267348934</v>
      </c>
      <c r="D277" s="23">
        <f>(VLOOKUP(DATE(YEAR(A277),MONTH(A277)-1,1),INPC!$C$2:$J$996,2,0)*VLOOKUP(DATE(YEAR(A277),MONTH(A277)-1,1),INPC!$C$2:$J$996,6,0))/($G$7*$G$9)</f>
        <v>0.35205745418751688</v>
      </c>
    </row>
    <row r="278" spans="1:4">
      <c r="A278" s="17">
        <v>38353</v>
      </c>
      <c r="B278" s="40">
        <f>VLOOKUP(A278,INPC!$C$2:$J$996,3,0)</f>
        <v>260</v>
      </c>
      <c r="C278" s="23">
        <f>(VLOOKUP(A278,INPC!$C$2:$J$996,2,0)*VLOOKUP(A278,INPC!$C$2:$J$996,6,0))/($G$6*$G$8)</f>
        <v>0.35572360453101665</v>
      </c>
      <c r="D278" s="23">
        <f>(VLOOKUP(DATE(YEAR(A278),MONTH(A278)-1,1),INPC!$C$2:$J$996,2,0)*VLOOKUP(DATE(YEAR(A278),MONTH(A278)-1,1),INPC!$C$2:$J$996,6,0))/($G$7*$G$9)</f>
        <v>0.35434558530848159</v>
      </c>
    </row>
    <row r="279" spans="1:4">
      <c r="A279" s="17">
        <v>38384</v>
      </c>
      <c r="B279" s="40">
        <f>VLOOKUP(A279,INPC!$C$2:$J$996,3,0)</f>
        <v>260</v>
      </c>
      <c r="C279" s="23">
        <f>(VLOOKUP(A279,INPC!$C$2:$J$996,2,0)*VLOOKUP(A279,INPC!$C$2:$J$996,6,0))/($G$6*$G$8)</f>
        <v>0.35751996125863761</v>
      </c>
      <c r="D279" s="23">
        <f>(VLOOKUP(DATE(YEAR(A279),MONTH(A279)-1,1),INPC!$C$2:$J$996,2,0)*VLOOKUP(DATE(YEAR(A279),MONTH(A279)-1,1),INPC!$C$2:$J$996,6,0))/($G$7*$G$9)</f>
        <v>0.35687876668791729</v>
      </c>
    </row>
    <row r="280" spans="1:4">
      <c r="A280" s="17">
        <v>38412</v>
      </c>
      <c r="B280" s="40">
        <f>VLOOKUP(A280,INPC!$C$2:$J$996,3,0)</f>
        <v>260</v>
      </c>
      <c r="C280" s="23">
        <f>(VLOOKUP(A280,INPC!$C$2:$J$996,2,0)*VLOOKUP(A280,INPC!$C$2:$J$996,6,0))/($G$6*$G$8)</f>
        <v>0.35961124252581661</v>
      </c>
      <c r="D280" s="23">
        <f>(VLOOKUP(DATE(YEAR(A280),MONTH(A280)-1,1),INPC!$C$2:$J$996,2,0)*VLOOKUP(DATE(YEAR(A280),MONTH(A280)-1,1),INPC!$C$2:$J$996,6,0))/($G$7*$G$9)</f>
        <v>0.35868095683026135</v>
      </c>
    </row>
    <row r="281" spans="1:4">
      <c r="A281" s="17">
        <v>38443</v>
      </c>
      <c r="B281" s="40">
        <f>VLOOKUP(A281,INPC!$C$2:$J$996,3,0)</f>
        <v>260</v>
      </c>
      <c r="C281" s="23">
        <f>(VLOOKUP(A281,INPC!$C$2:$J$996,2,0)*VLOOKUP(A281,INPC!$C$2:$J$996,6,0))/($G$6*$G$8)</f>
        <v>0.36255985821300024</v>
      </c>
      <c r="D281" s="23">
        <f>(VLOOKUP(DATE(YEAR(A281),MONTH(A281)-1,1),INPC!$C$2:$J$996,2,0)*VLOOKUP(DATE(YEAR(A281),MONTH(A281)-1,1),INPC!$C$2:$J$996,6,0))/($G$7*$G$9)</f>
        <v>0.3607790292379453</v>
      </c>
    </row>
    <row r="282" spans="1:4">
      <c r="A282" s="17">
        <v>38473</v>
      </c>
      <c r="B282" s="40">
        <f>VLOOKUP(A282,INPC!$C$2:$J$996,3,0)</f>
        <v>300</v>
      </c>
      <c r="C282" s="23">
        <f>(VLOOKUP(A282,INPC!$C$2:$J$996,2,0)*VLOOKUP(A282,INPC!$C$2:$J$996,6,0))/($G$6*$G$8)</f>
        <v>0.36547815039802978</v>
      </c>
      <c r="D282" s="23">
        <f>(VLOOKUP(DATE(YEAR(A282),MONTH(A282)-1,1),INPC!$C$2:$J$996,2,0)*VLOOKUP(DATE(YEAR(A282),MONTH(A282)-1,1),INPC!$C$2:$J$996,6,0))/($G$7*$G$9)</f>
        <v>0.36373722013805737</v>
      </c>
    </row>
    <row r="283" spans="1:4">
      <c r="A283" s="17">
        <v>38504</v>
      </c>
      <c r="B283" s="40">
        <f>VLOOKUP(A283,INPC!$C$2:$J$996,3,0)</f>
        <v>300</v>
      </c>
      <c r="C283" s="23">
        <f>(VLOOKUP(A283,INPC!$C$2:$J$996,2,0)*VLOOKUP(A283,INPC!$C$2:$J$996,6,0))/($G$6*$G$8)</f>
        <v>0.36655302896667041</v>
      </c>
      <c r="D283" s="23">
        <f>(VLOOKUP(DATE(YEAR(A283),MONTH(A283)-1,1),INPC!$C$2:$J$996,2,0)*VLOOKUP(DATE(YEAR(A283),MONTH(A283)-1,1),INPC!$C$2:$J$996,6,0))/($G$7*$G$9)</f>
        <v>0.36666498906472561</v>
      </c>
    </row>
    <row r="284" spans="1:4">
      <c r="A284" s="17">
        <v>38534</v>
      </c>
      <c r="B284" s="40">
        <f>VLOOKUP(A284,INPC!$C$2:$J$996,3,0)</f>
        <v>300</v>
      </c>
      <c r="C284" s="23">
        <f>(VLOOKUP(A284,INPC!$C$2:$J$996,2,0)*VLOOKUP(A284,INPC!$C$2:$J$996,6,0))/($G$6*$G$8)</f>
        <v>0.36640601513577903</v>
      </c>
      <c r="D284" s="23">
        <f>(VLOOKUP(DATE(YEAR(A284),MONTH(A284)-1,1),INPC!$C$2:$J$996,2,0)*VLOOKUP(DATE(YEAR(A284),MONTH(A284)-1,1),INPC!$C$2:$J$996,6,0))/($G$7*$G$9)</f>
        <v>0.36774335814968268</v>
      </c>
    </row>
    <row r="285" spans="1:4">
      <c r="A285" s="17">
        <v>38565</v>
      </c>
      <c r="B285" s="40">
        <f>VLOOKUP(A285,INPC!$C$2:$J$996,3,0)</f>
        <v>300</v>
      </c>
      <c r="C285" s="23">
        <f>(VLOOKUP(A285,INPC!$C$2:$J$996,2,0)*VLOOKUP(A285,INPC!$C$2:$J$996,6,0))/($G$6*$G$8)</f>
        <v>0.36646080827042987</v>
      </c>
      <c r="D285" s="23">
        <f>(VLOOKUP(DATE(YEAR(A285),MONTH(A285)-1,1),INPC!$C$2:$J$996,2,0)*VLOOKUP(DATE(YEAR(A285),MONTH(A285)-1,1),INPC!$C$2:$J$996,6,0))/($G$7*$G$9)</f>
        <v>0.36759586691214241</v>
      </c>
    </row>
    <row r="286" spans="1:4">
      <c r="A286" s="17">
        <v>38596</v>
      </c>
      <c r="B286" s="40">
        <f>VLOOKUP(A286,INPC!$C$2:$J$996,3,0)</f>
        <v>300</v>
      </c>
      <c r="C286" s="23">
        <f>(VLOOKUP(A286,INPC!$C$2:$J$996,2,0)*VLOOKUP(A286,INPC!$C$2:$J$996,6,0))/($G$6*$G$8)</f>
        <v>0.36673537151500146</v>
      </c>
      <c r="D286" s="23">
        <f>(VLOOKUP(DATE(YEAR(A286),MONTH(A286)-1,1),INPC!$C$2:$J$996,2,0)*VLOOKUP(DATE(YEAR(A286),MONTH(A286)-1,1),INPC!$C$2:$J$996,6,0))/($G$7*$G$9)</f>
        <v>0.36765083797975806</v>
      </c>
    </row>
    <row r="287" spans="1:4">
      <c r="A287" s="17">
        <v>38626</v>
      </c>
      <c r="B287" s="40">
        <f>VLOOKUP(A287,INPC!$C$2:$J$996,3,0)</f>
        <v>300</v>
      </c>
      <c r="C287" s="23">
        <f>(VLOOKUP(A287,INPC!$C$2:$J$996,2,0)*VLOOKUP(A287,INPC!$C$2:$J$996,6,0))/($G$6*$G$8)</f>
        <v>0.36807266322455479</v>
      </c>
      <c r="D287" s="23">
        <f>(VLOOKUP(DATE(YEAR(A287),MONTH(A287)-1,1),INPC!$C$2:$J$996,2,0)*VLOOKUP(DATE(YEAR(A287),MONTH(A287)-1,1),INPC!$C$2:$J$996,6,0))/($G$7*$G$9)</f>
        <v>0.36792629282968209</v>
      </c>
    </row>
    <row r="288" spans="1:4">
      <c r="A288" s="17">
        <v>38657</v>
      </c>
      <c r="B288" s="40">
        <f>VLOOKUP(A288,INPC!$C$2:$J$996,3,0)</f>
        <v>300</v>
      </c>
      <c r="C288" s="23">
        <f>(VLOOKUP(A288,INPC!$C$2:$J$996,2,0)*VLOOKUP(A288,INPC!$C$2:$J$996,6,0))/($G$6*$G$8)</f>
        <v>0.37013321659935228</v>
      </c>
      <c r="D288" s="23">
        <f>(VLOOKUP(DATE(YEAR(A288),MONTH(A288)-1,1),INPC!$C$2:$J$996,2,0)*VLOOKUP(DATE(YEAR(A288),MONTH(A288)-1,1),INPC!$C$2:$J$996,6,0))/($G$7*$G$9)</f>
        <v>0.369267927205159</v>
      </c>
    </row>
    <row r="289" spans="1:4">
      <c r="A289" s="17">
        <v>38687</v>
      </c>
      <c r="B289" s="40">
        <f>VLOOKUP(A289,INPC!$C$2:$J$996,3,0)</f>
        <v>300</v>
      </c>
      <c r="C289" s="23">
        <f>(VLOOKUP(A289,INPC!$C$2:$J$996,2,0)*VLOOKUP(A289,INPC!$C$2:$J$996,6,0))/($G$6*$G$8)</f>
        <v>0.37187264720273772</v>
      </c>
      <c r="D289" s="23">
        <f>(VLOOKUP(DATE(YEAR(A289),MONTH(A289)-1,1),INPC!$C$2:$J$996,2,0)*VLOOKUP(DATE(YEAR(A289),MONTH(A289)-1,1),INPC!$C$2:$J$996,6,0))/($G$7*$G$9)</f>
        <v>0.37133517193597149</v>
      </c>
    </row>
    <row r="290" spans="1:4">
      <c r="A290" s="17">
        <v>38718</v>
      </c>
      <c r="B290" s="40">
        <f>VLOOKUP(A290,INPC!$C$2:$J$996,3,0)</f>
        <v>300</v>
      </c>
      <c r="C290" s="23">
        <f>(VLOOKUP(A290,INPC!$C$2:$J$996,2,0)*VLOOKUP(A290,INPC!$C$2:$J$996,6,0))/($G$6*$G$8)</f>
        <v>0.37332318500422546</v>
      </c>
      <c r="D290" s="23">
        <f>(VLOOKUP(DATE(YEAR(A290),MONTH(A290)-1,1),INPC!$C$2:$J$996,2,0)*VLOOKUP(DATE(YEAR(A290),MONTH(A290)-1,1),INPC!$C$2:$J$996,6,0))/($G$7*$G$9)</f>
        <v>0.37308025109453286</v>
      </c>
    </row>
    <row r="291" spans="1:4">
      <c r="A291" s="17">
        <v>38749</v>
      </c>
      <c r="B291" s="40">
        <f>VLOOKUP(A291,INPC!$C$2:$J$996,3,0)</f>
        <v>300</v>
      </c>
      <c r="C291" s="23">
        <f>(VLOOKUP(A291,INPC!$C$2:$J$996,2,0)*VLOOKUP(A291,INPC!$C$2:$J$996,6,0))/($G$6*$G$8)</f>
        <v>0.37446192326399619</v>
      </c>
      <c r="D291" s="23">
        <f>(VLOOKUP(DATE(YEAR(A291),MONTH(A291)-1,1),INPC!$C$2:$J$996,2,0)*VLOOKUP(DATE(YEAR(A291),MONTH(A291)-1,1),INPC!$C$2:$J$996,6,0))/($G$7*$G$9)</f>
        <v>0.3745354993126308</v>
      </c>
    </row>
    <row r="292" spans="1:4">
      <c r="A292" s="17">
        <v>38777</v>
      </c>
      <c r="B292" s="40">
        <f>VLOOKUP(A292,INPC!$C$2:$J$996,3,0)</f>
        <v>300</v>
      </c>
      <c r="C292" s="23">
        <f>(VLOOKUP(A292,INPC!$C$2:$J$996,2,0)*VLOOKUP(A292,INPC!$C$2:$J$996,6,0))/($G$6*$G$8)</f>
        <v>0.37539828947727227</v>
      </c>
      <c r="D292" s="23">
        <f>(VLOOKUP(DATE(YEAR(A292),MONTH(A292)-1,1),INPC!$C$2:$J$996,2,0)*VLOOKUP(DATE(YEAR(A292),MONTH(A292)-1,1),INPC!$C$2:$J$996,6,0))/($G$7*$G$9)</f>
        <v>0.37567793546404421</v>
      </c>
    </row>
    <row r="293" spans="1:4">
      <c r="A293" s="17">
        <v>38808</v>
      </c>
      <c r="B293" s="40">
        <f>VLOOKUP(A293,INPC!$C$2:$J$996,3,0)</f>
        <v>350</v>
      </c>
      <c r="C293" s="23">
        <f>(VLOOKUP(A293,INPC!$C$2:$J$996,2,0)*VLOOKUP(A293,INPC!$C$2:$J$996,6,0))/($G$6*$G$8)</f>
        <v>0.37613028494281053</v>
      </c>
      <c r="D293" s="23">
        <f>(VLOOKUP(DATE(YEAR(A293),MONTH(A293)-1,1),INPC!$C$2:$J$996,2,0)*VLOOKUP(DATE(YEAR(A293),MONTH(A293)-1,1),INPC!$C$2:$J$996,6,0))/($G$7*$G$9)</f>
        <v>0.3766173423943287</v>
      </c>
    </row>
    <row r="294" spans="1:4">
      <c r="A294" s="17">
        <v>38838</v>
      </c>
      <c r="B294" s="40">
        <f>VLOOKUP(A294,INPC!$C$2:$J$996,3,0)</f>
        <v>350</v>
      </c>
      <c r="C294" s="23">
        <f>(VLOOKUP(A294,INPC!$C$2:$J$996,2,0)*VLOOKUP(A294,INPC!$C$2:$J$996,6,0))/($G$6*$G$8)</f>
        <v>0.37660030560652957</v>
      </c>
      <c r="D294" s="23">
        <f>(VLOOKUP(DATE(YEAR(A294),MONTH(A294)-1,1),INPC!$C$2:$J$996,2,0)*VLOOKUP(DATE(YEAR(A294),MONTH(A294)-1,1),INPC!$C$2:$J$996,6,0))/($G$7*$G$9)</f>
        <v>0.37735171491174108</v>
      </c>
    </row>
    <row r="295" spans="1:4">
      <c r="A295" s="17">
        <v>38869</v>
      </c>
      <c r="B295" s="40">
        <f>VLOOKUP(A295,INPC!$C$2:$J$996,3,0)</f>
        <v>350</v>
      </c>
      <c r="C295" s="23">
        <f>(VLOOKUP(A295,INPC!$C$2:$J$996,2,0)*VLOOKUP(A295,INPC!$C$2:$J$996,6,0))/($G$6*$G$8)</f>
        <v>0.37671282351179847</v>
      </c>
      <c r="D295" s="23">
        <f>(VLOOKUP(DATE(YEAR(A295),MONTH(A295)-1,1),INPC!$C$2:$J$996,2,0)*VLOOKUP(DATE(YEAR(A295),MONTH(A295)-1,1),INPC!$C$2:$J$996,6,0))/($G$7*$G$9)</f>
        <v>0.37782326190117133</v>
      </c>
    </row>
    <row r="296" spans="1:4">
      <c r="A296" s="17">
        <v>38899</v>
      </c>
      <c r="B296" s="40">
        <f>VLOOKUP(A296,INPC!$C$2:$J$996,3,0)</f>
        <v>350</v>
      </c>
      <c r="C296" s="23">
        <f>(VLOOKUP(A296,INPC!$C$2:$J$996,2,0)*VLOOKUP(A296,INPC!$C$2:$J$996,6,0))/($G$6*$G$8)</f>
        <v>0.37678776427943816</v>
      </c>
      <c r="D296" s="23">
        <f>(VLOOKUP(DATE(YEAR(A296),MONTH(A296)-1,1),INPC!$C$2:$J$996,2,0)*VLOOKUP(DATE(YEAR(A296),MONTH(A296)-1,1),INPC!$C$2:$J$996,6,0))/($G$7*$G$9)</f>
        <v>0.37793614519244356</v>
      </c>
    </row>
    <row r="297" spans="1:4">
      <c r="A297" s="17">
        <v>38930</v>
      </c>
      <c r="B297" s="40">
        <f>VLOOKUP(A297,INPC!$C$2:$J$996,3,0)</f>
        <v>350</v>
      </c>
      <c r="C297" s="23">
        <f>(VLOOKUP(A297,INPC!$C$2:$J$996,2,0)*VLOOKUP(A297,INPC!$C$2:$J$996,6,0))/($G$6*$G$8)</f>
        <v>0.37695723269558717</v>
      </c>
      <c r="D297" s="23">
        <f>(VLOOKUP(DATE(YEAR(A297),MONTH(A297)-1,1),INPC!$C$2:$J$996,2,0)*VLOOKUP(DATE(YEAR(A297),MONTH(A297)-1,1),INPC!$C$2:$J$996,6,0))/($G$7*$G$9)</f>
        <v>0.37801132931964015</v>
      </c>
    </row>
    <row r="298" spans="1:4">
      <c r="A298" s="17">
        <v>38961</v>
      </c>
      <c r="B298" s="40">
        <f>VLOOKUP(A298,INPC!$C$2:$J$996,3,0)</f>
        <v>350</v>
      </c>
      <c r="C298" s="23">
        <f>(VLOOKUP(A298,INPC!$C$2:$J$996,2,0)*VLOOKUP(A298,INPC!$C$2:$J$996,6,0))/($G$6*$G$8)</f>
        <v>0.37722096667231592</v>
      </c>
      <c r="D298" s="23">
        <f>(VLOOKUP(DATE(YEAR(A298),MONTH(A298)-1,1),INPC!$C$2:$J$996,2,0)*VLOOKUP(DATE(YEAR(A298),MONTH(A298)-1,1),INPC!$C$2:$J$996,6,0))/($G$7*$G$9)</f>
        <v>0.37818134806053189</v>
      </c>
    </row>
    <row r="299" spans="1:4">
      <c r="A299" s="17">
        <v>38991</v>
      </c>
      <c r="B299" s="40">
        <f>VLOOKUP(A299,INPC!$C$2:$J$996,3,0)</f>
        <v>350</v>
      </c>
      <c r="C299" s="23">
        <f>(VLOOKUP(A299,INPC!$C$2:$J$996,2,0)*VLOOKUP(A299,INPC!$C$2:$J$996,6,0))/($G$6*$G$8)</f>
        <v>0.37833329877462829</v>
      </c>
      <c r="D299" s="23">
        <f>(VLOOKUP(DATE(YEAR(A299),MONTH(A299)-1,1),INPC!$C$2:$J$996,2,0)*VLOOKUP(DATE(YEAR(A299),MONTH(A299)-1,1),INPC!$C$2:$J$996,6,0))/($G$7*$G$9)</f>
        <v>0.37844593847609548</v>
      </c>
    </row>
    <row r="300" spans="1:4">
      <c r="A300" s="17">
        <v>39022</v>
      </c>
      <c r="B300" s="40">
        <f>VLOOKUP(A300,INPC!$C$2:$J$996,3,0)</f>
        <v>350</v>
      </c>
      <c r="C300" s="23">
        <f>(VLOOKUP(A300,INPC!$C$2:$J$996,2,0)*VLOOKUP(A300,INPC!$C$2:$J$996,6,0))/($G$6*$G$8)</f>
        <v>0.37994096174283554</v>
      </c>
      <c r="D300" s="23">
        <f>(VLOOKUP(DATE(YEAR(A300),MONTH(A300)-1,1),INPC!$C$2:$J$996,2,0)*VLOOKUP(DATE(YEAR(A300),MONTH(A300)-1,1),INPC!$C$2:$J$996,6,0))/($G$7*$G$9)</f>
        <v>0.3795618827197843</v>
      </c>
    </row>
    <row r="301" spans="1:4">
      <c r="A301" s="17">
        <v>39052</v>
      </c>
      <c r="B301" s="40">
        <f>VLOOKUP(A301,INPC!$C$2:$J$996,3,0)</f>
        <v>350</v>
      </c>
      <c r="C301" s="23">
        <f>(VLOOKUP(A301,INPC!$C$2:$J$996,2,0)*VLOOKUP(A301,INPC!$C$2:$J$996,6,0))/($G$6*$G$8)</f>
        <v>0.38191598195072957</v>
      </c>
      <c r="D301" s="23">
        <f>(VLOOKUP(DATE(YEAR(A301),MONTH(A301)-1,1),INPC!$C$2:$J$996,2,0)*VLOOKUP(DATE(YEAR(A301),MONTH(A301)-1,1),INPC!$C$2:$J$996,6,0))/($G$7*$G$9)</f>
        <v>0.38117476634638547</v>
      </c>
    </row>
    <row r="302" spans="1:4">
      <c r="A302" s="17">
        <v>39083</v>
      </c>
      <c r="B302" s="40">
        <f>VLOOKUP(A302,INPC!$C$2:$J$996,3,0)</f>
        <v>350</v>
      </c>
      <c r="C302" s="23">
        <f>(VLOOKUP(A302,INPC!$C$2:$J$996,2,0)*VLOOKUP(A302,INPC!$C$2:$J$996,6,0))/($G$6*$G$8)</f>
        <v>0.38403540799317432</v>
      </c>
      <c r="D302" s="23">
        <f>(VLOOKUP(DATE(YEAR(A302),MONTH(A302)-1,1),INPC!$C$2:$J$996,2,0)*VLOOKUP(DATE(YEAR(A302),MONTH(A302)-1,1),INPC!$C$2:$J$996,6,0))/($G$7*$G$9)</f>
        <v>0.38315620015341723</v>
      </c>
    </row>
    <row r="303" spans="1:4">
      <c r="A303" s="17">
        <v>39114</v>
      </c>
      <c r="B303" s="40">
        <f>VLOOKUP(A303,INPC!$C$2:$J$996,3,0)</f>
        <v>350</v>
      </c>
      <c r="C303" s="23">
        <f>(VLOOKUP(A303,INPC!$C$2:$J$996,2,0)*VLOOKUP(A303,INPC!$C$2:$J$996,6,0))/($G$6*$G$8)</f>
        <v>0.38578246964390023</v>
      </c>
      <c r="D303" s="23">
        <f>(VLOOKUP(DATE(YEAR(A303),MONTH(A303)-1,1),INPC!$C$2:$J$996,2,0)*VLOOKUP(DATE(YEAR(A303),MONTH(A303)-1,1),INPC!$C$2:$J$996,6,0))/($G$7*$G$9)</f>
        <v>0.38528250873254882</v>
      </c>
    </row>
    <row r="304" spans="1:4">
      <c r="A304" s="17">
        <v>39142</v>
      </c>
      <c r="B304" s="40">
        <f>VLOOKUP(A304,INPC!$C$2:$J$996,3,0)</f>
        <v>350</v>
      </c>
      <c r="C304" s="23">
        <f>(VLOOKUP(A304,INPC!$C$2:$J$996,2,0)*VLOOKUP(A304,INPC!$C$2:$J$996,6,0))/($G$6*$G$8)</f>
        <v>0.38744119244123471</v>
      </c>
      <c r="D304" s="23">
        <f>(VLOOKUP(DATE(YEAR(A304),MONTH(A304)-1,1),INPC!$C$2:$J$996,2,0)*VLOOKUP(DATE(YEAR(A304),MONTH(A304)-1,1),INPC!$C$2:$J$996,6,0))/($G$7*$G$9)</f>
        <v>0.38703524371919901</v>
      </c>
    </row>
    <row r="305" spans="1:4">
      <c r="A305" s="17">
        <v>39173</v>
      </c>
      <c r="B305" s="40">
        <f>VLOOKUP(A305,INPC!$C$2:$J$996,3,0)</f>
        <v>380</v>
      </c>
      <c r="C305" s="23">
        <f>(VLOOKUP(A305,INPC!$C$2:$J$996,2,0)*VLOOKUP(A305,INPC!$C$2:$J$996,6,0))/($G$6*$G$8)</f>
        <v>0.38879710661066025</v>
      </c>
      <c r="D305" s="23">
        <f>(VLOOKUP(DATE(YEAR(A305),MONTH(A305)-1,1),INPC!$C$2:$J$996,2,0)*VLOOKUP(DATE(YEAR(A305),MONTH(A305)-1,1),INPC!$C$2:$J$996,6,0))/($G$7*$G$9)</f>
        <v>0.38869935298450992</v>
      </c>
    </row>
    <row r="306" spans="1:4">
      <c r="A306" s="17">
        <v>39203</v>
      </c>
      <c r="B306" s="40">
        <f>VLOOKUP(A306,INPC!$C$2:$J$996,3,0)</f>
        <v>380</v>
      </c>
      <c r="C306" s="23">
        <f>(VLOOKUP(A306,INPC!$C$2:$J$996,2,0)*VLOOKUP(A306,INPC!$C$2:$J$996,6,0))/($G$6*$G$8)</f>
        <v>0.38980781916596507</v>
      </c>
      <c r="D306" s="23">
        <f>(VLOOKUP(DATE(YEAR(A306),MONTH(A306)-1,1),INPC!$C$2:$J$996,2,0)*VLOOKUP(DATE(YEAR(A306),MONTH(A306)-1,1),INPC!$C$2:$J$996,6,0))/($G$7*$G$9)</f>
        <v>0.39005967029366689</v>
      </c>
    </row>
    <row r="307" spans="1:4">
      <c r="A307" s="17">
        <v>39234</v>
      </c>
      <c r="B307" s="40">
        <f>VLOOKUP(A307,INPC!$C$2:$J$996,3,0)</f>
        <v>380</v>
      </c>
      <c r="C307" s="23">
        <f>(VLOOKUP(A307,INPC!$C$2:$J$996,2,0)*VLOOKUP(A307,INPC!$C$2:$J$996,6,0))/($G$6*$G$8)</f>
        <v>0.39091859960705683</v>
      </c>
      <c r="D307" s="23">
        <f>(VLOOKUP(DATE(YEAR(A307),MONTH(A307)-1,1),INPC!$C$2:$J$996,2,0)*VLOOKUP(DATE(YEAR(A307),MONTH(A307)-1,1),INPC!$C$2:$J$996,6,0))/($G$7*$G$9)</f>
        <v>0.39107366499522384</v>
      </c>
    </row>
    <row r="308" spans="1:4">
      <c r="A308" s="17">
        <v>39264</v>
      </c>
      <c r="B308" s="40">
        <f>VLOOKUP(A308,INPC!$C$2:$J$996,3,0)</f>
        <v>380</v>
      </c>
      <c r="C308" s="23">
        <f>(VLOOKUP(A308,INPC!$C$2:$J$996,2,0)*VLOOKUP(A308,INPC!$C$2:$J$996,6,0))/($G$6*$G$8)</f>
        <v>0.39214987866801659</v>
      </c>
      <c r="D308" s="23">
        <f>(VLOOKUP(DATE(YEAR(A308),MONTH(A308)-1,1),INPC!$C$2:$J$996,2,0)*VLOOKUP(DATE(YEAR(A308),MONTH(A308)-1,1),INPC!$C$2:$J$996,6,0))/($G$7*$G$9)</f>
        <v>0.39218805253889139</v>
      </c>
    </row>
    <row r="309" spans="1:4">
      <c r="A309" s="17">
        <v>39295</v>
      </c>
      <c r="B309" s="40">
        <f>VLOOKUP(A309,INPC!$C$2:$J$996,3,0)</f>
        <v>380</v>
      </c>
      <c r="C309" s="23">
        <f>(VLOOKUP(A309,INPC!$C$2:$J$996,2,0)*VLOOKUP(A309,INPC!$C$2:$J$996,6,0))/($G$6*$G$8)</f>
        <v>0.3939336447805295</v>
      </c>
      <c r="D309" s="23">
        <f>(VLOOKUP(DATE(YEAR(A309),MONTH(A309)-1,1),INPC!$C$2:$J$996,2,0)*VLOOKUP(DATE(YEAR(A309),MONTH(A309)-1,1),INPC!$C$2:$J$996,6,0))/($G$7*$G$9)</f>
        <v>0.39342333000467355</v>
      </c>
    </row>
    <row r="310" spans="1:4">
      <c r="A310" s="17">
        <v>39326</v>
      </c>
      <c r="B310" s="40">
        <f>VLOOKUP(A310,INPC!$C$2:$J$996,3,0)</f>
        <v>380</v>
      </c>
      <c r="C310" s="23">
        <f>(VLOOKUP(A310,INPC!$C$2:$J$996,2,0)*VLOOKUP(A310,INPC!$C$2:$J$996,6,0))/($G$6*$G$8)</f>
        <v>0.39558736208880535</v>
      </c>
      <c r="D310" s="23">
        <f>(VLOOKUP(DATE(YEAR(A310),MONTH(A310)-1,1),INPC!$C$2:$J$996,2,0)*VLOOKUP(DATE(YEAR(A310),MONTH(A310)-1,1),INPC!$C$2:$J$996,6,0))/($G$7*$G$9)</f>
        <v>0.39521288864566556</v>
      </c>
    </row>
    <row r="311" spans="1:4">
      <c r="A311" s="17">
        <v>39356</v>
      </c>
      <c r="B311" s="40">
        <f>VLOOKUP(A311,INPC!$C$2:$J$996,3,0)</f>
        <v>380</v>
      </c>
      <c r="C311" s="23">
        <f>(VLOOKUP(A311,INPC!$C$2:$J$996,2,0)*VLOOKUP(A311,INPC!$C$2:$J$996,6,0))/($G$6*$G$8)</f>
        <v>0.39667507630419868</v>
      </c>
      <c r="D311" s="23">
        <f>(VLOOKUP(DATE(YEAR(A311),MONTH(A311)-1,1),INPC!$C$2:$J$996,2,0)*VLOOKUP(DATE(YEAR(A311),MONTH(A311)-1,1),INPC!$C$2:$J$996,6,0))/($G$7*$G$9)</f>
        <v>0.39687197616729919</v>
      </c>
    </row>
    <row r="312" spans="1:4">
      <c r="A312" s="17">
        <v>39387</v>
      </c>
      <c r="B312" s="40">
        <f>VLOOKUP(A312,INPC!$C$2:$J$996,3,0)</f>
        <v>380</v>
      </c>
      <c r="C312" s="23">
        <f>(VLOOKUP(A312,INPC!$C$2:$J$996,2,0)*VLOOKUP(A312,INPC!$C$2:$J$996,6,0))/($G$6*$G$8)</f>
        <v>0.39812290952672014</v>
      </c>
      <c r="D312" s="23">
        <f>(VLOOKUP(DATE(YEAR(A312),MONTH(A312)-1,1),INPC!$C$2:$J$996,2,0)*VLOOKUP(DATE(YEAR(A312),MONTH(A312)-1,1),INPC!$C$2:$J$996,6,0))/($G$7*$G$9)</f>
        <v>0.39796322258095868</v>
      </c>
    </row>
    <row r="313" spans="1:4">
      <c r="A313" s="17">
        <v>39417</v>
      </c>
      <c r="B313" s="40">
        <f>VLOOKUP(A313,INPC!$C$2:$J$996,3,0)</f>
        <v>380</v>
      </c>
      <c r="C313" s="23">
        <f>(VLOOKUP(A313,INPC!$C$2:$J$996,2,0)*VLOOKUP(A313,INPC!$C$2:$J$996,6,0))/($G$6*$G$8)</f>
        <v>0.40090835140298436</v>
      </c>
      <c r="D313" s="23">
        <f>(VLOOKUP(DATE(YEAR(A313),MONTH(A313)-1,1),INPC!$C$2:$J$996,2,0)*VLOOKUP(DATE(YEAR(A313),MONTH(A313)-1,1),INPC!$C$2:$J$996,6,0))/($G$7*$G$9)</f>
        <v>0.39941575743735219</v>
      </c>
    </row>
    <row r="314" spans="1:4">
      <c r="A314" s="17">
        <v>39448</v>
      </c>
      <c r="B314" s="40">
        <f>VLOOKUP(A314,INPC!$C$2:$J$996,3,0)</f>
        <v>380</v>
      </c>
      <c r="C314" s="23">
        <f>(VLOOKUP(A314,INPC!$C$2:$J$996,2,0)*VLOOKUP(A314,INPC!$C$2:$J$996,6,0))/($G$6*$G$8)</f>
        <v>0.40423546068550015</v>
      </c>
      <c r="D314" s="23">
        <f>(VLOOKUP(DATE(YEAR(A314),MONTH(A314)-1,1),INPC!$C$2:$J$996,2,0)*VLOOKUP(DATE(YEAR(A314),MONTH(A314)-1,1),INPC!$C$2:$J$996,6,0))/($G$7*$G$9)</f>
        <v>0.40221024464264354</v>
      </c>
    </row>
    <row r="315" spans="1:4">
      <c r="A315" s="17">
        <v>39479</v>
      </c>
      <c r="B315" s="40">
        <f>VLOOKUP(A315,INPC!$C$2:$J$996,3,0)</f>
        <v>380</v>
      </c>
      <c r="C315" s="23">
        <f>(VLOOKUP(A315,INPC!$C$2:$J$996,2,0)*VLOOKUP(A315,INPC!$C$2:$J$996,6,0))/($G$6*$G$8)</f>
        <v>0.40659982318319904</v>
      </c>
      <c r="D315" s="23">
        <f>(VLOOKUP(DATE(YEAR(A315),MONTH(A315)-1,1),INPC!$C$2:$J$996,2,0)*VLOOKUP(DATE(YEAR(A315),MONTH(A315)-1,1),INPC!$C$2:$J$996,6,0))/($G$7*$G$9)</f>
        <v>0.4055481582425734</v>
      </c>
    </row>
    <row r="316" spans="1:4">
      <c r="A316" s="17">
        <v>39508</v>
      </c>
      <c r="B316" s="40">
        <f>VLOOKUP(A316,INPC!$C$2:$J$996,3,0)</f>
        <v>415</v>
      </c>
      <c r="C316" s="23">
        <f>(VLOOKUP(A316,INPC!$C$2:$J$996,2,0)*VLOOKUP(A316,INPC!$C$2:$J$996,6,0))/($G$6*$G$8)</f>
        <v>0.40861244181955275</v>
      </c>
      <c r="D316" s="23">
        <f>(VLOOKUP(DATE(YEAR(A316),MONTH(A316)-1,1),INPC!$C$2:$J$996,2,0)*VLOOKUP(DATE(YEAR(A316),MONTH(A316)-1,1),INPC!$C$2:$J$996,6,0))/($G$7*$G$9)</f>
        <v>0.40792019867349844</v>
      </c>
    </row>
    <row r="317" spans="1:4">
      <c r="A317" s="17">
        <v>39539</v>
      </c>
      <c r="B317" s="40">
        <f>VLOOKUP(A317,INPC!$C$2:$J$996,3,0)</f>
        <v>415</v>
      </c>
      <c r="C317" s="23">
        <f>(VLOOKUP(A317,INPC!$C$2:$J$996,2,0)*VLOOKUP(A317,INPC!$C$2:$J$996,6,0))/($G$6*$G$8)</f>
        <v>0.41096183570521871</v>
      </c>
      <c r="D317" s="23">
        <f>(VLOOKUP(DATE(YEAR(A317),MONTH(A317)-1,1),INPC!$C$2:$J$996,2,0)*VLOOKUP(DATE(YEAR(A317),MONTH(A317)-1,1),INPC!$C$2:$J$996,6,0))/($G$7*$G$9)</f>
        <v>0.40993935300457518</v>
      </c>
    </row>
    <row r="318" spans="1:4">
      <c r="A318" s="17">
        <v>39569</v>
      </c>
      <c r="B318" s="40">
        <f>VLOOKUP(A318,INPC!$C$2:$J$996,3,0)</f>
        <v>415</v>
      </c>
      <c r="C318" s="23">
        <f>(VLOOKUP(A318,INPC!$C$2:$J$996,2,0)*VLOOKUP(A318,INPC!$C$2:$J$996,6,0))/($G$6*$G$8)</f>
        <v>0.4142487039548588</v>
      </c>
      <c r="D318" s="23">
        <f>(VLOOKUP(DATE(YEAR(A318),MONTH(A318)-1,1),INPC!$C$2:$J$996,2,0)*VLOOKUP(DATE(YEAR(A318),MONTH(A318)-1,1),INPC!$C$2:$J$996,6,0))/($G$7*$G$9)</f>
        <v>0.41229637621501414</v>
      </c>
    </row>
    <row r="319" spans="1:4">
      <c r="A319" s="17">
        <v>39600</v>
      </c>
      <c r="B319" s="40">
        <f>VLOOKUP(A319,INPC!$C$2:$J$996,3,0)</f>
        <v>415</v>
      </c>
      <c r="C319" s="23">
        <f>(VLOOKUP(A319,INPC!$C$2:$J$996,2,0)*VLOOKUP(A319,INPC!$C$2:$J$996,6,0))/($G$6*$G$8)</f>
        <v>0.41812186160708553</v>
      </c>
      <c r="D319" s="23">
        <f>(VLOOKUP(DATE(YEAR(A319),MONTH(A319)-1,1),INPC!$C$2:$J$996,2,0)*VLOOKUP(DATE(YEAR(A319),MONTH(A319)-1,1),INPC!$C$2:$J$996,6,0))/($G$7*$G$9)</f>
        <v>0.41559391810499835</v>
      </c>
    </row>
    <row r="320" spans="1:4">
      <c r="A320" s="17">
        <v>39630</v>
      </c>
      <c r="B320" s="40">
        <f>VLOOKUP(A320,INPC!$C$2:$J$996,3,0)</f>
        <v>415</v>
      </c>
      <c r="C320" s="23">
        <f>(VLOOKUP(A320,INPC!$C$2:$J$996,2,0)*VLOOKUP(A320,INPC!$C$2:$J$996,6,0))/($G$6*$G$8)</f>
        <v>0.42123655017731659</v>
      </c>
      <c r="D320" s="23">
        <f>(VLOOKUP(DATE(YEAR(A320),MONTH(A320)-1,1),INPC!$C$2:$J$996,2,0)*VLOOKUP(DATE(YEAR(A320),MONTH(A320)-1,1),INPC!$C$2:$J$996,6,0))/($G$7*$G$9)</f>
        <v>0.41947965328958609</v>
      </c>
    </row>
    <row r="321" spans="1:4">
      <c r="A321" s="17">
        <v>39661</v>
      </c>
      <c r="B321" s="40">
        <f>VLOOKUP(A321,INPC!$C$2:$J$996,3,0)</f>
        <v>415</v>
      </c>
      <c r="C321" s="23">
        <f>(VLOOKUP(A321,INPC!$C$2:$J$996,2,0)*VLOOKUP(A321,INPC!$C$2:$J$996,6,0))/($G$6*$G$8)</f>
        <v>0.42289977351460378</v>
      </c>
      <c r="D321" s="23">
        <f>(VLOOKUP(DATE(YEAR(A321),MONTH(A321)-1,1),INPC!$C$2:$J$996,2,0)*VLOOKUP(DATE(YEAR(A321),MONTH(A321)-1,1),INPC!$C$2:$J$996,6,0))/($G$7*$G$9)</f>
        <v>0.42260445637097421</v>
      </c>
    </row>
    <row r="322" spans="1:4">
      <c r="A322" s="17">
        <v>39692</v>
      </c>
      <c r="B322" s="40">
        <f>VLOOKUP(A322,INPC!$C$2:$J$996,3,0)</f>
        <v>415</v>
      </c>
      <c r="C322" s="23">
        <f>(VLOOKUP(A322,INPC!$C$2:$J$996,2,0)*VLOOKUP(A322,INPC!$C$2:$J$996,6,0))/($G$6*$G$8)</f>
        <v>0.42366044553351306</v>
      </c>
      <c r="D322" s="23">
        <f>(VLOOKUP(DATE(YEAR(A322),MONTH(A322)-1,1),INPC!$C$2:$J$996,2,0)*VLOOKUP(DATE(YEAR(A322),MONTH(A322)-1,1),INPC!$C$2:$J$996,6,0))/($G$7*$G$9)</f>
        <v>0.42427308079110565</v>
      </c>
    </row>
    <row r="323" spans="1:4">
      <c r="A323" s="17">
        <v>39722</v>
      </c>
      <c r="B323" s="40">
        <f>VLOOKUP(A323,INPC!$C$2:$J$996,3,0)</f>
        <v>415</v>
      </c>
      <c r="C323" s="23">
        <f>(VLOOKUP(A323,INPC!$C$2:$J$996,2,0)*VLOOKUP(A323,INPC!$C$2:$J$996,6,0))/($G$6*$G$8)</f>
        <v>0.42503617821332595</v>
      </c>
      <c r="D323" s="23">
        <f>(VLOOKUP(DATE(YEAR(A323),MONTH(A323)-1,1),INPC!$C$2:$J$996,2,0)*VLOOKUP(DATE(YEAR(A323),MONTH(A323)-1,1),INPC!$C$2:$J$996,6,0))/($G$7*$G$9)</f>
        <v>0.42503622298494526</v>
      </c>
    </row>
    <row r="324" spans="1:4">
      <c r="A324" s="17">
        <v>39753</v>
      </c>
      <c r="B324" s="40">
        <f>VLOOKUP(A324,INPC!$C$2:$J$996,3,0)</f>
        <v>415</v>
      </c>
      <c r="C324" s="23">
        <f>(VLOOKUP(A324,INPC!$C$2:$J$996,2,0)*VLOOKUP(A324,INPC!$C$2:$J$996,6,0))/($G$6*$G$8)</f>
        <v>0.42690604716079905</v>
      </c>
      <c r="D324" s="23">
        <f>(VLOOKUP(DATE(YEAR(A324),MONTH(A324)-1,1),INPC!$C$2:$J$996,2,0)*VLOOKUP(DATE(YEAR(A324),MONTH(A324)-1,1),INPC!$C$2:$J$996,6,0))/($G$7*$G$9)</f>
        <v>0.4264164231623026</v>
      </c>
    </row>
    <row r="325" spans="1:4">
      <c r="A325" s="17">
        <v>39783</v>
      </c>
      <c r="B325" s="40">
        <f>VLOOKUP(A325,INPC!$C$2:$J$996,3,0)</f>
        <v>415</v>
      </c>
      <c r="C325" s="23">
        <f>(VLOOKUP(A325,INPC!$C$2:$J$996,2,0)*VLOOKUP(A325,INPC!$C$2:$J$996,6,0))/($G$6*$G$8)</f>
        <v>0.42833592746908272</v>
      </c>
      <c r="D325" s="23">
        <f>(VLOOKUP(DATE(YEAR(A325),MONTH(A325)-1,1),INPC!$C$2:$J$996,2,0)*VLOOKUP(DATE(YEAR(A325),MONTH(A325)-1,1),INPC!$C$2:$J$996,6,0))/($G$7*$G$9)</f>
        <v>0.42829236424504863</v>
      </c>
    </row>
    <row r="326" spans="1:4">
      <c r="A326" s="17">
        <v>39814</v>
      </c>
      <c r="B326" s="40">
        <f>VLOOKUP(A326,INPC!$C$2:$J$996,3,0)</f>
        <v>415</v>
      </c>
      <c r="C326" s="23">
        <f>(VLOOKUP(A326,INPC!$C$2:$J$996,2,0)*VLOOKUP(A326,INPC!$C$2:$J$996,6,0))/($G$6*$G$8)</f>
        <v>0.43032677787479878</v>
      </c>
      <c r="D326" s="23">
        <f>(VLOOKUP(DATE(YEAR(A326),MONTH(A326)-1,1),INPC!$C$2:$J$996,2,0)*VLOOKUP(DATE(YEAR(A326),MONTH(A326)-1,1),INPC!$C$2:$J$996,6,0))/($G$7*$G$9)</f>
        <v>0.42972688788765134</v>
      </c>
    </row>
    <row r="327" spans="1:4">
      <c r="A327" s="17">
        <v>39845</v>
      </c>
      <c r="B327" s="40">
        <f>VLOOKUP(A327,INPC!$C$2:$J$996,3,0)</f>
        <v>465</v>
      </c>
      <c r="C327" s="23">
        <f>(VLOOKUP(A327,INPC!$C$2:$J$996,2,0)*VLOOKUP(A327,INPC!$C$2:$J$996,6,0))/($G$6*$G$8)</f>
        <v>0.43237006198421957</v>
      </c>
      <c r="D327" s="23">
        <f>(VLOOKUP(DATE(YEAR(A327),MONTH(A327)-1,1),INPC!$C$2:$J$996,2,0)*VLOOKUP(DATE(YEAR(A327),MONTH(A327)-1,1),INPC!$C$2:$J$996,6,0))/($G$7*$G$9)</f>
        <v>0.43172420329883637</v>
      </c>
    </row>
    <row r="328" spans="1:4">
      <c r="A328" s="17">
        <v>39873</v>
      </c>
      <c r="B328" s="40">
        <f>VLOOKUP(A328,INPC!$C$2:$J$996,3,0)</f>
        <v>465</v>
      </c>
      <c r="C328" s="23">
        <f>(VLOOKUP(A328,INPC!$C$2:$J$996,2,0)*VLOOKUP(A328,INPC!$C$2:$J$996,6,0))/($G$6*$G$8)</f>
        <v>0.43347263196801233</v>
      </c>
      <c r="D328" s="23">
        <f>(VLOOKUP(DATE(YEAR(A328),MONTH(A328)-1,1),INPC!$C$2:$J$996,2,0)*VLOOKUP(DATE(YEAR(A328),MONTH(A328)-1,1),INPC!$C$2:$J$996,6,0))/($G$7*$G$9)</f>
        <v>0.43377412268477222</v>
      </c>
    </row>
    <row r="329" spans="1:4">
      <c r="A329" s="17">
        <v>39904</v>
      </c>
      <c r="B329" s="40">
        <f>VLOOKUP(A329,INPC!$C$2:$J$996,3,0)</f>
        <v>465</v>
      </c>
      <c r="C329" s="23">
        <f>(VLOOKUP(A329,INPC!$C$2:$J$996,2,0)*VLOOKUP(A329,INPC!$C$2:$J$996,6,0))/($G$6*$G$8)</f>
        <v>0.43509758201379356</v>
      </c>
      <c r="D329" s="23">
        <f>(VLOOKUP(DATE(YEAR(A329),MONTH(A329)-1,1),INPC!$C$2:$J$996,2,0)*VLOOKUP(DATE(YEAR(A329),MONTH(A329)-1,1),INPC!$C$2:$J$996,6,0))/($G$7*$G$9)</f>
        <v>0.43488027310884053</v>
      </c>
    </row>
    <row r="330" spans="1:4">
      <c r="A330" s="17">
        <v>39934</v>
      </c>
      <c r="B330" s="40">
        <f>VLOOKUP(A330,INPC!$C$2:$J$996,3,0)</f>
        <v>465</v>
      </c>
      <c r="C330" s="23">
        <f>(VLOOKUP(A330,INPC!$C$2:$J$996,2,0)*VLOOKUP(A330,INPC!$C$2:$J$996,6,0))/($G$6*$G$8)</f>
        <v>0.43759953257687295</v>
      </c>
      <c r="D330" s="23">
        <f>(VLOOKUP(DATE(YEAR(A330),MONTH(A330)-1,1),INPC!$C$2:$J$996,2,0)*VLOOKUP(DATE(YEAR(A330),MONTH(A330)-1,1),INPC!$C$2:$J$996,6,0))/($G$7*$G$9)</f>
        <v>0.43651049995035818</v>
      </c>
    </row>
    <row r="331" spans="1:4">
      <c r="A331" s="17">
        <v>39965</v>
      </c>
      <c r="B331" s="40">
        <f>VLOOKUP(A331,INPC!$C$2:$J$996,3,0)</f>
        <v>465</v>
      </c>
      <c r="C331" s="23">
        <f>(VLOOKUP(A331,INPC!$C$2:$J$996,2,0)*VLOOKUP(A331,INPC!$C$2:$J$996,6,0))/($G$6*$G$8)</f>
        <v>0.43983101653339202</v>
      </c>
      <c r="D331" s="23">
        <f>(VLOOKUP(DATE(YEAR(A331),MONTH(A331)-1,1),INPC!$C$2:$J$996,2,0)*VLOOKUP(DATE(YEAR(A331),MONTH(A331)-1,1),INPC!$C$2:$J$996,6,0))/($G$7*$G$9)</f>
        <v>0.43902057524447058</v>
      </c>
    </row>
    <row r="332" spans="1:4">
      <c r="A332" s="17">
        <v>39995</v>
      </c>
      <c r="B332" s="40">
        <f>VLOOKUP(A332,INPC!$C$2:$J$996,3,0)</f>
        <v>465</v>
      </c>
      <c r="C332" s="23">
        <f>(VLOOKUP(A332,INPC!$C$2:$J$996,2,0)*VLOOKUP(A332,INPC!$C$2:$J$996,6,0))/($G$6*$G$8)</f>
        <v>0.44125980998769515</v>
      </c>
      <c r="D332" s="23">
        <f>(VLOOKUP(DATE(YEAR(A332),MONTH(A332)-1,1),INPC!$C$2:$J$996,2,0)*VLOOKUP(DATE(YEAR(A332),MONTH(A332)-1,1),INPC!$C$2:$J$996,6,0))/($G$7*$G$9)</f>
        <v>0.44125930562992344</v>
      </c>
    </row>
    <row r="333" spans="1:4">
      <c r="A333" s="17">
        <v>40026</v>
      </c>
      <c r="B333" s="40">
        <f>VLOOKUP(A333,INPC!$C$2:$J$996,3,0)</f>
        <v>465</v>
      </c>
      <c r="C333" s="23">
        <f>(VLOOKUP(A333,INPC!$C$2:$J$996,2,0)*VLOOKUP(A333,INPC!$C$2:$J$996,6,0))/($G$6*$G$8)</f>
        <v>0.44194348689208746</v>
      </c>
      <c r="D333" s="23">
        <f>(VLOOKUP(DATE(YEAR(A333),MONTH(A333)-1,1),INPC!$C$2:$J$996,2,0)*VLOOKUP(DATE(YEAR(A333),MONTH(A333)-1,1),INPC!$C$2:$J$996,6,0))/($G$7*$G$9)</f>
        <v>0.4426927388891409</v>
      </c>
    </row>
    <row r="334" spans="1:4">
      <c r="A334" s="17">
        <v>40057</v>
      </c>
      <c r="B334" s="40">
        <f>VLOOKUP(A334,INPC!$C$2:$J$996,3,0)</f>
        <v>465</v>
      </c>
      <c r="C334" s="23">
        <f>(VLOOKUP(A334,INPC!$C$2:$J$996,2,0)*VLOOKUP(A334,INPC!$C$2:$J$996,6,0))/($G$6*$G$8)</f>
        <v>0.44247396918618026</v>
      </c>
      <c r="D334" s="23">
        <f>(VLOOKUP(DATE(YEAR(A334),MONTH(A334)-1,1),INPC!$C$2:$J$996,2,0)*VLOOKUP(DATE(YEAR(A334),MONTH(A334)-1,1),INPC!$C$2:$J$996,6,0))/($G$7*$G$9)</f>
        <v>0.44337863593770532</v>
      </c>
    </row>
    <row r="335" spans="1:4">
      <c r="A335" s="17">
        <v>40087</v>
      </c>
      <c r="B335" s="40">
        <f>VLOOKUP(A335,INPC!$C$2:$J$996,3,0)</f>
        <v>465</v>
      </c>
      <c r="C335" s="23">
        <f>(VLOOKUP(A335,INPC!$C$2:$J$996,2,0)*VLOOKUP(A335,INPC!$C$2:$J$996,6,0))/($G$6*$G$8)</f>
        <v>0.44335906792792285</v>
      </c>
      <c r="D335" s="23">
        <f>(VLOOKUP(DATE(YEAR(A335),MONTH(A335)-1,1),INPC!$C$2:$J$996,2,0)*VLOOKUP(DATE(YEAR(A335),MONTH(A335)-1,1),INPC!$C$2:$J$996,6,0))/($G$7*$G$9)</f>
        <v>0.44391084089811333</v>
      </c>
    </row>
    <row r="336" spans="1:4">
      <c r="A336" s="17">
        <v>40118</v>
      </c>
      <c r="B336" s="40">
        <f>VLOOKUP(A336,INPC!$C$2:$J$996,3,0)</f>
        <v>465</v>
      </c>
      <c r="C336" s="23">
        <f>(VLOOKUP(A336,INPC!$C$2:$J$996,2,0)*VLOOKUP(A336,INPC!$C$2:$J$996,6,0))/($G$6*$G$8)</f>
        <v>0.44471105238516195</v>
      </c>
      <c r="D336" s="23">
        <f>(VLOOKUP(DATE(YEAR(A336),MONTH(A336)-1,1),INPC!$C$2:$J$996,2,0)*VLOOKUP(DATE(YEAR(A336),MONTH(A336)-1,1),INPC!$C$2:$J$996,6,0))/($G$7*$G$9)</f>
        <v>0.44479881387299242</v>
      </c>
    </row>
    <row r="337" spans="1:4">
      <c r="A337" s="17">
        <v>40148</v>
      </c>
      <c r="B337" s="40">
        <f>VLOOKUP(A337,INPC!$C$2:$J$996,3,0)</f>
        <v>465</v>
      </c>
      <c r="C337" s="23">
        <f>(VLOOKUP(A337,INPC!$C$2:$J$996,2,0)*VLOOKUP(A337,INPC!$C$2:$J$996,6,0))/($G$6*$G$8)</f>
        <v>0.44606751840796249</v>
      </c>
      <c r="D337" s="23">
        <f>(VLOOKUP(DATE(YEAR(A337),MONTH(A337)-1,1),INPC!$C$2:$J$996,2,0)*VLOOKUP(DATE(YEAR(A337),MONTH(A337)-1,1),INPC!$C$2:$J$996,6,0))/($G$7*$G$9)</f>
        <v>0.44615518870877779</v>
      </c>
    </row>
    <row r="338" spans="1:4">
      <c r="A338" s="17">
        <v>40179</v>
      </c>
      <c r="B338" s="40">
        <f>VLOOKUP(A338,INPC!$C$2:$J$996,3,0)</f>
        <v>510</v>
      </c>
      <c r="C338" s="23">
        <f>(VLOOKUP(A338,INPC!$C$2:$J$996,2,0)*VLOOKUP(A338,INPC!$C$2:$J$996,6,0))/($G$6*$G$8)</f>
        <v>0.44856364463669574</v>
      </c>
      <c r="D338" s="23">
        <f>(VLOOKUP(DATE(YEAR(A338),MONTH(A338)-1,1),INPC!$C$2:$J$996,2,0)*VLOOKUP(DATE(YEAR(A338),MONTH(A338)-1,1),INPC!$C$2:$J$996,6,0))/($G$7*$G$9)</f>
        <v>0.44751605966337565</v>
      </c>
    </row>
    <row r="339" spans="1:4">
      <c r="A339" s="17">
        <v>40210</v>
      </c>
      <c r="B339" s="40">
        <f>VLOOKUP(A339,INPC!$C$2:$J$996,3,0)</f>
        <v>510</v>
      </c>
      <c r="C339" s="23">
        <f>(VLOOKUP(A339,INPC!$C$2:$J$996,2,0)*VLOOKUP(A339,INPC!$C$2:$J$996,6,0))/($G$6*$G$8)</f>
        <v>0.45210702336207448</v>
      </c>
      <c r="D339" s="23">
        <f>(VLOOKUP(DATE(YEAR(A339),MONTH(A339)-1,1),INPC!$C$2:$J$996,2,0)*VLOOKUP(DATE(YEAR(A339),MONTH(A339)-1,1),INPC!$C$2:$J$996,6,0))/($G$7*$G$9)</f>
        <v>0.4500202917094388</v>
      </c>
    </row>
    <row r="340" spans="1:4">
      <c r="A340" s="17">
        <v>40238</v>
      </c>
      <c r="B340" s="40">
        <f>VLOOKUP(A340,INPC!$C$2:$J$996,3,0)</f>
        <v>510</v>
      </c>
      <c r="C340" s="23">
        <f>(VLOOKUP(A340,INPC!$C$2:$J$996,2,0)*VLOOKUP(A340,INPC!$C$2:$J$996,6,0))/($G$6*$G$8)</f>
        <v>0.45529406004558814</v>
      </c>
      <c r="D340" s="23">
        <f>(VLOOKUP(DATE(YEAR(A340),MONTH(A340)-1,1),INPC!$C$2:$J$996,2,0)*VLOOKUP(DATE(YEAR(A340),MONTH(A340)-1,1),INPC!$C$2:$J$996,6,0))/($G$7*$G$9)</f>
        <v>0.45357517705669759</v>
      </c>
    </row>
    <row r="341" spans="1:4">
      <c r="A341" s="17">
        <v>40269</v>
      </c>
      <c r="B341" s="40">
        <f>VLOOKUP(A341,INPC!$C$2:$J$996,3,0)</f>
        <v>510</v>
      </c>
      <c r="C341" s="23">
        <f>(VLOOKUP(A341,INPC!$C$2:$J$996,2,0)*VLOOKUP(A341,INPC!$C$2:$J$996,6,0))/($G$6*$G$8)</f>
        <v>0.45857184734512263</v>
      </c>
      <c r="D341" s="23">
        <f>(VLOOKUP(DATE(YEAR(A341),MONTH(A341)-1,1),INPC!$C$2:$J$996,2,0)*VLOOKUP(DATE(YEAR(A341),MONTH(A341)-1,1),INPC!$C$2:$J$996,6,0))/($G$7*$G$9)</f>
        <v>0.45677256319164644</v>
      </c>
    </row>
    <row r="342" spans="1:4">
      <c r="A342" s="17">
        <v>40299</v>
      </c>
      <c r="B342" s="40">
        <f>VLOOKUP(A342,INPC!$C$2:$J$996,3,0)</f>
        <v>510</v>
      </c>
      <c r="C342" s="23">
        <f>(VLOOKUP(A342,INPC!$C$2:$J$996,2,0)*VLOOKUP(A342,INPC!$C$2:$J$996,6,0))/($G$6*$G$8)</f>
        <v>0.46123108524112455</v>
      </c>
      <c r="D342" s="23">
        <f>(VLOOKUP(DATE(YEAR(A342),MONTH(A342)-1,1),INPC!$C$2:$J$996,2,0)*VLOOKUP(DATE(YEAR(A342),MONTH(A342)-1,1),INPC!$C$2:$J$996,6,0))/($G$7*$G$9)</f>
        <v>0.46006099464242234</v>
      </c>
    </row>
    <row r="343" spans="1:4">
      <c r="A343" s="17">
        <v>40330</v>
      </c>
      <c r="B343" s="40">
        <f>VLOOKUP(A343,INPC!$C$2:$J$996,3,0)</f>
        <v>510</v>
      </c>
      <c r="C343" s="23">
        <f>(VLOOKUP(A343,INPC!$C$2:$J$996,2,0)*VLOOKUP(A343,INPC!$C$2:$J$996,6,0))/($G$6*$G$8)</f>
        <v>0.46196740378377033</v>
      </c>
      <c r="D343" s="23">
        <f>(VLOOKUP(DATE(YEAR(A343),MONTH(A343)-1,1),INPC!$C$2:$J$996,2,0)*VLOOKUP(DATE(YEAR(A343),MONTH(A343)-1,1),INPC!$C$2:$J$996,6,0))/($G$7*$G$9)</f>
        <v>0.46272886803785285</v>
      </c>
    </row>
    <row r="344" spans="1:4">
      <c r="A344" s="17">
        <v>40360</v>
      </c>
      <c r="B344" s="40">
        <f>VLOOKUP(A344,INPC!$C$2:$J$996,3,0)</f>
        <v>510</v>
      </c>
      <c r="C344" s="23">
        <f>(VLOOKUP(A344,INPC!$C$2:$J$996,2,0)*VLOOKUP(A344,INPC!$C$2:$J$996,6,0))/($G$6*$G$8)</f>
        <v>0.46155148148032799</v>
      </c>
      <c r="D344" s="23">
        <f>(VLOOKUP(DATE(YEAR(A344),MONTH(A344)-1,1),INPC!$C$2:$J$996,2,0)*VLOOKUP(DATE(YEAR(A344),MONTH(A344)-1,1),INPC!$C$2:$J$996,6,0))/($G$7*$G$9)</f>
        <v>0.46346757767095498</v>
      </c>
    </row>
    <row r="345" spans="1:4">
      <c r="A345" s="17">
        <v>40391</v>
      </c>
      <c r="B345" s="40">
        <f>VLOOKUP(A345,INPC!$C$2:$J$996,3,0)</f>
        <v>510</v>
      </c>
      <c r="C345" s="23">
        <f>(VLOOKUP(A345,INPC!$C$2:$J$996,2,0)*VLOOKUP(A345,INPC!$C$2:$J$996,6,0))/($G$6*$G$8)</f>
        <v>0.46122851449780389</v>
      </c>
      <c r="D345" s="23">
        <f>(VLOOKUP(DATE(YEAR(A345),MONTH(A345)-1,1),INPC!$C$2:$J$996,2,0)*VLOOKUP(DATE(YEAR(A345),MONTH(A345)-1,1),INPC!$C$2:$J$996,6,0))/($G$7*$G$9)</f>
        <v>0.4630503047185846</v>
      </c>
    </row>
    <row r="346" spans="1:4">
      <c r="A346" s="17">
        <v>40422</v>
      </c>
      <c r="B346" s="40">
        <f>VLOOKUP(A346,INPC!$C$2:$J$996,3,0)</f>
        <v>510</v>
      </c>
      <c r="C346" s="23">
        <f>(VLOOKUP(A346,INPC!$C$2:$J$996,2,0)*VLOOKUP(A346,INPC!$C$2:$J$996,6,0))/($G$6*$G$8)</f>
        <v>0.46231039167981075</v>
      </c>
      <c r="D346" s="23">
        <f>(VLOOKUP(DATE(YEAR(A346),MONTH(A346)-1,1),INPC!$C$2:$J$996,2,0)*VLOOKUP(DATE(YEAR(A346),MONTH(A346)-1,1),INPC!$C$2:$J$996,6,0))/($G$7*$G$9)</f>
        <v>0.46272628894640638</v>
      </c>
    </row>
    <row r="347" spans="1:4">
      <c r="A347" s="17">
        <v>40452</v>
      </c>
      <c r="B347" s="40">
        <f>VLOOKUP(A347,INPC!$C$2:$J$996,3,0)</f>
        <v>510</v>
      </c>
      <c r="C347" s="23">
        <f>(VLOOKUP(A347,INPC!$C$2:$J$996,2,0)*VLOOKUP(A347,INPC!$C$2:$J$996,6,0))/($G$6*$G$8)</f>
        <v>0.46568464155129519</v>
      </c>
      <c r="D347" s="23">
        <f>(VLOOKUP(DATE(YEAR(A347),MONTH(A347)-1,1),INPC!$C$2:$J$996,2,0)*VLOOKUP(DATE(YEAR(A347),MONTH(A347)-1,1),INPC!$C$2:$J$996,6,0))/($G$7*$G$9)</f>
        <v>0.46381167937173801</v>
      </c>
    </row>
    <row r="348" spans="1:4">
      <c r="A348" s="17">
        <v>40483</v>
      </c>
      <c r="B348" s="40">
        <f>VLOOKUP(A348,INPC!$C$2:$J$996,3,0)</f>
        <v>510</v>
      </c>
      <c r="C348" s="23">
        <f>(VLOOKUP(A348,INPC!$C$2:$J$996,2,0)*VLOOKUP(A348,INPC!$C$2:$J$996,6,0))/($G$6*$G$8)</f>
        <v>0.47022507473224051</v>
      </c>
      <c r="D348" s="23">
        <f>(VLOOKUP(DATE(YEAR(A348),MONTH(A348)-1,1),INPC!$C$2:$J$996,2,0)*VLOOKUP(DATE(YEAR(A348),MONTH(A348)-1,1),INPC!$C$2:$J$996,6,0))/($G$7*$G$9)</f>
        <v>0.46719688664304021</v>
      </c>
    </row>
    <row r="349" spans="1:4">
      <c r="A349" s="17">
        <v>40513</v>
      </c>
      <c r="B349" s="40">
        <f>VLOOKUP(A349,INPC!$C$2:$J$996,3,0)</f>
        <v>510</v>
      </c>
      <c r="C349" s="23">
        <f>(VLOOKUP(A349,INPC!$C$2:$J$996,2,0)*VLOOKUP(A349,INPC!$C$2:$J$996,6,0))/($G$6*$G$8)</f>
        <v>0.47405642870354142</v>
      </c>
      <c r="D349" s="23">
        <f>(VLOOKUP(DATE(YEAR(A349),MONTH(A349)-1,1),INPC!$C$2:$J$996,2,0)*VLOOKUP(DATE(YEAR(A349),MONTH(A349)-1,1),INPC!$C$2:$J$996,6,0))/($G$7*$G$9)</f>
        <v>0.47175206423936805</v>
      </c>
    </row>
    <row r="350" spans="1:4">
      <c r="A350" s="17">
        <v>40544</v>
      </c>
      <c r="B350" s="40">
        <f>VLOOKUP(A350,INPC!$C$2:$J$996,3,0)</f>
        <v>540</v>
      </c>
      <c r="C350" s="23">
        <f>(VLOOKUP(A350,INPC!$C$2:$J$996,2,0)*VLOOKUP(A350,INPC!$C$2:$J$996,6,0))/($G$6*$G$8)</f>
        <v>0.47770616494561119</v>
      </c>
      <c r="D350" s="23">
        <f>(VLOOKUP(DATE(YEAR(A350),MONTH(A350)-1,1),INPC!$C$2:$J$996,2,0)*VLOOKUP(DATE(YEAR(A350),MONTH(A350)-1,1),INPC!$C$2:$J$996,6,0))/($G$7*$G$9)</f>
        <v>0.47559585999148124</v>
      </c>
    </row>
    <row r="351" spans="1:4">
      <c r="A351" s="17">
        <v>40575</v>
      </c>
      <c r="B351" s="40">
        <f>VLOOKUP(A351,INPC!$C$2:$J$996,3,0)</f>
        <v>540</v>
      </c>
      <c r="C351" s="23">
        <f>(VLOOKUP(A351,INPC!$C$2:$J$996,2,0)*VLOOKUP(A351,INPC!$C$2:$J$996,6,0))/($G$6*$G$8)</f>
        <v>0.48124065613236</v>
      </c>
      <c r="D351" s="23">
        <f>(VLOOKUP(DATE(YEAR(A351),MONTH(A351)-1,1),INPC!$C$2:$J$996,2,0)*VLOOKUP(DATE(YEAR(A351),MONTH(A351)-1,1),INPC!$C$2:$J$996,6,0))/($G$7*$G$9)</f>
        <v>0.47925744823644262</v>
      </c>
    </row>
    <row r="352" spans="1:4">
      <c r="A352" s="17">
        <v>40603</v>
      </c>
      <c r="B352" s="40">
        <f>VLOOKUP(A352,INPC!$C$2:$J$996,3,0)</f>
        <v>545</v>
      </c>
      <c r="C352" s="23">
        <f>(VLOOKUP(A352,INPC!$C$2:$J$996,2,0)*VLOOKUP(A352,INPC!$C$2:$J$996,6,0))/($G$6*$G$8)</f>
        <v>0.48412846254733227</v>
      </c>
      <c r="D352" s="23">
        <f>(VLOOKUP(DATE(YEAR(A352),MONTH(A352)-1,1),INPC!$C$2:$J$996,2,0)*VLOOKUP(DATE(YEAR(A352),MONTH(A352)-1,1),INPC!$C$2:$J$996,6,0))/($G$7*$G$9)</f>
        <v>0.48280341718404512</v>
      </c>
    </row>
    <row r="353" spans="1:4">
      <c r="A353" s="17">
        <v>40634</v>
      </c>
      <c r="B353" s="40">
        <f>VLOOKUP(A353,INPC!$C$2:$J$996,3,0)</f>
        <v>545</v>
      </c>
      <c r="C353" s="23">
        <f>(VLOOKUP(A353,INPC!$C$2:$J$996,2,0)*VLOOKUP(A353,INPC!$C$2:$J$996,6,0))/($G$6*$G$8)</f>
        <v>0.48746935477266995</v>
      </c>
      <c r="D353" s="23">
        <f>(VLOOKUP(DATE(YEAR(A353),MONTH(A353)-1,1),INPC!$C$2:$J$996,2,0)*VLOOKUP(DATE(YEAR(A353),MONTH(A353)-1,1),INPC!$C$2:$J$996,6,0))/($G$7*$G$9)</f>
        <v>0.48570060134242415</v>
      </c>
    </row>
    <row r="354" spans="1:4">
      <c r="A354" s="17">
        <v>40664</v>
      </c>
      <c r="B354" s="40">
        <f>VLOOKUP(A354,INPC!$C$2:$J$996,3,0)</f>
        <v>545</v>
      </c>
      <c r="C354" s="23">
        <f>(VLOOKUP(A354,INPC!$C$2:$J$996,2,0)*VLOOKUP(A354,INPC!$C$2:$J$996,6,0))/($G$6*$G$8)</f>
        <v>0.49061367166017356</v>
      </c>
      <c r="D354" s="23">
        <f>(VLOOKUP(DATE(YEAR(A354),MONTH(A354)-1,1),INPC!$C$2:$J$996,2,0)*VLOOKUP(DATE(YEAR(A354),MONTH(A354)-1,1),INPC!$C$2:$J$996,6,0))/($G$7*$G$9)</f>
        <v>0.4890523426433358</v>
      </c>
    </row>
    <row r="355" spans="1:4">
      <c r="A355" s="17">
        <v>40695</v>
      </c>
      <c r="B355" s="40">
        <f>VLOOKUP(A355,INPC!$C$2:$J$996,3,0)</f>
        <v>545</v>
      </c>
      <c r="C355" s="23">
        <f>(VLOOKUP(A355,INPC!$C$2:$J$996,2,0)*VLOOKUP(A355,INPC!$C$2:$J$996,6,0))/($G$6*$G$8)</f>
        <v>0.49255099424491855</v>
      </c>
      <c r="D355" s="23">
        <f>(VLOOKUP(DATE(YEAR(A355),MONTH(A355)-1,1),INPC!$C$2:$J$996,2,0)*VLOOKUP(DATE(YEAR(A355),MONTH(A355)-1,1),INPC!$C$2:$J$996,6,0))/($G$7*$G$9)</f>
        <v>0.49220687025577164</v>
      </c>
    </row>
    <row r="356" spans="1:4">
      <c r="A356" s="17">
        <v>40725</v>
      </c>
      <c r="B356" s="40">
        <f>VLOOKUP(A356,INPC!$C$2:$J$996,3,0)</f>
        <v>545</v>
      </c>
      <c r="C356" s="23">
        <f>(VLOOKUP(A356,INPC!$C$2:$J$996,2,0)*VLOOKUP(A356,INPC!$C$2:$J$996,6,0))/($G$6*$G$8)</f>
        <v>0.4930926940017053</v>
      </c>
      <c r="D356" s="23">
        <f>(VLOOKUP(DATE(YEAR(A356),MONTH(A356)-1,1),INPC!$C$2:$J$996,2,0)*VLOOKUP(DATE(YEAR(A356),MONTH(A356)-1,1),INPC!$C$2:$J$996,6,0))/($G$7*$G$9)</f>
        <v>0.49415048402194822</v>
      </c>
    </row>
    <row r="357" spans="1:4">
      <c r="A357" s="17">
        <v>40756</v>
      </c>
      <c r="B357" s="40">
        <f>VLOOKUP(A357,INPC!$C$2:$J$996,3,0)</f>
        <v>545</v>
      </c>
      <c r="C357" s="23">
        <f>(VLOOKUP(A357,INPC!$C$2:$J$996,2,0)*VLOOKUP(A357,INPC!$C$2:$J$996,6,0))/($G$6*$G$8)</f>
        <v>0.49412683403609825</v>
      </c>
      <c r="D357" s="23">
        <f>(VLOOKUP(DATE(YEAR(A357),MONTH(A357)-1,1),INPC!$C$2:$J$996,2,0)*VLOOKUP(DATE(YEAR(A357),MONTH(A357)-1,1),INPC!$C$2:$J$996,6,0))/($G$7*$G$9)</f>
        <v>0.49469394287217566</v>
      </c>
    </row>
    <row r="358" spans="1:4">
      <c r="A358" s="17">
        <v>40787</v>
      </c>
      <c r="B358" s="40">
        <f>VLOOKUP(A358,INPC!$C$2:$J$996,3,0)</f>
        <v>545</v>
      </c>
      <c r="C358" s="23">
        <f>(VLOOKUP(A358,INPC!$C$2:$J$996,2,0)*VLOOKUP(A358,INPC!$C$2:$J$996,6,0))/($G$6*$G$8)</f>
        <v>0.49627641582535703</v>
      </c>
      <c r="D358" s="23">
        <f>(VLOOKUP(DATE(YEAR(A358),MONTH(A358)-1,1),INPC!$C$2:$J$996,2,0)*VLOOKUP(DATE(YEAR(A358),MONTH(A358)-1,1),INPC!$C$2:$J$996,6,0))/($G$7*$G$9)</f>
        <v>0.49573144113024975</v>
      </c>
    </row>
    <row r="359" spans="1:4">
      <c r="A359" s="17">
        <v>40817</v>
      </c>
      <c r="B359" s="40">
        <f>VLOOKUP(A359,INPC!$C$2:$J$996,3,0)</f>
        <v>545</v>
      </c>
      <c r="C359" s="23">
        <f>(VLOOKUP(A359,INPC!$C$2:$J$996,2,0)*VLOOKUP(A359,INPC!$C$2:$J$996,6,0))/($G$6*$G$8)</f>
        <v>0.4981874388319425</v>
      </c>
      <c r="D359" s="23">
        <f>(VLOOKUP(DATE(YEAR(A359),MONTH(A359)-1,1),INPC!$C$2:$J$996,2,0)*VLOOKUP(DATE(YEAR(A359),MONTH(A359)-1,1),INPC!$C$2:$J$996,6,0))/($G$7*$G$9)</f>
        <v>0.49788800338272349</v>
      </c>
    </row>
    <row r="360" spans="1:4">
      <c r="A360" s="17">
        <v>40848</v>
      </c>
      <c r="B360" s="40">
        <f>VLOOKUP(A360,INPC!$C$2:$J$996,3,0)</f>
        <v>545</v>
      </c>
      <c r="C360" s="23">
        <f>(VLOOKUP(A360,INPC!$C$2:$J$996,2,0)*VLOOKUP(A360,INPC!$C$2:$J$996,6,0))/($G$6*$G$8)</f>
        <v>0.50040356939924469</v>
      </c>
      <c r="D360" s="23">
        <f>(VLOOKUP(DATE(YEAR(A360),MONTH(A360)-1,1),INPC!$C$2:$J$996,2,0)*VLOOKUP(DATE(YEAR(A360),MONTH(A360)-1,1),INPC!$C$2:$J$996,6,0))/($G$7*$G$9)</f>
        <v>0.49980523216657546</v>
      </c>
    </row>
    <row r="361" spans="1:4">
      <c r="A361" s="17">
        <v>40878</v>
      </c>
      <c r="B361" s="40">
        <f>VLOOKUP(A361,INPC!$C$2:$J$996,3,0)</f>
        <v>545</v>
      </c>
      <c r="C361" s="23">
        <f>(VLOOKUP(A361,INPC!$C$2:$J$996,2,0)*VLOOKUP(A361,INPC!$C$2:$J$996,6,0))/($G$6*$G$8)</f>
        <v>0.50310520527286817</v>
      </c>
      <c r="D361" s="23">
        <f>(VLOOKUP(DATE(YEAR(A361),MONTH(A361)-1,1),INPC!$C$2:$J$996,2,0)*VLOOKUP(DATE(YEAR(A361),MONTH(A361)-1,1),INPC!$C$2:$J$996,6,0))/($G$7*$G$9)</f>
        <v>0.5020285593048488</v>
      </c>
    </row>
    <row r="362" spans="1:4">
      <c r="A362" s="17">
        <v>40909</v>
      </c>
      <c r="B362" s="40">
        <f>VLOOKUP(A362,INPC!$C$2:$J$996,3,0)</f>
        <v>622</v>
      </c>
      <c r="C362" s="23">
        <f>(VLOOKUP(A362,INPC!$C$2:$J$996,2,0)*VLOOKUP(A362,INPC!$C$2:$J$996,6,0))/($G$6*$G$8)</f>
        <v>0.50567091006144871</v>
      </c>
      <c r="D362" s="23">
        <f>(VLOOKUP(DATE(YEAR(A362),MONTH(A362)-1,1),INPC!$C$2:$J$996,2,0)*VLOOKUP(DATE(YEAR(A362),MONTH(A362)-1,1),INPC!$C$2:$J$996,6,0))/($G$7*$G$9)</f>
        <v>0.50473896835934406</v>
      </c>
    </row>
    <row r="363" spans="1:4">
      <c r="A363" s="17">
        <v>40940</v>
      </c>
      <c r="B363" s="40">
        <f>VLOOKUP(A363,INPC!$C$2:$J$996,3,0)</f>
        <v>622</v>
      </c>
      <c r="C363" s="23">
        <f>(VLOOKUP(A363,INPC!$C$2:$J$996,2,0)*VLOOKUP(A363,INPC!$C$2:$J$996,6,0))/($G$6*$G$8)</f>
        <v>0.5079460499790085</v>
      </c>
      <c r="D363" s="23">
        <f>(VLOOKUP(DATE(YEAR(A363),MONTH(A363)-1,1),INPC!$C$2:$J$996,2,0)*VLOOKUP(DATE(YEAR(A363),MONTH(A363)-1,1),INPC!$C$2:$J$996,6,0))/($G$7*$G$9)</f>
        <v>0.50731300491179909</v>
      </c>
    </row>
    <row r="364" spans="1:4">
      <c r="A364" s="17">
        <v>40969</v>
      </c>
      <c r="B364" s="40">
        <f>VLOOKUP(A364,INPC!$C$2:$J$996,3,0)</f>
        <v>622</v>
      </c>
      <c r="C364" s="23">
        <f>(VLOOKUP(A364,INPC!$C$2:$J$996,2,0)*VLOOKUP(A364,INPC!$C$2:$J$996,6,0))/($G$6*$G$8)</f>
        <v>0.50939294811563363</v>
      </c>
      <c r="D364" s="23">
        <f>(VLOOKUP(DATE(YEAR(A364),MONTH(A364)-1,1),INPC!$C$2:$J$996,2,0)*VLOOKUP(DATE(YEAR(A364),MONTH(A364)-1,1),INPC!$C$2:$J$996,6,0))/($G$7*$G$9)</f>
        <v>0.50959553302485938</v>
      </c>
    </row>
    <row r="365" spans="1:4">
      <c r="A365" s="17">
        <v>41000</v>
      </c>
      <c r="B365" s="40">
        <f>VLOOKUP(A365,INPC!$C$2:$J$996,3,0)</f>
        <v>622</v>
      </c>
      <c r="C365" s="23">
        <f>(VLOOKUP(A365,INPC!$C$2:$J$996,2,0)*VLOOKUP(A365,INPC!$C$2:$J$996,6,0))/($G$6*$G$8)</f>
        <v>0.51148046318843021</v>
      </c>
      <c r="D365" s="23">
        <f>(VLOOKUP(DATE(YEAR(A365),MONTH(A365)-1,1),INPC!$C$2:$J$996,2,0)*VLOOKUP(DATE(YEAR(A365),MONTH(A365)-1,1),INPC!$C$2:$J$996,6,0))/($G$7*$G$9)</f>
        <v>0.51104712975879729</v>
      </c>
    </row>
    <row r="366" spans="1:4">
      <c r="A366" s="17">
        <v>41030</v>
      </c>
      <c r="B366" s="40">
        <f>VLOOKUP(A366,INPC!$C$2:$J$996,3,0)</f>
        <v>622</v>
      </c>
      <c r="C366" s="23">
        <f>(VLOOKUP(A366,INPC!$C$2:$J$996,2,0)*VLOOKUP(A366,INPC!$C$2:$J$996,6,0))/($G$6*$G$8)</f>
        <v>0.51452408739432876</v>
      </c>
      <c r="D366" s="23">
        <f>(VLOOKUP(DATE(YEAR(A366),MONTH(A366)-1,1),INPC!$C$2:$J$996,2,0)*VLOOKUP(DATE(YEAR(A366),MONTH(A366)-1,1),INPC!$C$2:$J$996,6,0))/($G$7*$G$9)</f>
        <v>0.51314142374191452</v>
      </c>
    </row>
    <row r="367" spans="1:4">
      <c r="A367" s="17">
        <v>41061</v>
      </c>
      <c r="B367" s="40">
        <f>VLOOKUP(A367,INPC!$C$2:$J$996,3,0)</f>
        <v>622</v>
      </c>
      <c r="C367" s="23">
        <f>(VLOOKUP(A367,INPC!$C$2:$J$996,2,0)*VLOOKUP(A367,INPC!$C$2:$J$996,6,0))/($G$6*$G$8)</f>
        <v>0.51660612913916926</v>
      </c>
      <c r="D367" s="23">
        <f>(VLOOKUP(DATE(YEAR(A367),MONTH(A367)-1,1),INPC!$C$2:$J$996,2,0)*VLOOKUP(DATE(YEAR(A367),MONTH(A367)-1,1),INPC!$C$2:$J$996,6,0))/($G$7*$G$9)</f>
        <v>0.51619493168748531</v>
      </c>
    </row>
    <row r="368" spans="1:4">
      <c r="A368" s="17">
        <v>41091</v>
      </c>
      <c r="B368" s="40">
        <f>VLOOKUP(A368,INPC!$C$2:$J$996,3,0)</f>
        <v>622</v>
      </c>
      <c r="C368" s="23">
        <f>(VLOOKUP(A368,INPC!$C$2:$J$996,2,0)*VLOOKUP(A368,INPC!$C$2:$J$996,6,0))/($G$6*$G$8)</f>
        <v>0.51838745535578756</v>
      </c>
      <c r="D368" s="23">
        <f>(VLOOKUP(DATE(YEAR(A368),MONTH(A368)-1,1),INPC!$C$2:$J$996,2,0)*VLOOKUP(DATE(YEAR(A368),MONTH(A368)-1,1),INPC!$C$2:$J$996,6,0))/($G$7*$G$9)</f>
        <v>0.51828373456878707</v>
      </c>
    </row>
    <row r="369" spans="1:4">
      <c r="A369" s="17">
        <v>41122</v>
      </c>
      <c r="B369" s="40">
        <f>VLOOKUP(A369,INPC!$C$2:$J$996,3,0)</f>
        <v>622</v>
      </c>
      <c r="C369" s="23">
        <f>(VLOOKUP(A369,INPC!$C$2:$J$996,2,0)*VLOOKUP(A369,INPC!$C$2:$J$996,6,0))/($G$6*$G$8)</f>
        <v>0.52066829158986494</v>
      </c>
      <c r="D369" s="23">
        <f>(VLOOKUP(DATE(YEAR(A369),MONTH(A369)-1,1),INPC!$C$2:$J$996,2,0)*VLOOKUP(DATE(YEAR(A369),MONTH(A369)-1,1),INPC!$C$2:$J$996,6,0))/($G$7*$G$9)</f>
        <v>0.52007084539066728</v>
      </c>
    </row>
    <row r="370" spans="1:4">
      <c r="A370" s="17">
        <v>41153</v>
      </c>
      <c r="B370" s="40">
        <f>VLOOKUP(A370,INPC!$C$2:$J$996,3,0)</f>
        <v>622</v>
      </c>
      <c r="C370" s="23">
        <f>(VLOOKUP(A370,INPC!$C$2:$J$996,2,0)*VLOOKUP(A370,INPC!$C$2:$J$996,6,0))/($G$6*$G$8)</f>
        <v>0.52348000482733226</v>
      </c>
      <c r="D370" s="23">
        <f>(VLOOKUP(DATE(YEAR(A370),MONTH(A370)-1,1),INPC!$C$2:$J$996,2,0)*VLOOKUP(DATE(YEAR(A370),MONTH(A370)-1,1),INPC!$C$2:$J$996,6,0))/($G$7*$G$9)</f>
        <v>0.52235908831822842</v>
      </c>
    </row>
    <row r="371" spans="1:4">
      <c r="A371" s="17">
        <v>41183</v>
      </c>
      <c r="B371" s="40">
        <f>VLOOKUP(A371,INPC!$C$2:$J$996,3,0)</f>
        <v>622</v>
      </c>
      <c r="C371" s="23">
        <f>(VLOOKUP(A371,INPC!$C$2:$J$996,2,0)*VLOOKUP(A371,INPC!$C$2:$J$996,6,0))/($G$6*$G$8)</f>
        <v>0.52698723287264748</v>
      </c>
      <c r="D371" s="23">
        <f>(VLOOKUP(DATE(YEAR(A371),MONTH(A371)-1,1),INPC!$C$2:$J$996,2,0)*VLOOKUP(DATE(YEAR(A371),MONTH(A371)-1,1),INPC!$C$2:$J$996,6,0))/($G$7*$G$9)</f>
        <v>0.52517993219725734</v>
      </c>
    </row>
    <row r="372" spans="1:4">
      <c r="A372" s="17">
        <v>41214</v>
      </c>
      <c r="B372" s="40">
        <f>VLOOKUP(A372,INPC!$C$2:$J$996,3,0)</f>
        <v>622</v>
      </c>
      <c r="C372" s="23">
        <f>(VLOOKUP(A372,INPC!$C$2:$J$996,2,0)*VLOOKUP(A372,INPC!$C$2:$J$996,6,0))/($G$6*$G$8)</f>
        <v>0.53028027251975252</v>
      </c>
      <c r="D372" s="23">
        <f>(VLOOKUP(DATE(YEAR(A372),MONTH(A372)-1,1),INPC!$C$2:$J$996,2,0)*VLOOKUP(DATE(YEAR(A372),MONTH(A372)-1,1),INPC!$C$2:$J$996,6,0))/($G$7*$G$9)</f>
        <v>0.52869854947022565</v>
      </c>
    </row>
    <row r="373" spans="1:4">
      <c r="A373" s="17">
        <v>41244</v>
      </c>
      <c r="B373" s="40">
        <f>VLOOKUP(A373,INPC!$C$2:$J$996,3,0)</f>
        <v>622</v>
      </c>
      <c r="C373" s="23">
        <f>(VLOOKUP(A373,INPC!$C$2:$J$996,2,0)*VLOOKUP(A373,INPC!$C$2:$J$996,6,0))/($G$6*$G$8)</f>
        <v>0.53367404787285555</v>
      </c>
      <c r="D373" s="23">
        <f>(VLOOKUP(DATE(YEAR(A373),MONTH(A373)-1,1),INPC!$C$2:$J$996,2,0)*VLOOKUP(DATE(YEAR(A373),MONTH(A373)-1,1),INPC!$C$2:$J$996,6,0))/($G$7*$G$9)</f>
        <v>0.53200228279841644</v>
      </c>
    </row>
    <row r="374" spans="1:4">
      <c r="A374" s="17">
        <v>41275</v>
      </c>
      <c r="B374" s="22">
        <v>678</v>
      </c>
      <c r="C374" s="23">
        <f>(VLOOKUP(A374,INPC!$C$2:$J$996,2,0)*VLOOKUP(A374,INPC!$C$2:$J$996,6,0))/($G$6*$G$8)</f>
        <v>0.53810345641640955</v>
      </c>
      <c r="D374" s="23">
        <f>(VLOOKUP(DATE(YEAR(A374),MONTH(A374)-1,1),INPC!$C$2:$J$996,2,0)*VLOOKUP(DATE(YEAR(A374),MONTH(A374)-1,1),INPC!$C$2:$J$996,6,0))/($G$7*$G$9)</f>
        <v>0.53540707895758055</v>
      </c>
    </row>
    <row r="375" spans="1:4">
      <c r="A375" s="17">
        <v>41306</v>
      </c>
      <c r="B375" s="22">
        <v>678</v>
      </c>
      <c r="C375" s="23">
        <f>(VLOOKUP(A375,INPC!$C$2:$J$996,2,0)*VLOOKUP(A375,INPC!$C$2:$J$996,6,0))/($G$6*$G$8)</f>
        <v>0.54197711122300185</v>
      </c>
      <c r="D375" s="23">
        <f>(VLOOKUP(DATE(YEAR(A375),MONTH(A375)-1,1),INPC!$C$2:$J$996,2,0)*VLOOKUP(DATE(YEAR(A375),MONTH(A375)-1,1),INPC!$C$2:$J$996,6,0))/($G$7*$G$9)</f>
        <v>0.53985087137969034</v>
      </c>
    </row>
    <row r="376" spans="1:4">
      <c r="A376" s="17">
        <v>41334</v>
      </c>
      <c r="B376" s="22">
        <v>678</v>
      </c>
      <c r="C376" s="23">
        <f>(VLOOKUP(A376,INPC!$C$2:$J$996,2,0)*VLOOKUP(A376,INPC!$C$2:$J$996,6,0))/($G$6*$G$8)</f>
        <v>0.54501224223681466</v>
      </c>
      <c r="D376" s="23">
        <f>(VLOOKUP(DATE(YEAR(A376),MONTH(A376)-1,1),INPC!$C$2:$J$996,2,0)*VLOOKUP(DATE(YEAR(A376),MONTH(A376)-1,1),INPC!$C$2:$J$996,6,0))/($G$7*$G$9)</f>
        <v>0.54373710533308217</v>
      </c>
    </row>
    <row r="377" spans="1:4">
      <c r="A377" s="17">
        <v>41365</v>
      </c>
      <c r="B377" s="22">
        <v>678</v>
      </c>
      <c r="C377" s="23">
        <f>(VLOOKUP(A377,INPC!$C$2:$J$996,2,0)*VLOOKUP(A377,INPC!$C$2:$J$996,6,0))/($G$6*$G$8)</f>
        <v>0.54825495379693523</v>
      </c>
      <c r="D377" s="23">
        <f>(VLOOKUP(DATE(YEAR(A377),MONTH(A377)-1,1),INPC!$C$2:$J$996,2,0)*VLOOKUP(DATE(YEAR(A377),MONTH(A377)-1,1),INPC!$C$2:$J$996,6,0))/($G$7*$G$9)</f>
        <v>0.54678209250612575</v>
      </c>
    </row>
    <row r="378" spans="1:4">
      <c r="A378" s="17">
        <v>41395</v>
      </c>
      <c r="B378" s="22">
        <v>678</v>
      </c>
      <c r="C378" s="23">
        <f>(VLOOKUP(A378,INPC!$C$2:$J$996,2,0)*VLOOKUP(A378,INPC!$C$2:$J$996,6,0))/($G$6*$G$8)</f>
        <v>0.55083156963830637</v>
      </c>
      <c r="D378" s="23">
        <f>(VLOOKUP(DATE(YEAR(A378),MONTH(A378)-1,1),INPC!$C$2:$J$996,2,0)*VLOOKUP(DATE(YEAR(A378),MONTH(A378)-1,1),INPC!$C$2:$J$996,6,0))/($G$7*$G$9)</f>
        <v>0.55003533431397877</v>
      </c>
    </row>
    <row r="379" spans="1:4">
      <c r="A379" s="17">
        <v>41426</v>
      </c>
      <c r="B379" s="22">
        <v>678</v>
      </c>
      <c r="C379" s="23">
        <f>(VLOOKUP(A379,INPC!$C$2:$J$996,2,0)*VLOOKUP(A379,INPC!$C$2:$J$996,6,0))/($G$6*$G$8)</f>
        <v>0.55256709649371905</v>
      </c>
      <c r="D379" s="23">
        <f>(VLOOKUP(DATE(YEAR(A379),MONTH(A379)-1,1),INPC!$C$2:$J$996,2,0)*VLOOKUP(DATE(YEAR(A379),MONTH(A379)-1,1),INPC!$C$2:$J$996,6,0))/($G$7*$G$9)</f>
        <v>0.55262031735132711</v>
      </c>
    </row>
    <row r="380" spans="1:4">
      <c r="A380" s="17">
        <v>41456</v>
      </c>
      <c r="B380" s="22">
        <v>678</v>
      </c>
      <c r="C380" s="23">
        <f>(VLOOKUP(A380,INPC!$C$2:$J$996,2,0)*VLOOKUP(A380,INPC!$C$2:$J$996,6,0))/($G$6*$G$8)</f>
        <v>0.55298060042063768</v>
      </c>
      <c r="D380" s="23">
        <f>(VLOOKUP(DATE(YEAR(A380),MONTH(A380)-1,1),INPC!$C$2:$J$996,2,0)*VLOOKUP(DATE(YEAR(A380),MONTH(A380)-1,1),INPC!$C$2:$J$996,6,0))/($G$7*$G$9)</f>
        <v>0.5543614800850456</v>
      </c>
    </row>
    <row r="381" spans="1:4">
      <c r="A381" s="17">
        <v>41487</v>
      </c>
      <c r="B381" s="22">
        <v>678</v>
      </c>
      <c r="C381" s="23">
        <f>(VLOOKUP(A381,INPC!$C$2:$J$996,2,0)*VLOOKUP(A381,INPC!$C$2:$J$996,6,0))/($G$6*$G$8)</f>
        <v>0.55306272443403959</v>
      </c>
      <c r="D381" s="23">
        <f>(VLOOKUP(DATE(YEAR(A381),MONTH(A381)-1,1),INPC!$C$2:$J$996,2,0)*VLOOKUP(DATE(YEAR(A381),MONTH(A381)-1,1),INPC!$C$2:$J$996,6,0))/($G$7*$G$9)</f>
        <v>0.55477632680755606</v>
      </c>
    </row>
    <row r="382" spans="1:4">
      <c r="A382" s="17">
        <v>41518</v>
      </c>
      <c r="B382" s="22">
        <v>678</v>
      </c>
      <c r="C382" s="23">
        <f>(VLOOKUP(A382,INPC!$C$2:$J$996,2,0)*VLOOKUP(A382,INPC!$C$2:$J$996,6,0))/($G$6*$G$8)</f>
        <v>0.55425189567215849</v>
      </c>
      <c r="D382" s="23">
        <f>(VLOOKUP(DATE(YEAR(A382),MONTH(A382)-1,1),INPC!$C$2:$J$996,2,0)*VLOOKUP(DATE(YEAR(A382),MONTH(A382)-1,1),INPC!$C$2:$J$996,6,0))/($G$7*$G$9)</f>
        <v>0.55485871750709082</v>
      </c>
    </row>
    <row r="383" spans="1:4">
      <c r="A383" s="17">
        <v>41548</v>
      </c>
      <c r="B383" s="22">
        <v>678</v>
      </c>
      <c r="C383" s="23">
        <f>(VLOOKUP(A383,INPC!$C$2:$J$996,2,0)*VLOOKUP(A383,INPC!$C$2:$J$996,6,0))/($G$6*$G$8)</f>
        <v>0.55669010134951713</v>
      </c>
      <c r="D383" s="23">
        <f>(VLOOKUP(DATE(YEAR(A383),MONTH(A383)-1,1),INPC!$C$2:$J$996,2,0)*VLOOKUP(DATE(YEAR(A383),MONTH(A383)-1,1),INPC!$C$2:$J$996,6,0))/($G$7*$G$9)</f>
        <v>0.55605175041082555</v>
      </c>
    </row>
    <row r="384" spans="1:4">
      <c r="A384" s="17">
        <v>41579</v>
      </c>
      <c r="B384" s="22">
        <v>678</v>
      </c>
      <c r="C384" s="23">
        <f>(VLOOKUP(A384,INPC!$C$2:$J$996,2,0)*VLOOKUP(A384,INPC!$C$2:$J$996,6,0))/($G$6*$G$8)</f>
        <v>0.55989075791615472</v>
      </c>
      <c r="D384" s="23">
        <f>(VLOOKUP(DATE(YEAR(A384),MONTH(A384)-1,1),INPC!$C$2:$J$996,2,0)*VLOOKUP(DATE(YEAR(A384),MONTH(A384)-1,1),INPC!$C$2:$J$996,6,0))/($G$7*$G$9)</f>
        <v>0.55849787381670535</v>
      </c>
    </row>
    <row r="385" spans="1:4">
      <c r="A385" s="17">
        <v>41609</v>
      </c>
      <c r="B385" s="22">
        <v>678</v>
      </c>
      <c r="C385" s="23">
        <f>(VLOOKUP(A385,INPC!$C$2:$J$996,2,0)*VLOOKUP(A385,INPC!$C$2:$J$996,6,0))/($G$6*$G$8)</f>
        <v>0.56341800755326032</v>
      </c>
      <c r="D385" s="23">
        <f>(VLOOKUP(DATE(YEAR(A385),MONTH(A385)-1,1),INPC!$C$2:$J$996,2,0)*VLOOKUP(DATE(YEAR(A385),MONTH(A385)-1,1),INPC!$C$2:$J$996,6,0))/($G$7*$G$9)</f>
        <v>0.56170892406342465</v>
      </c>
    </row>
    <row r="386" spans="1:4">
      <c r="A386" s="17">
        <v>41640</v>
      </c>
      <c r="B386" s="22">
        <v>724</v>
      </c>
      <c r="C386" s="23">
        <f>(VLOOKUP(A386,INPC!$C$2:$J$996,2,0)*VLOOKUP(A386,INPC!$C$2:$J$996,6,0))/($G$6*$G$8)</f>
        <v>0.56722090973984762</v>
      </c>
      <c r="D386" s="23">
        <f>(VLOOKUP(DATE(YEAR(A386),MONTH(A386)-1,1),INPC!$C$2:$J$996,2,0)*VLOOKUP(DATE(YEAR(A386),MONTH(A386)-1,1),INPC!$C$2:$J$996,6,0))/($G$7*$G$9)</f>
        <v>0.56524762794547445</v>
      </c>
    </row>
    <row r="387" spans="1:4">
      <c r="A387" s="17">
        <v>41671</v>
      </c>
      <c r="B387" s="22">
        <v>724</v>
      </c>
      <c r="C387" s="23">
        <f>(VLOOKUP(A387,INPC!$C$2:$J$996,2,0)*VLOOKUP(A387,INPC!$C$2:$J$996,6,0))/($G$6*$G$8)</f>
        <v>0.57082245837411782</v>
      </c>
      <c r="D387" s="23">
        <f>(VLOOKUP(DATE(YEAR(A387),MONTH(A387)-1,1),INPC!$C$2:$J$996,2,0)*VLOOKUP(DATE(YEAR(A387),MONTH(A387)-1,1),INPC!$C$2:$J$996,6,0))/($G$7*$G$9)</f>
        <v>0.56906287951972223</v>
      </c>
    </row>
    <row r="388" spans="1:4">
      <c r="A388" s="17">
        <v>41699</v>
      </c>
      <c r="B388" s="22">
        <v>724</v>
      </c>
      <c r="C388" s="23">
        <f>(VLOOKUP(A388,INPC!$C$2:$J$996,2,0)*VLOOKUP(A388,INPC!$C$2:$J$996,6,0))/($G$6*$G$8)</f>
        <v>0.57498958223659191</v>
      </c>
      <c r="D388" s="23">
        <f>(VLOOKUP(DATE(YEAR(A388),MONTH(A388)-1,1),INPC!$C$2:$J$996,2,0)*VLOOKUP(DATE(YEAR(A388),MONTH(A388)-1,1),INPC!$C$2:$J$996,6,0))/($G$7*$G$9)</f>
        <v>0.57267612367443455</v>
      </c>
    </row>
    <row r="389" spans="1:4">
      <c r="A389" s="17">
        <v>41730</v>
      </c>
      <c r="B389" s="22">
        <v>724</v>
      </c>
      <c r="C389" s="23">
        <f>(VLOOKUP(A389,INPC!$C$2:$J$996,2,0)*VLOOKUP(A389,INPC!$C$2:$J$996,6,0))/($G$6*$G$8)</f>
        <v>0.57958939916289143</v>
      </c>
      <c r="D389" s="23">
        <f>(VLOOKUP(DATE(YEAR(A389),MONTH(A389)-1,1),INPC!$C$2:$J$996,2,0)*VLOOKUP(DATE(YEAR(A389),MONTH(A389)-1,1),INPC!$C$2:$J$996,6,0))/($G$7*$G$9)</f>
        <v>0.57685677968301241</v>
      </c>
    </row>
    <row r="390" spans="1:4">
      <c r="A390" s="17">
        <v>41760</v>
      </c>
      <c r="B390" s="22">
        <v>724</v>
      </c>
      <c r="C390" s="23">
        <f>(VLOOKUP(A390,INPC!$C$2:$J$996,2,0)*VLOOKUP(A390,INPC!$C$2:$J$996,6,0))/($G$6*$G$8)</f>
        <v>0.5835878782190832</v>
      </c>
      <c r="D390" s="23">
        <f>(VLOOKUP(DATE(YEAR(A390),MONTH(A390)-1,1),INPC!$C$2:$J$996,2,0)*VLOOKUP(DATE(YEAR(A390),MONTH(A390)-1,1),INPC!$C$2:$J$996,6,0))/($G$7*$G$9)</f>
        <v>0.58147153386501904</v>
      </c>
    </row>
    <row r="391" spans="1:4">
      <c r="A391" s="17">
        <v>41791</v>
      </c>
      <c r="B391" s="22">
        <v>724</v>
      </c>
      <c r="C391" s="23">
        <f>(VLOOKUP(A391,INPC!$C$2:$J$996,2,0)*VLOOKUP(A391,INPC!$C$2:$J$996,6,0))/($G$6*$G$8)</f>
        <v>0.58609659214257004</v>
      </c>
      <c r="D391" s="23">
        <f>(VLOOKUP(DATE(YEAR(A391),MONTH(A391)-1,1),INPC!$C$2:$J$996,2,0)*VLOOKUP(DATE(YEAR(A391),MONTH(A391)-1,1),INPC!$C$2:$J$996,6,0))/($G$7*$G$9)</f>
        <v>0.5854829974171285</v>
      </c>
    </row>
    <row r="392" spans="1:4">
      <c r="A392" s="17">
        <v>41821</v>
      </c>
      <c r="B392" s="22">
        <v>724</v>
      </c>
      <c r="C392" s="23">
        <f>(VLOOKUP(A392,INPC!$C$2:$J$996,2,0)*VLOOKUP(A392,INPC!$C$2:$J$996,6,0))/($G$6*$G$8)</f>
        <v>0.58723960253645602</v>
      </c>
      <c r="D392" s="23">
        <f>(VLOOKUP(DATE(YEAR(A392),MONTH(A392)-1,1),INPC!$C$2:$J$996,2,0)*VLOOKUP(DATE(YEAR(A392),MONTH(A392)-1,1),INPC!$C$2:$J$996,6,0))/($G$7*$G$9)</f>
        <v>0.58799985803470589</v>
      </c>
    </row>
    <row r="393" spans="1:4">
      <c r="A393" s="17">
        <v>41852</v>
      </c>
      <c r="B393" s="22">
        <v>724</v>
      </c>
      <c r="C393" s="23">
        <f>(VLOOKUP(A393,INPC!$C$2:$J$996,2,0)*VLOOKUP(A393,INPC!$C$2:$J$996,6,0))/($G$6*$G$8)</f>
        <v>0.58814999564312131</v>
      </c>
      <c r="D393" s="23">
        <f>(VLOOKUP(DATE(YEAR(A393),MONTH(A393)-1,1),INPC!$C$2:$J$996,2,0)*VLOOKUP(DATE(YEAR(A393),MONTH(A393)-1,1),INPC!$C$2:$J$996,6,0))/($G$7*$G$9)</f>
        <v>0.58914658019338662</v>
      </c>
    </row>
    <row r="394" spans="1:4">
      <c r="A394" s="17">
        <v>41883</v>
      </c>
      <c r="B394" s="22">
        <v>724</v>
      </c>
      <c r="C394" s="23">
        <f>(VLOOKUP(A394,INPC!$C$2:$J$996,2,0)*VLOOKUP(A394,INPC!$C$2:$J$996,6,0))/($G$6*$G$8)</f>
        <v>0.59011943587129279</v>
      </c>
      <c r="D394" s="23">
        <f>(VLOOKUP(DATE(YEAR(A394),MONTH(A394)-1,1),INPC!$C$2:$J$996,2,0)*VLOOKUP(DATE(YEAR(A394),MONTH(A394)-1,1),INPC!$C$2:$J$996,6,0))/($G$7*$G$9)</f>
        <v>0.59005992967306542</v>
      </c>
    </row>
    <row r="395" spans="1:4">
      <c r="A395" s="17">
        <v>41913</v>
      </c>
      <c r="B395" s="22">
        <v>724</v>
      </c>
      <c r="C395" s="23">
        <f>(VLOOKUP(A395,INPC!$C$2:$J$996,2,0)*VLOOKUP(A395,INPC!$C$2:$J$996,6,0))/($G$6*$G$8)</f>
        <v>0.59268584462125617</v>
      </c>
      <c r="D395" s="23">
        <f>(VLOOKUP(DATE(YEAR(A395),MONTH(A395)-1,1),INPC!$C$2:$J$996,2,0)*VLOOKUP(DATE(YEAR(A395),MONTH(A395)-1,1),INPC!$C$2:$J$996,6,0))/($G$7*$G$9)</f>
        <v>0.59203576538017866</v>
      </c>
    </row>
    <row r="396" spans="1:4">
      <c r="A396" s="17">
        <v>41944</v>
      </c>
      <c r="B396" s="22">
        <v>724</v>
      </c>
      <c r="C396" s="23">
        <f>(VLOOKUP(A396,INPC!$C$2:$J$996,2,0)*VLOOKUP(A396,INPC!$C$2:$J$996,6,0))/($G$6*$G$8)</f>
        <v>0.59538246956592189</v>
      </c>
      <c r="D396" s="23">
        <f>(VLOOKUP(DATE(YEAR(A396),MONTH(A396)-1,1),INPC!$C$2:$J$996,2,0)*VLOOKUP(DATE(YEAR(A396),MONTH(A396)-1,1),INPC!$C$2:$J$996,6,0))/($G$7*$G$9)</f>
        <v>0.5946105081800318</v>
      </c>
    </row>
    <row r="397" spans="1:4">
      <c r="A397" s="17">
        <v>41974</v>
      </c>
      <c r="B397" s="22">
        <v>724</v>
      </c>
      <c r="C397" s="23">
        <f>(VLOOKUP(A397,INPC!$C$2:$J$996,2,0)*VLOOKUP(A397,INPC!$C$2:$J$996,6,0))/($G$6*$G$8)</f>
        <v>0.59880600482289648</v>
      </c>
      <c r="D397" s="23">
        <f>(VLOOKUP(DATE(YEAR(A397),MONTH(A397)-1,1),INPC!$C$2:$J$996,2,0)*VLOOKUP(DATE(YEAR(A397),MONTH(A397)-1,1),INPC!$C$2:$J$996,6,0))/($G$7*$G$9)</f>
        <v>0.59731589003328533</v>
      </c>
    </row>
    <row r="398" spans="1:4">
      <c r="A398" s="17">
        <v>42005</v>
      </c>
      <c r="B398" s="22">
        <v>788</v>
      </c>
      <c r="C398" s="23">
        <f>(VLOOKUP(A398,INPC!$C$2:$J$996,2,0)*VLOOKUP(A398,INPC!$C$2:$J$996,6,0))/($G$6*$G$8)</f>
        <v>0.60508751453406973</v>
      </c>
      <c r="D398" s="23">
        <f>(VLOOKUP(DATE(YEAR(A398),MONTH(A398)-1,1),INPC!$C$2:$J$996,2,0)*VLOOKUP(DATE(YEAR(A398),MONTH(A398)-1,1),INPC!$C$2:$J$996,6,0))/($G$7*$G$9)</f>
        <v>0.60075054273740514</v>
      </c>
    </row>
    <row r="399" spans="1:4">
      <c r="A399" s="17">
        <v>42036</v>
      </c>
      <c r="B399" s="22">
        <v>788</v>
      </c>
      <c r="C399" s="23">
        <f>(VLOOKUP(A399,INPC!$C$2:$J$996,2,0)*VLOOKUP(A399,INPC!$C$2:$J$996,6,0))/($G$6*$G$8)</f>
        <v>0.61307409501912213</v>
      </c>
      <c r="D399" s="23">
        <f>(VLOOKUP(DATE(YEAR(A399),MONTH(A399)-1,1),INPC!$C$2:$J$996,2,0)*VLOOKUP(DATE(YEAR(A399),MONTH(A399)-1,1),INPC!$C$2:$J$996,6,0))/($G$7*$G$9)</f>
        <v>0.60705245076405179</v>
      </c>
    </row>
    <row r="400" spans="1:4">
      <c r="A400" s="17">
        <v>42064</v>
      </c>
      <c r="B400" s="22">
        <v>788</v>
      </c>
      <c r="C400" s="23">
        <f>(VLOOKUP(A400,INPC!$C$2:$J$996,2,0)*VLOOKUP(A400,INPC!$C$2:$J$996,6,0))/($G$6*$G$8)</f>
        <v>0.62125781501199284</v>
      </c>
      <c r="D400" s="23">
        <f>(VLOOKUP(DATE(YEAR(A400),MONTH(A400)-1,1),INPC!$C$2:$J$996,2,0)*VLOOKUP(DATE(YEAR(A400),MONTH(A400)-1,1),INPC!$C$2:$J$996,6,0))/($G$7*$G$9)</f>
        <v>0.61506496654106091</v>
      </c>
    </row>
    <row r="401" spans="1:4">
      <c r="A401" s="17">
        <v>42095</v>
      </c>
      <c r="B401" s="22">
        <v>788</v>
      </c>
      <c r="C401" s="23">
        <f>(VLOOKUP(A401,INPC!$C$2:$J$996,2,0)*VLOOKUP(A401,INPC!$C$2:$J$996,6,0))/($G$6*$G$8)</f>
        <v>0.6281480694644449</v>
      </c>
      <c r="D401" s="23">
        <f>(VLOOKUP(DATE(YEAR(A401),MONTH(A401)-1,1),INPC!$C$2:$J$996,2,0)*VLOOKUP(DATE(YEAR(A401),MONTH(A401)-1,1),INPC!$C$2:$J$996,6,0))/($G$7*$G$9)</f>
        <v>0.62327526200859218</v>
      </c>
    </row>
    <row r="402" spans="1:4">
      <c r="A402" s="17">
        <v>42125</v>
      </c>
      <c r="B402" s="22">
        <v>788</v>
      </c>
      <c r="C402" s="23">
        <f>(VLOOKUP(A402,INPC!$C$2:$J$996,2,0)*VLOOKUP(A402,INPC!$C$2:$J$996,6,0))/($G$6*$G$8)</f>
        <v>0.63348696391767689</v>
      </c>
      <c r="D402" s="23">
        <f>(VLOOKUP(DATE(YEAR(A402),MONTH(A402)-1,1),INPC!$C$2:$J$996,2,0)*VLOOKUP(DATE(YEAR(A402),MONTH(A402)-1,1),INPC!$C$2:$J$996,6,0))/($G$7*$G$9)</f>
        <v>0.63018789158907484</v>
      </c>
    </row>
    <row r="403" spans="1:4">
      <c r="A403" s="17">
        <v>42156</v>
      </c>
      <c r="B403" s="22">
        <v>788</v>
      </c>
      <c r="C403" s="23">
        <f>(VLOOKUP(A403,INPC!$C$2:$J$996,2,0)*VLOOKUP(A403,INPC!$C$2:$J$996,6,0))/($G$6*$G$8)</f>
        <v>0.63906113343435078</v>
      </c>
      <c r="D403" s="23">
        <f>(VLOOKUP(DATE(YEAR(A403),MONTH(A403)-1,1),INPC!$C$2:$J$996,2,0)*VLOOKUP(DATE(YEAR(A403),MONTH(A403)-1,1),INPC!$C$2:$J$996,6,0))/($G$7*$G$9)</f>
        <v>0.63554412334788202</v>
      </c>
    </row>
    <row r="404" spans="1:4">
      <c r="A404" s="17">
        <v>42186</v>
      </c>
      <c r="B404" s="22">
        <v>788</v>
      </c>
      <c r="C404" s="23">
        <f>(VLOOKUP(A404,INPC!$C$2:$J$996,2,0)*VLOOKUP(A404,INPC!$C$2:$J$996,6,0))/($G$6*$G$8)</f>
        <v>0.64337417284149412</v>
      </c>
      <c r="D404" s="23">
        <f>(VLOOKUP(DATE(YEAR(A404),MONTH(A404)-1,1),INPC!$C$2:$J$996,2,0)*VLOOKUP(DATE(YEAR(A404),MONTH(A404)-1,1),INPC!$C$2:$J$996,6,0))/($G$7*$G$9)</f>
        <v>0.64113639419266522</v>
      </c>
    </row>
    <row r="405" spans="1:4">
      <c r="A405" s="17">
        <v>42217</v>
      </c>
      <c r="B405" s="22">
        <v>788</v>
      </c>
      <c r="C405" s="23">
        <f>(VLOOKUP(A405,INPC!$C$2:$J$996,2,0)*VLOOKUP(A405,INPC!$C$2:$J$996,6,0))/($G$6*$G$8)</f>
        <v>0.64604372082201078</v>
      </c>
      <c r="D405" s="23">
        <f>(VLOOKUP(DATE(YEAR(A405),MONTH(A405)-1,1),INPC!$C$2:$J$996,2,0)*VLOOKUP(DATE(YEAR(A405),MONTH(A405)-1,1),INPC!$C$2:$J$996,6,0))/($G$7*$G$9)</f>
        <v>0.6454634395860317</v>
      </c>
    </row>
    <row r="406" spans="1:4">
      <c r="A406" s="17">
        <v>42248</v>
      </c>
      <c r="B406" s="22">
        <v>788</v>
      </c>
      <c r="C406" s="23">
        <f>(VLOOKUP(A406,INPC!$C$2:$J$996,2,0)*VLOOKUP(A406,INPC!$C$2:$J$996,6,0))/($G$6*$G$8)</f>
        <v>0.64849826173826963</v>
      </c>
      <c r="D406" s="23">
        <f>(VLOOKUP(DATE(YEAR(A406),MONTH(A406)-1,1),INPC!$C$2:$J$996,2,0)*VLOOKUP(DATE(YEAR(A406),MONTH(A406)-1,1),INPC!$C$2:$J$996,6,0))/($G$7*$G$9)</f>
        <v>0.64814165654652012</v>
      </c>
    </row>
    <row r="407" spans="1:4">
      <c r="A407" s="17">
        <v>42278</v>
      </c>
      <c r="B407" s="22">
        <v>788</v>
      </c>
      <c r="C407" s="23">
        <f>(VLOOKUP(A407,INPC!$C$2:$J$996,2,0)*VLOOKUP(A407,INPC!$C$2:$J$996,6,0))/($G$6*$G$8)</f>
        <v>0.65264799212103664</v>
      </c>
      <c r="D407" s="23">
        <f>(VLOOKUP(DATE(YEAR(A407),MONTH(A407)-1,1),INPC!$C$2:$J$996,2,0)*VLOOKUP(DATE(YEAR(A407),MONTH(A407)-1,1),INPC!$C$2:$J$996,6,0))/($G$7*$G$9)</f>
        <v>0.65060416823768097</v>
      </c>
    </row>
    <row r="408" spans="1:4">
      <c r="A408" s="17">
        <v>42309</v>
      </c>
      <c r="B408" s="22">
        <v>788</v>
      </c>
      <c r="C408" s="23">
        <f>(VLOOKUP(A408,INPC!$C$2:$J$996,2,0)*VLOOKUP(A408,INPC!$C$2:$J$996,6,0))/($G$6*$G$8)</f>
        <v>0.65878201227658917</v>
      </c>
      <c r="D408" s="23">
        <f>(VLOOKUP(DATE(YEAR(A408),MONTH(A408)-1,1),INPC!$C$2:$J$996,2,0)*VLOOKUP(DATE(YEAR(A408),MONTH(A408)-1,1),INPC!$C$2:$J$996,6,0))/($G$7*$G$9)</f>
        <v>0.65476737428368315</v>
      </c>
    </row>
    <row r="409" spans="1:4">
      <c r="A409" s="17">
        <v>42339</v>
      </c>
      <c r="B409" s="22">
        <v>788</v>
      </c>
      <c r="C409" s="23">
        <f>(VLOOKUP(A409,INPC!$C$2:$J$996,2,0)*VLOOKUP(A409,INPC!$C$2:$J$996,6,0))/($G$6*$G$8)</f>
        <v>0.66540258868240731</v>
      </c>
      <c r="D409" s="23">
        <f>(VLOOKUP(DATE(YEAR(A409),MONTH(A409)-1,1),INPC!$C$2:$J$996,2,0)*VLOOKUP(DATE(YEAR(A409),MONTH(A409)-1,1),INPC!$C$2:$J$996,6,0))/($G$7*$G$9)</f>
        <v>0.6609213138032114</v>
      </c>
    </row>
    <row r="410" spans="1:4">
      <c r="A410" s="17"/>
      <c r="B410" s="22"/>
    </row>
    <row r="411" spans="1:4">
      <c r="A411" s="17"/>
      <c r="B411" s="22"/>
    </row>
    <row r="412" spans="1:4">
      <c r="A412" s="17"/>
      <c r="B412" s="22"/>
    </row>
    <row r="413" spans="1:4">
      <c r="A413" s="17"/>
      <c r="B413" s="22"/>
    </row>
    <row r="414" spans="1:4">
      <c r="A414" s="17"/>
      <c r="B414" s="22"/>
    </row>
    <row r="415" spans="1:4">
      <c r="A415" s="17"/>
      <c r="B415" s="22"/>
    </row>
    <row r="416" spans="1:4">
      <c r="A416" s="17"/>
      <c r="B416" s="22"/>
    </row>
    <row r="417" spans="1:2">
      <c r="A417" s="17"/>
      <c r="B417" s="22"/>
    </row>
    <row r="418" spans="1:2">
      <c r="A418" s="17"/>
      <c r="B418" s="22"/>
    </row>
    <row r="419" spans="1:2">
      <c r="A419" s="17"/>
      <c r="B419" s="22"/>
    </row>
    <row r="420" spans="1:2">
      <c r="A420" s="17"/>
      <c r="B420" s="22"/>
    </row>
    <row r="421" spans="1:2">
      <c r="A421" s="17"/>
      <c r="B421" s="22"/>
    </row>
    <row r="422" spans="1:2">
      <c r="A422" s="17"/>
      <c r="B422" s="22"/>
    </row>
    <row r="423" spans="1:2">
      <c r="A423" s="17"/>
      <c r="B423" s="22"/>
    </row>
    <row r="424" spans="1:2">
      <c r="A424" s="17"/>
      <c r="B424" s="22"/>
    </row>
    <row r="425" spans="1:2">
      <c r="A425" s="17"/>
      <c r="B425" s="22"/>
    </row>
    <row r="426" spans="1:2">
      <c r="A426" s="17"/>
      <c r="B426" s="22"/>
    </row>
    <row r="427" spans="1:2">
      <c r="A427" s="17"/>
      <c r="B427" s="22"/>
    </row>
    <row r="428" spans="1:2">
      <c r="A428" s="17"/>
      <c r="B428" s="22"/>
    </row>
    <row r="429" spans="1:2">
      <c r="A429" s="17"/>
      <c r="B429" s="22"/>
    </row>
    <row r="430" spans="1:2">
      <c r="A430" s="17"/>
      <c r="B430" s="22"/>
    </row>
    <row r="431" spans="1:2">
      <c r="B431" s="22"/>
    </row>
    <row r="432" spans="1:2">
      <c r="B432" s="22"/>
    </row>
    <row r="433" spans="2:2">
      <c r="B433" s="22"/>
    </row>
    <row r="434" spans="2:2">
      <c r="B434" s="22"/>
    </row>
    <row r="435" spans="2:2">
      <c r="B435" s="22"/>
    </row>
    <row r="436" spans="2:2">
      <c r="B436" s="22"/>
    </row>
    <row r="437" spans="2:2">
      <c r="B437" s="22"/>
    </row>
    <row r="438" spans="2:2">
      <c r="B438" s="22"/>
    </row>
    <row r="439" spans="2:2">
      <c r="B439" s="22"/>
    </row>
    <row r="440" spans="2:2">
      <c r="B440" s="22"/>
    </row>
    <row r="441" spans="2:2">
      <c r="B441" s="22"/>
    </row>
    <row r="442" spans="2:2">
      <c r="B442" s="22"/>
    </row>
    <row r="443" spans="2:2">
      <c r="B443" s="22"/>
    </row>
    <row r="444" spans="2:2">
      <c r="B444" s="22"/>
    </row>
    <row r="445" spans="2:2">
      <c r="B445" s="22"/>
    </row>
    <row r="446" spans="2:2">
      <c r="B446" s="22"/>
    </row>
    <row r="447" spans="2:2">
      <c r="B447" s="22"/>
    </row>
    <row r="448" spans="2:2">
      <c r="B448" s="22"/>
    </row>
    <row r="449" spans="2:2">
      <c r="B449" s="22"/>
    </row>
    <row r="450" spans="2:2">
      <c r="B450" s="22"/>
    </row>
    <row r="451" spans="2:2">
      <c r="B451" s="22"/>
    </row>
    <row r="452" spans="2:2">
      <c r="B452" s="22"/>
    </row>
    <row r="453" spans="2:2">
      <c r="B453" s="22"/>
    </row>
    <row r="454" spans="2:2">
      <c r="B454" s="22"/>
    </row>
    <row r="455" spans="2:2">
      <c r="B455" s="22"/>
    </row>
    <row r="456" spans="2:2">
      <c r="B456" s="22"/>
    </row>
    <row r="457" spans="2:2">
      <c r="B457" s="22"/>
    </row>
    <row r="458" spans="2:2">
      <c r="B458" s="22"/>
    </row>
    <row r="459" spans="2:2">
      <c r="B459" s="22"/>
    </row>
    <row r="460" spans="2:2">
      <c r="B460" s="22"/>
    </row>
    <row r="461" spans="2:2">
      <c r="B461" s="22"/>
    </row>
    <row r="462" spans="2:2">
      <c r="B462" s="22"/>
    </row>
    <row r="463" spans="2:2">
      <c r="B463" s="22"/>
    </row>
    <row r="464" spans="2:2">
      <c r="B464" s="22"/>
    </row>
    <row r="465" spans="2:2">
      <c r="B465" s="22"/>
    </row>
    <row r="466" spans="2:2">
      <c r="B466" s="22"/>
    </row>
    <row r="467" spans="2:2">
      <c r="B467" s="22"/>
    </row>
    <row r="468" spans="2:2">
      <c r="B468" s="22"/>
    </row>
    <row r="469" spans="2:2">
      <c r="B469" s="22"/>
    </row>
    <row r="470" spans="2:2">
      <c r="B470" s="22"/>
    </row>
    <row r="471" spans="2:2">
      <c r="B471" s="22"/>
    </row>
    <row r="472" spans="2:2">
      <c r="B472" s="22"/>
    </row>
    <row r="473" spans="2:2">
      <c r="B473" s="22"/>
    </row>
    <row r="474" spans="2:2">
      <c r="B474" s="22"/>
    </row>
    <row r="475" spans="2:2">
      <c r="B475" s="22"/>
    </row>
    <row r="476" spans="2:2">
      <c r="B476" s="22"/>
    </row>
    <row r="477" spans="2:2">
      <c r="B477" s="22"/>
    </row>
    <row r="478" spans="2:2">
      <c r="B478" s="22"/>
    </row>
    <row r="479" spans="2:2">
      <c r="B479" s="22"/>
    </row>
    <row r="480" spans="2:2">
      <c r="B480" s="22"/>
    </row>
    <row r="481" spans="2:2">
      <c r="B481" s="22"/>
    </row>
    <row r="482" spans="2:2">
      <c r="B482" s="22"/>
    </row>
    <row r="483" spans="2:2">
      <c r="B483" s="22"/>
    </row>
    <row r="484" spans="2:2">
      <c r="B484" s="22"/>
    </row>
    <row r="485" spans="2:2">
      <c r="B485" s="22"/>
    </row>
    <row r="486" spans="2:2">
      <c r="B486" s="22"/>
    </row>
    <row r="487" spans="2:2">
      <c r="B487" s="22"/>
    </row>
    <row r="488" spans="2:2">
      <c r="B488" s="22"/>
    </row>
    <row r="489" spans="2:2">
      <c r="B489" s="22"/>
    </row>
    <row r="490" spans="2:2">
      <c r="B490" s="22"/>
    </row>
    <row r="491" spans="2:2">
      <c r="B491" s="22"/>
    </row>
    <row r="492" spans="2:2">
      <c r="B492" s="22"/>
    </row>
    <row r="493" spans="2:2">
      <c r="B493" s="22"/>
    </row>
    <row r="494" spans="2:2">
      <c r="B494" s="22"/>
    </row>
    <row r="495" spans="2:2">
      <c r="B495" s="22"/>
    </row>
    <row r="496" spans="2:2">
      <c r="B496" s="22"/>
    </row>
    <row r="497" spans="2:2">
      <c r="B497" s="22"/>
    </row>
    <row r="498" spans="2:2">
      <c r="B498" s="22"/>
    </row>
    <row r="499" spans="2:2">
      <c r="B499" s="22"/>
    </row>
    <row r="500" spans="2:2">
      <c r="B500" s="22"/>
    </row>
    <row r="501" spans="2:2">
      <c r="B501" s="22"/>
    </row>
    <row r="502" spans="2:2">
      <c r="B502" s="22"/>
    </row>
    <row r="503" spans="2:2">
      <c r="B503" s="22"/>
    </row>
    <row r="504" spans="2:2">
      <c r="B504" s="22"/>
    </row>
    <row r="505" spans="2:2">
      <c r="B505" s="22"/>
    </row>
    <row r="506" spans="2:2">
      <c r="B506" s="22"/>
    </row>
    <row r="507" spans="2:2">
      <c r="B507" s="22"/>
    </row>
    <row r="508" spans="2:2">
      <c r="B508" s="22"/>
    </row>
    <row r="509" spans="2:2">
      <c r="B509" s="22"/>
    </row>
    <row r="510" spans="2:2">
      <c r="B510" s="22"/>
    </row>
    <row r="511" spans="2:2">
      <c r="B511" s="22"/>
    </row>
    <row r="512" spans="2:2">
      <c r="B512" s="22"/>
    </row>
    <row r="513" spans="2:2">
      <c r="B513" s="2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39997558519241921"/>
  </sheetPr>
  <dimension ref="A1:AMK996"/>
  <sheetViews>
    <sheetView showGridLines="0" zoomScale="85" zoomScaleNormal="85" workbookViewId="0">
      <pane xSplit="3" ySplit="1" topLeftCell="D2" activePane="bottomRight" state="frozen"/>
      <selection activeCell="E917" sqref="E917"/>
      <selection pane="topRight" activeCell="E917" sqref="E917"/>
      <selection pane="bottomLeft" activeCell="E917" sqref="E917"/>
      <selection pane="bottomRight" activeCell="D2" sqref="D2"/>
    </sheetView>
  </sheetViews>
  <sheetFormatPr defaultColWidth="7" defaultRowHeight="13.8"/>
  <cols>
    <col min="1" max="2" width="12.44140625" customWidth="1"/>
    <col min="3" max="3" width="12.44140625" style="1" customWidth="1"/>
    <col min="4" max="4" width="16.109375" style="1" customWidth="1"/>
    <col min="5" max="5" width="15.6640625" style="1" customWidth="1"/>
    <col min="6" max="6" width="25.77734375" style="1" customWidth="1"/>
    <col min="7" max="7" width="28.33203125" style="1" customWidth="1"/>
    <col min="8" max="8" width="25.5546875" style="14" bestFit="1" customWidth="1"/>
    <col min="9" max="9" width="26.88671875" style="1" customWidth="1"/>
    <col min="10" max="10" width="7" style="1"/>
    <col min="11" max="11" width="30.21875" style="1" bestFit="1" customWidth="1"/>
    <col min="12" max="1025" width="7" style="1"/>
  </cols>
  <sheetData>
    <row r="1" spans="1:11" s="7" customFormat="1" ht="33" customHeight="1">
      <c r="A1" s="16" t="s">
        <v>0</v>
      </c>
      <c r="B1" s="16" t="s">
        <v>1</v>
      </c>
      <c r="C1" s="16" t="s">
        <v>85</v>
      </c>
      <c r="D1" s="16" t="s">
        <v>86</v>
      </c>
      <c r="E1" s="16" t="s">
        <v>87</v>
      </c>
      <c r="F1" s="16" t="s">
        <v>75</v>
      </c>
      <c r="G1" s="16" t="s">
        <v>76</v>
      </c>
      <c r="H1" s="137" t="s">
        <v>77</v>
      </c>
      <c r="I1" s="16" t="s">
        <v>78</v>
      </c>
    </row>
    <row r="2" spans="1:11">
      <c r="A2" s="58">
        <v>1948</v>
      </c>
      <c r="B2" s="58">
        <v>1</v>
      </c>
      <c r="C2" s="17">
        <v>17533</v>
      </c>
      <c r="D2" s="18">
        <v>2750000000000000</v>
      </c>
      <c r="E2" s="22">
        <v>360</v>
      </c>
      <c r="F2" s="140">
        <f>$E2/(VLOOKUP($C2,INPC!$C:$F,4,0)/VLOOKUP($K$6,INPC!$C:$F,4,0))</f>
        <v>1.163866762278411E+18</v>
      </c>
      <c r="G2" s="140">
        <f>$E2/(VLOOKUP($C2,INPC!$C:$G,5,0)/VLOOKUP($K$6,INPC!$C:$G,5,0))</f>
        <v>1.4228271168853576E+18</v>
      </c>
      <c r="H2" s="39">
        <f>$E2/(VLOOKUP($C2,IPCA!$A:$E,4,0)/VLOOKUP($K$6,IPCA!$A:$E,4,0))</f>
        <v>1.2313777485294124E+18</v>
      </c>
      <c r="I2" s="39">
        <f>$E2/(VLOOKUP($C2,IPCA!$A:$E,5,0)/VLOOKUP($K$6,IPCA!$A:$E,5,0))</f>
        <v>1.5053592975772063E+18</v>
      </c>
    </row>
    <row r="3" spans="1:11">
      <c r="A3" s="58">
        <v>1948</v>
      </c>
      <c r="B3" s="58">
        <v>1</v>
      </c>
      <c r="C3" s="17">
        <v>17564</v>
      </c>
      <c r="D3" s="18">
        <v>2750000000000000</v>
      </c>
      <c r="E3" s="22">
        <v>360</v>
      </c>
      <c r="F3" s="140">
        <f>$E3/(VLOOKUP($C3,INPC!$C:$F,4,0)/VLOOKUP($K$6,INPC!$C:$F,4,0))</f>
        <v>1.160878657625578E+18</v>
      </c>
      <c r="G3" s="140">
        <f>$E3/(VLOOKUP($C3,INPC!$C:$G,5,0)/VLOOKUP($K$6,INPC!$C:$G,5,0))</f>
        <v>1.4191741589472689E+18</v>
      </c>
      <c r="H3" s="39">
        <f>$E3/(VLOOKUP($C3,IPCA!$A:$E,4,0)/VLOOKUP($K$6,IPCA!$A:$E,4,0))</f>
        <v>1.2282163165691313E+18</v>
      </c>
      <c r="I3" s="39">
        <f>$E3/(VLOOKUP($C3,IPCA!$A:$E,5,0)/VLOOKUP($K$6,IPCA!$A:$E,5,0))</f>
        <v>1.5014944470057628E+18</v>
      </c>
    </row>
    <row r="4" spans="1:11">
      <c r="A4" s="58">
        <v>1948</v>
      </c>
      <c r="B4" s="58">
        <v>1</v>
      </c>
      <c r="C4" s="17">
        <v>17593</v>
      </c>
      <c r="D4" s="18">
        <v>2750000000000000</v>
      </c>
      <c r="E4" s="22">
        <v>360</v>
      </c>
      <c r="F4" s="140">
        <f>$E4/(VLOOKUP($C4,INPC!$C:$F,4,0)/VLOOKUP($K$6,INPC!$C:$F,4,0))</f>
        <v>1.1593903516542633E+18</v>
      </c>
      <c r="G4" s="140">
        <f>$E4/(VLOOKUP($C4,INPC!$C:$G,5,0)/VLOOKUP($K$6,INPC!$C:$G,5,0))</f>
        <v>1.4173547048973368E+18</v>
      </c>
      <c r="H4" s="39">
        <f>$E4/(VLOOKUP($C4,IPCA!$A:$E,4,0)/VLOOKUP($K$6,IPCA!$A:$E,4,0))</f>
        <v>1.2266416802658376E+18</v>
      </c>
      <c r="I4" s="39">
        <f>$E4/(VLOOKUP($C4,IPCA!$A:$E,5,0)/VLOOKUP($K$6,IPCA!$A:$E,5,0))</f>
        <v>1.4995694541249866E+18</v>
      </c>
    </row>
    <row r="5" spans="1:11">
      <c r="A5" s="58">
        <v>1948</v>
      </c>
      <c r="B5" s="58">
        <v>2</v>
      </c>
      <c r="C5" s="17">
        <v>17624</v>
      </c>
      <c r="D5" s="18">
        <v>2750000000000000</v>
      </c>
      <c r="E5" s="22">
        <v>360</v>
      </c>
      <c r="F5" s="140">
        <f>$E5/(VLOOKUP($C5,INPC!$C:$F,4,0)/VLOOKUP($K$6,INPC!$C:$F,4,0))</f>
        <v>1.1564251589390349E+18</v>
      </c>
      <c r="G5" s="140">
        <f>$E5/(VLOOKUP($C5,INPC!$C:$G,5,0)/VLOOKUP($K$6,INPC!$C:$G,5,0))</f>
        <v>1.4137297568029701E+18</v>
      </c>
      <c r="H5" s="39">
        <f>$E5/(VLOOKUP($C5,IPCA!$A:$E,4,0)/VLOOKUP($K$6,IPCA!$A:$E,4,0))</f>
        <v>1.2235044892677153E+18</v>
      </c>
      <c r="I5" s="39">
        <f>$E5/(VLOOKUP($C5,IPCA!$A:$E,5,0)/VLOOKUP($K$6,IPCA!$A:$E,5,0))</f>
        <v>1.4957342381297818E+18</v>
      </c>
      <c r="K5" s="135" t="s">
        <v>43</v>
      </c>
    </row>
    <row r="6" spans="1:11">
      <c r="A6" s="58">
        <v>1948</v>
      </c>
      <c r="B6" s="58">
        <v>2</v>
      </c>
      <c r="C6" s="17">
        <v>17654</v>
      </c>
      <c r="D6" s="18">
        <v>2750000000000000</v>
      </c>
      <c r="E6" s="22">
        <v>360</v>
      </c>
      <c r="F6" s="140">
        <f>$E6/(VLOOKUP($C6,INPC!$C:$F,4,0)/VLOOKUP($K$6,INPC!$C:$F,4,0))</f>
        <v>1.1490781121859281E+18</v>
      </c>
      <c r="G6" s="140">
        <f>$E6/(VLOOKUP($C6,INPC!$C:$G,5,0)/VLOOKUP($K$6,INPC!$C:$G,5,0))</f>
        <v>1.404747992147297E+18</v>
      </c>
      <c r="H6" s="39">
        <f>$E6/(VLOOKUP($C6,IPCA!$A:$E,4,0)/VLOOKUP($K$6,IPCA!$A:$E,4,0))</f>
        <v>1.2157312714197629E+18</v>
      </c>
      <c r="I6" s="39">
        <f>$E6/(VLOOKUP($C6,IPCA!$A:$E,5,0)/VLOOKUP($K$6,IPCA!$A:$E,5,0))</f>
        <v>1.4862314793106601E+18</v>
      </c>
      <c r="K6" s="136">
        <v>45261</v>
      </c>
    </row>
    <row r="7" spans="1:11">
      <c r="A7" s="58">
        <v>1948</v>
      </c>
      <c r="B7" s="58">
        <v>2</v>
      </c>
      <c r="C7" s="17">
        <v>17685</v>
      </c>
      <c r="D7" s="18">
        <v>2750000000000000</v>
      </c>
      <c r="E7" s="22">
        <v>360</v>
      </c>
      <c r="F7" s="140">
        <f>$E7/(VLOOKUP($C7,INPC!$C:$F,4,0)/VLOOKUP($K$6,INPC!$C:$F,4,0))</f>
        <v>1.1403839524468165E+18</v>
      </c>
      <c r="G7" s="140">
        <f>$E7/(VLOOKUP($C7,INPC!$C:$G,5,0)/VLOOKUP($K$6,INPC!$C:$G,5,0))</f>
        <v>1.3941193818662331E+18</v>
      </c>
      <c r="H7" s="39">
        <f>$E7/(VLOOKUP($C7,IPCA!$A:$E,4,0)/VLOOKUP($K$6,IPCA!$A:$E,4,0))</f>
        <v>1.2065328002614797E+18</v>
      </c>
      <c r="I7" s="39">
        <f>$E7/(VLOOKUP($C7,IPCA!$A:$E,5,0)/VLOOKUP($K$6,IPCA!$A:$E,5,0))</f>
        <v>1.4749863483196588E+18</v>
      </c>
    </row>
    <row r="8" spans="1:11">
      <c r="A8" s="58">
        <v>1948</v>
      </c>
      <c r="B8" s="58">
        <v>3</v>
      </c>
      <c r="C8" s="17">
        <v>17715</v>
      </c>
      <c r="D8" s="18">
        <v>2750000000000000</v>
      </c>
      <c r="E8" s="22">
        <v>360</v>
      </c>
      <c r="F8" s="140">
        <f>$E8/(VLOOKUP($C8,INPC!$C:$F,4,0)/VLOOKUP($K$6,INPC!$C:$F,4,0))</f>
        <v>1.1375150620004092E+18</v>
      </c>
      <c r="G8" s="140">
        <f>$E8/(VLOOKUP($C8,INPC!$C:$G,5,0)/VLOOKUP($K$6,INPC!$C:$G,5,0))</f>
        <v>1.3906121632955003E+18</v>
      </c>
      <c r="H8" s="39">
        <f>$E8/(VLOOKUP($C8,IPCA!$A:$E,4,0)/VLOOKUP($K$6,IPCA!$A:$E,4,0))</f>
        <v>1.2034974976193124E+18</v>
      </c>
      <c r="I8" s="39">
        <f>$E8/(VLOOKUP($C8,IPCA!$A:$E,5,0)/VLOOKUP($K$6,IPCA!$A:$E,5,0))</f>
        <v>1.4712756908396093E+18</v>
      </c>
    </row>
    <row r="9" spans="1:11">
      <c r="A9" s="58">
        <v>1948</v>
      </c>
      <c r="B9" s="58">
        <v>3</v>
      </c>
      <c r="C9" s="17">
        <v>17746</v>
      </c>
      <c r="D9" s="18">
        <v>2750000000000000</v>
      </c>
      <c r="E9" s="22">
        <v>360</v>
      </c>
      <c r="F9" s="140">
        <f>$E9/(VLOOKUP($C9,INPC!$C:$F,4,0)/VLOOKUP($K$6,INPC!$C:$F,4,0))</f>
        <v>1.1332386895868739E+18</v>
      </c>
      <c r="G9" s="140">
        <f>$E9/(VLOOKUP($C9,INPC!$C:$G,5,0)/VLOOKUP($K$6,INPC!$C:$G,5,0))</f>
        <v>1.3853842980199534E+18</v>
      </c>
      <c r="H9" s="39">
        <f>$E9/(VLOOKUP($C9,IPCA!$A:$E,4,0)/VLOOKUP($K$6,IPCA!$A:$E,4,0))</f>
        <v>1.198973070936533E+18</v>
      </c>
      <c r="I9" s="39">
        <f>$E9/(VLOOKUP($C9,IPCA!$A:$E,5,0)/VLOOKUP($K$6,IPCA!$A:$E,5,0))</f>
        <v>1.4657445792199114E+18</v>
      </c>
    </row>
    <row r="10" spans="1:11">
      <c r="A10" s="58">
        <v>1948</v>
      </c>
      <c r="B10" s="58">
        <v>3</v>
      </c>
      <c r="C10" s="17">
        <v>17777</v>
      </c>
      <c r="D10" s="18">
        <v>2750000000000000</v>
      </c>
      <c r="E10" s="22">
        <v>360</v>
      </c>
      <c r="F10" s="140">
        <f>$E10/(VLOOKUP($C10,INPC!$C:$F,4,0)/VLOOKUP($K$6,INPC!$C:$F,4,0))</f>
        <v>1.1289943499254999E+18</v>
      </c>
      <c r="G10" s="140">
        <f>$E10/(VLOOKUP($C10,INPC!$C:$G,5,0)/VLOOKUP($K$6,INPC!$C:$G,5,0))</f>
        <v>1.3801955927839235E+18</v>
      </c>
      <c r="H10" s="39">
        <f>$E10/(VLOOKUP($C10,IPCA!$A:$E,4,0)/VLOOKUP($K$6,IPCA!$A:$E,4,0))</f>
        <v>1.1944825350903288E+18</v>
      </c>
      <c r="I10" s="39">
        <f>$E10/(VLOOKUP($C10,IPCA!$A:$E,5,0)/VLOOKUP($K$6,IPCA!$A:$E,5,0))</f>
        <v>1.460254899147927E+18</v>
      </c>
    </row>
    <row r="11" spans="1:11">
      <c r="A11" s="58">
        <v>1948</v>
      </c>
      <c r="B11" s="58">
        <v>4</v>
      </c>
      <c r="C11" s="17">
        <v>17807</v>
      </c>
      <c r="D11" s="18">
        <v>2750000000000000</v>
      </c>
      <c r="E11" s="22">
        <v>360</v>
      </c>
      <c r="F11" s="140">
        <f>$E11/(VLOOKUP($C11,INPC!$C:$F,4,0)/VLOOKUP($K$6,INPC!$C:$F,4,0))</f>
        <v>1.1247816844407032E+18</v>
      </c>
      <c r="G11" s="140">
        <f>$E11/(VLOOKUP($C11,INPC!$C:$G,5,0)/VLOOKUP($K$6,INPC!$C:$G,5,0))</f>
        <v>1.3750456092287596E+18</v>
      </c>
      <c r="H11" s="39">
        <f>$E11/(VLOOKUP($C11,IPCA!$A:$E,4,0)/VLOOKUP($K$6,IPCA!$A:$E,4,0))</f>
        <v>1.1900255107056632E+18</v>
      </c>
      <c r="I11" s="39">
        <f>$E11/(VLOOKUP($C11,IPCA!$A:$E,5,0)/VLOOKUP($K$6,IPCA!$A:$E,5,0))</f>
        <v>1.4548061868376735E+18</v>
      </c>
    </row>
    <row r="12" spans="1:11">
      <c r="A12" s="58">
        <v>1948</v>
      </c>
      <c r="B12" s="58">
        <v>4</v>
      </c>
      <c r="C12" s="17">
        <v>17838</v>
      </c>
      <c r="D12" s="18">
        <v>2750000000000000</v>
      </c>
      <c r="E12" s="22">
        <v>360</v>
      </c>
      <c r="F12" s="140">
        <f>$E12/(VLOOKUP($C12,INPC!$C:$F,4,0)/VLOOKUP($K$6,INPC!$C:$F,4,0))</f>
        <v>1.1219906628912227E+18</v>
      </c>
      <c r="G12" s="140">
        <f>$E12/(VLOOKUP($C12,INPC!$C:$G,5,0)/VLOOKUP($K$6,INPC!$C:$G,5,0))</f>
        <v>1.3716335853845197E+18</v>
      </c>
      <c r="H12" s="39">
        <f>$E12/(VLOOKUP($C12,IPCA!$A:$E,4,0)/VLOOKUP($K$6,IPCA!$A:$E,4,0))</f>
        <v>1.1870725938056494E+18</v>
      </c>
      <c r="I12" s="39">
        <f>$E12/(VLOOKUP($C12,IPCA!$A:$E,5,0)/VLOOKUP($K$6,IPCA!$A:$E,5,0))</f>
        <v>1.4511962459274066E+18</v>
      </c>
    </row>
    <row r="13" spans="1:11">
      <c r="A13" s="58">
        <v>1948</v>
      </c>
      <c r="B13" s="58">
        <v>4</v>
      </c>
      <c r="C13" s="17">
        <v>17868</v>
      </c>
      <c r="D13" s="18">
        <v>2750000000000000</v>
      </c>
      <c r="E13" s="22">
        <v>360</v>
      </c>
      <c r="F13" s="140">
        <f>$E13/(VLOOKUP($C13,INPC!$C:$F,4,0)/VLOOKUP($K$6,INPC!$C:$F,4,0))</f>
        <v>1.1178300053032454E+18</v>
      </c>
      <c r="G13" s="140">
        <f>$E13/(VLOOKUP($C13,INPC!$C:$G,5,0)/VLOOKUP($K$6,INPC!$C:$G,5,0))</f>
        <v>1.3665471814832174E+18</v>
      </c>
      <c r="H13" s="39">
        <f>$E13/(VLOOKUP($C13,IPCA!$A:$E,4,0)/VLOOKUP($K$6,IPCA!$A:$E,4,0))</f>
        <v>1.1826705940758385E+18</v>
      </c>
      <c r="I13" s="39">
        <f>$E13/(VLOOKUP($C13,IPCA!$A:$E,5,0)/VLOOKUP($K$6,IPCA!$A:$E,5,0))</f>
        <v>1.4458148012577124E+18</v>
      </c>
    </row>
    <row r="14" spans="1:11">
      <c r="A14" s="58">
        <v>1949</v>
      </c>
      <c r="B14" s="58">
        <v>1</v>
      </c>
      <c r="C14" s="17">
        <v>17899</v>
      </c>
      <c r="D14" s="18">
        <v>2750000000000000</v>
      </c>
      <c r="E14" s="22">
        <v>360</v>
      </c>
      <c r="F14" s="140">
        <f>$E14/(VLOOKUP($C14,INPC!$C:$F,4,0)/VLOOKUP($K$6,INPC!$C:$F,4,0))</f>
        <v>1.1068843014569467E+18</v>
      </c>
      <c r="G14" s="140">
        <f>$E14/(VLOOKUP($C14,INPC!$C:$G,5,0)/VLOOKUP($K$6,INPC!$C:$G,5,0))</f>
        <v>1.3531660585311173E+18</v>
      </c>
      <c r="H14" s="39">
        <f>$E14/(VLOOKUP($C14,IPCA!$A:$E,4,0)/VLOOKUP($K$6,IPCA!$A:$E,4,0))</f>
        <v>1.1710899762635904E+18</v>
      </c>
      <c r="I14" s="39">
        <f>$E14/(VLOOKUP($C14,IPCA!$A:$E,5,0)/VLOOKUP($K$6,IPCA!$A:$E,5,0))</f>
        <v>1.4316574959822392E+18</v>
      </c>
    </row>
    <row r="15" spans="1:11">
      <c r="A15" s="58">
        <v>1949</v>
      </c>
      <c r="B15" s="58">
        <v>1</v>
      </c>
      <c r="C15" s="17">
        <v>17930</v>
      </c>
      <c r="D15" s="18">
        <v>2750000000000000</v>
      </c>
      <c r="E15" s="22">
        <v>360</v>
      </c>
      <c r="F15" s="140">
        <f>$E15/(VLOOKUP($C15,INPC!$C:$F,4,0)/VLOOKUP($K$6,INPC!$C:$F,4,0))</f>
        <v>1.0974811581193271E+18</v>
      </c>
      <c r="G15" s="140">
        <f>$E15/(VLOOKUP($C15,INPC!$C:$G,5,0)/VLOOKUP($K$6,INPC!$C:$G,5,0))</f>
        <v>1.3416707158008773E+18</v>
      </c>
      <c r="H15" s="39">
        <f>$E15/(VLOOKUP($C15,IPCA!$A:$E,4,0)/VLOOKUP($K$6,IPCA!$A:$E,4,0))</f>
        <v>1.1611413963681475E+18</v>
      </c>
      <c r="I15" s="39">
        <f>$E15/(VLOOKUP($C15,IPCA!$A:$E,5,0)/VLOOKUP($K$6,IPCA!$A:$E,5,0))</f>
        <v>1.4194953570600599E+18</v>
      </c>
    </row>
    <row r="16" spans="1:11">
      <c r="A16" s="58">
        <v>1949</v>
      </c>
      <c r="B16" s="58">
        <v>1</v>
      </c>
      <c r="C16" s="17">
        <v>17958</v>
      </c>
      <c r="D16" s="18">
        <v>2750000000000000</v>
      </c>
      <c r="E16" s="22">
        <v>360</v>
      </c>
      <c r="F16" s="140">
        <f>$E16/(VLOOKUP($C16,INPC!$C:$F,4,0)/VLOOKUP($K$6,INPC!$C:$F,4,0))</f>
        <v>1.0869284546758719E+18</v>
      </c>
      <c r="G16" s="140">
        <f>$E16/(VLOOKUP($C16,INPC!$C:$G,5,0)/VLOOKUP($K$6,INPC!$C:$G,5,0))</f>
        <v>1.3287700358412534E+18</v>
      </c>
      <c r="H16" s="39">
        <f>$E16/(VLOOKUP($C16,IPCA!$A:$E,4,0)/VLOOKUP($K$6,IPCA!$A:$E,4,0))</f>
        <v>1.1499765752492228E+18</v>
      </c>
      <c r="I16" s="39">
        <f>$E16/(VLOOKUP($C16,IPCA!$A:$E,5,0)/VLOOKUP($K$6,IPCA!$A:$E,5,0))</f>
        <v>1.405846363242175E+18</v>
      </c>
    </row>
    <row r="17" spans="1:9">
      <c r="A17" s="58">
        <v>1949</v>
      </c>
      <c r="B17" s="58">
        <v>2</v>
      </c>
      <c r="C17" s="17">
        <v>17989</v>
      </c>
      <c r="D17" s="18">
        <v>2750000000000000</v>
      </c>
      <c r="E17" s="22">
        <v>360</v>
      </c>
      <c r="F17" s="140">
        <f>$E17/(VLOOKUP($C17,INPC!$C:$F,4,0)/VLOOKUP($K$6,INPC!$C:$F,4,0))</f>
        <v>1.0765767551075302E+18</v>
      </c>
      <c r="G17" s="140">
        <f>$E17/(VLOOKUP($C17,INPC!$C:$G,5,0)/VLOOKUP($K$6,INPC!$C:$G,5,0))</f>
        <v>1.316115083118956E+18</v>
      </c>
      <c r="H17" s="39">
        <f>$E17/(VLOOKUP($C17,IPCA!$A:$E,4,0)/VLOOKUP($K$6,IPCA!$A:$E,4,0))</f>
        <v>1.1390244173897065E+18</v>
      </c>
      <c r="I17" s="39">
        <f>$E17/(VLOOKUP($C17,IPCA!$A:$E,5,0)/VLOOKUP($K$6,IPCA!$A:$E,5,0))</f>
        <v>1.3924573502589161E+18</v>
      </c>
    </row>
    <row r="18" spans="1:9">
      <c r="A18" s="58">
        <v>1949</v>
      </c>
      <c r="B18" s="58">
        <v>2</v>
      </c>
      <c r="C18" s="17">
        <v>18019</v>
      </c>
      <c r="D18" s="18">
        <v>2750000000000000</v>
      </c>
      <c r="E18" s="22">
        <v>360</v>
      </c>
      <c r="F18" s="140">
        <f>$E18/(VLOOKUP($C18,INPC!$C:$F,4,0)/VLOOKUP($K$6,INPC!$C:$F,4,0))</f>
        <v>1.0676794265529225E+18</v>
      </c>
      <c r="G18" s="140">
        <f>$E18/(VLOOKUP($C18,INPC!$C:$G,5,0)/VLOOKUP($K$6,INPC!$C:$G,5,0))</f>
        <v>1.305238098960948E+18</v>
      </c>
      <c r="H18" s="39">
        <f>$E18/(VLOOKUP($C18,IPCA!$A:$E,4,0)/VLOOKUP($K$6,IPCA!$A:$E,4,0))</f>
        <v>1.1296109924526015E+18</v>
      </c>
      <c r="I18" s="39">
        <f>$E18/(VLOOKUP($C18,IPCA!$A:$E,5,0)/VLOOKUP($K$6,IPCA!$A:$E,5,0))</f>
        <v>1.3809494382733053E+18</v>
      </c>
    </row>
    <row r="19" spans="1:9">
      <c r="A19" s="58">
        <v>1949</v>
      </c>
      <c r="B19" s="58">
        <v>2</v>
      </c>
      <c r="C19" s="17">
        <v>18050</v>
      </c>
      <c r="D19" s="18">
        <v>2750000000000000</v>
      </c>
      <c r="E19" s="22">
        <v>360</v>
      </c>
      <c r="F19" s="140">
        <f>$E19/(VLOOKUP($C19,INPC!$C:$F,4,0)/VLOOKUP($K$6,INPC!$C:$F,4,0))</f>
        <v>1.0576894436144156E+18</v>
      </c>
      <c r="G19" s="140">
        <f>$E19/(VLOOKUP($C19,INPC!$C:$G,5,0)/VLOOKUP($K$6,INPC!$C:$G,5,0))</f>
        <v>1.293025344818623E+18</v>
      </c>
      <c r="H19" s="39">
        <f>$E19/(VLOOKUP($C19,IPCA!$A:$E,4,0)/VLOOKUP($K$6,IPCA!$A:$E,4,0))</f>
        <v>1.1190415328740977E+18</v>
      </c>
      <c r="I19" s="39">
        <f>$E19/(VLOOKUP($C19,IPCA!$A:$E,5,0)/VLOOKUP($K$6,IPCA!$A:$E,5,0))</f>
        <v>1.3680282739385843E+18</v>
      </c>
    </row>
    <row r="20" spans="1:9">
      <c r="A20" s="58">
        <v>1949</v>
      </c>
      <c r="B20" s="58">
        <v>3</v>
      </c>
      <c r="C20" s="17">
        <v>18080</v>
      </c>
      <c r="D20" s="18">
        <v>2750000000000000</v>
      </c>
      <c r="E20" s="22">
        <v>360</v>
      </c>
      <c r="F20" s="140">
        <f>$E20/(VLOOKUP($C20,INPC!$C:$F,4,0)/VLOOKUP($K$6,INPC!$C:$F,4,0))</f>
        <v>1.0539912287766029E+18</v>
      </c>
      <c r="G20" s="140">
        <f>$E20/(VLOOKUP($C20,INPC!$C:$G,5,0)/VLOOKUP($K$6,INPC!$C:$G,5,0))</f>
        <v>1.2885042771793971E+18</v>
      </c>
      <c r="H20" s="39">
        <f>$E20/(VLOOKUP($C20,IPCA!$A:$E,4,0)/VLOOKUP($K$6,IPCA!$A:$E,4,0))</f>
        <v>1.1151288002416707E+18</v>
      </c>
      <c r="I20" s="39">
        <f>$E20/(VLOOKUP($C20,IPCA!$A:$E,5,0)/VLOOKUP($K$6,IPCA!$A:$E,5,0))</f>
        <v>1.3632449582954424E+18</v>
      </c>
    </row>
    <row r="21" spans="1:9">
      <c r="A21" s="58">
        <v>1949</v>
      </c>
      <c r="B21" s="58">
        <v>3</v>
      </c>
      <c r="C21" s="17">
        <v>18111</v>
      </c>
      <c r="D21" s="18">
        <v>2750000000000000</v>
      </c>
      <c r="E21" s="22">
        <v>360</v>
      </c>
      <c r="F21" s="140">
        <f>$E21/(VLOOKUP($C21,INPC!$C:$F,4,0)/VLOOKUP($K$6,INPC!$C:$F,4,0))</f>
        <v>1.0515400863840993E+18</v>
      </c>
      <c r="G21" s="140">
        <f>$E21/(VLOOKUP($C21,INPC!$C:$G,5,0)/VLOOKUP($K$6,INPC!$C:$G,5,0))</f>
        <v>1.2855077556045614E+18</v>
      </c>
      <c r="H21" s="39">
        <f>$E21/(VLOOKUP($C21,IPCA!$A:$E,4,0)/VLOOKUP($K$6,IPCA!$A:$E,4,0))</f>
        <v>1.1125354774504109E+18</v>
      </c>
      <c r="I21" s="39">
        <f>$E21/(VLOOKUP($C21,IPCA!$A:$E,5,0)/VLOOKUP($K$6,IPCA!$A:$E,5,0))</f>
        <v>1.3600746211831273E+18</v>
      </c>
    </row>
    <row r="22" spans="1:9">
      <c r="A22" s="58">
        <v>1949</v>
      </c>
      <c r="B22" s="58">
        <v>3</v>
      </c>
      <c r="C22" s="17">
        <v>18142</v>
      </c>
      <c r="D22" s="18">
        <v>2750000000000000</v>
      </c>
      <c r="E22" s="22">
        <v>360</v>
      </c>
      <c r="F22" s="140">
        <f>$E22/(VLOOKUP($C22,INPC!$C:$F,4,0)/VLOOKUP($K$6,INPC!$C:$F,4,0))</f>
        <v>1.0478846747280712E+18</v>
      </c>
      <c r="G22" s="140">
        <f>$E22/(VLOOKUP($C22,INPC!$C:$G,5,0)/VLOOKUP($K$6,INPC!$C:$G,5,0))</f>
        <v>1.2810390148550671E+18</v>
      </c>
      <c r="H22" s="39">
        <f>$E22/(VLOOKUP($C22,IPCA!$A:$E,4,0)/VLOOKUP($K$6,IPCA!$A:$E,4,0))</f>
        <v>1.1086680308312321E+18</v>
      </c>
      <c r="I22" s="39">
        <f>$E22/(VLOOKUP($C22,IPCA!$A:$E,5,0)/VLOOKUP($K$6,IPCA!$A:$E,5,0))</f>
        <v>1.3553466676911813E+18</v>
      </c>
    </row>
    <row r="23" spans="1:9">
      <c r="A23" s="58">
        <v>1949</v>
      </c>
      <c r="B23" s="58">
        <v>4</v>
      </c>
      <c r="C23" s="17">
        <v>18172</v>
      </c>
      <c r="D23" s="18">
        <v>2750000000000000</v>
      </c>
      <c r="E23" s="22">
        <v>360</v>
      </c>
      <c r="F23" s="140">
        <f>$E23/(VLOOKUP($C23,INPC!$C:$F,4,0)/VLOOKUP($K$6,INPC!$C:$F,4,0))</f>
        <v>1.0418484726847067E+18</v>
      </c>
      <c r="G23" s="140">
        <f>$E23/(VLOOKUP($C23,INPC!$C:$G,5,0)/VLOOKUP($K$6,INPC!$C:$G,5,0))</f>
        <v>1.273659757857054E+18</v>
      </c>
      <c r="H23" s="39">
        <f>$E23/(VLOOKUP($C23,IPCA!$A:$E,4,0)/VLOOKUP($K$6,IPCA!$A:$E,4,0))</f>
        <v>1.1022816942481029E+18</v>
      </c>
      <c r="I23" s="39">
        <f>$E23/(VLOOKUP($C23,IPCA!$A:$E,5,0)/VLOOKUP($K$6,IPCA!$A:$E,5,0))</f>
        <v>1.3475393712183058E+18</v>
      </c>
    </row>
    <row r="24" spans="1:9">
      <c r="A24" s="58">
        <v>1949</v>
      </c>
      <c r="B24" s="58">
        <v>4</v>
      </c>
      <c r="C24" s="17">
        <v>18203</v>
      </c>
      <c r="D24" s="18">
        <v>2750000000000000</v>
      </c>
      <c r="E24" s="22">
        <v>360</v>
      </c>
      <c r="F24" s="140">
        <f>$E24/(VLOOKUP($C24,INPC!$C:$F,4,0)/VLOOKUP($K$6,INPC!$C:$F,4,0))</f>
        <v>1.0358814138491699E+18</v>
      </c>
      <c r="G24" s="140">
        <f>$E24/(VLOOKUP($C24,INPC!$C:$G,5,0)/VLOOKUP($K$6,INPC!$C:$G,5,0))</f>
        <v>1.2663650284306104E+18</v>
      </c>
      <c r="H24" s="39">
        <f>$E24/(VLOOKUP($C24,IPCA!$A:$E,4,0)/VLOOKUP($K$6,IPCA!$A:$E,4,0))</f>
        <v>1.0959685115777244E+18</v>
      </c>
      <c r="I24" s="39">
        <f>$E24/(VLOOKUP($C24,IPCA!$A:$E,5,0)/VLOOKUP($K$6,IPCA!$A:$E,5,0))</f>
        <v>1.3398215054037681E+18</v>
      </c>
    </row>
    <row r="25" spans="1:9">
      <c r="A25" s="58">
        <v>1949</v>
      </c>
      <c r="B25" s="58">
        <v>4</v>
      </c>
      <c r="C25" s="17">
        <v>18233</v>
      </c>
      <c r="D25" s="18">
        <v>2750000000000000</v>
      </c>
      <c r="E25" s="22">
        <v>360</v>
      </c>
      <c r="F25" s="140">
        <f>$E25/(VLOOKUP($C25,INPC!$C:$F,4,0)/VLOOKUP($K$6,INPC!$C:$F,4,0))</f>
        <v>1.0299823169593683E+18</v>
      </c>
      <c r="G25" s="140">
        <f>$E25/(VLOOKUP($C25,INPC!$C:$G,5,0)/VLOOKUP($K$6,INPC!$C:$G,5,0))</f>
        <v>1.2591533824828278E+18</v>
      </c>
      <c r="H25" s="39">
        <f>$E25/(VLOOKUP($C25,IPCA!$A:$E,4,0)/VLOOKUP($K$6,IPCA!$A:$E,4,0))</f>
        <v>1.0897272330379878E+18</v>
      </c>
      <c r="I25" s="39">
        <f>$E25/(VLOOKUP($C25,IPCA!$A:$E,5,0)/VLOOKUP($K$6,IPCA!$A:$E,5,0))</f>
        <v>1.3321915423889403E+18</v>
      </c>
    </row>
    <row r="26" spans="1:9">
      <c r="A26" s="58">
        <v>1950</v>
      </c>
      <c r="B26" s="58">
        <v>1</v>
      </c>
      <c r="C26" s="17">
        <v>18264</v>
      </c>
      <c r="D26" s="18">
        <v>2750000000000000</v>
      </c>
      <c r="E26" s="22">
        <v>360</v>
      </c>
      <c r="F26" s="140">
        <f>$E26/(VLOOKUP($C26,INPC!$C:$F,4,0)/VLOOKUP($K$6,INPC!$C:$F,4,0))</f>
        <v>1.0264749991944669E+18</v>
      </c>
      <c r="G26" s="140">
        <f>$E26/(VLOOKUP($C26,INPC!$C:$G,5,0)/VLOOKUP($K$6,INPC!$C:$G,5,0))</f>
        <v>1.2548656865152358E+18</v>
      </c>
      <c r="H26" s="39">
        <f>$E26/(VLOOKUP($C26,IPCA!$A:$E,4,0)/VLOOKUP($K$6,IPCA!$A:$E,4,0))</f>
        <v>1.0860164706099357E+18</v>
      </c>
      <c r="I26" s="39">
        <f>$E26/(VLOOKUP($C26,IPCA!$A:$E,5,0)/VLOOKUP($K$6,IPCA!$A:$E,5,0))</f>
        <v>1.3276551353206464E+18</v>
      </c>
    </row>
    <row r="27" spans="1:9">
      <c r="A27" s="58">
        <v>1950</v>
      </c>
      <c r="B27" s="58">
        <v>1</v>
      </c>
      <c r="C27" s="17">
        <v>18295</v>
      </c>
      <c r="D27" s="18">
        <v>2750000000000000</v>
      </c>
      <c r="E27" s="22">
        <v>360</v>
      </c>
      <c r="F27" s="140">
        <f>$E27/(VLOOKUP($C27,INPC!$C:$F,4,0)/VLOOKUP($K$6,INPC!$C:$F,4,0))</f>
        <v>1.0241500275088625E+18</v>
      </c>
      <c r="G27" s="140">
        <f>$E27/(VLOOKUP($C27,INPC!$C:$G,5,0)/VLOOKUP($K$6,INPC!$C:$G,5,0))</f>
        <v>1.2520234086295841E+18</v>
      </c>
      <c r="H27" s="39">
        <f>$E27/(VLOOKUP($C27,IPCA!$A:$E,4,0)/VLOOKUP($K$6,IPCA!$A:$E,4,0))</f>
        <v>1.0835566371544207E+18</v>
      </c>
      <c r="I27" s="39">
        <f>$E27/(VLOOKUP($C27,IPCA!$A:$E,5,0)/VLOOKUP($K$6,IPCA!$A:$E,5,0))</f>
        <v>1.3246479889212792E+18</v>
      </c>
    </row>
    <row r="28" spans="1:9">
      <c r="A28" s="58">
        <v>1950</v>
      </c>
      <c r="B28" s="58">
        <v>1</v>
      </c>
      <c r="C28" s="17">
        <v>18323</v>
      </c>
      <c r="D28" s="18">
        <v>2750000000000000</v>
      </c>
      <c r="E28" s="22">
        <v>360</v>
      </c>
      <c r="F28" s="140">
        <f>$E28/(VLOOKUP($C28,INPC!$C:$F,4,0)/VLOOKUP($K$6,INPC!$C:$F,4,0))</f>
        <v>1.0206822508920152E+18</v>
      </c>
      <c r="G28" s="140">
        <f>$E28/(VLOOKUP($C28,INPC!$C:$G,5,0)/VLOOKUP($K$6,INPC!$C:$G,5,0))</f>
        <v>1.2477840517154885E+18</v>
      </c>
      <c r="H28" s="39">
        <f>$E28/(VLOOKUP($C28,IPCA!$A:$E,4,0)/VLOOKUP($K$6,IPCA!$A:$E,4,0))</f>
        <v>1.0798877094891122E+18</v>
      </c>
      <c r="I28" s="39">
        <f>$E28/(VLOOKUP($C28,IPCA!$A:$E,5,0)/VLOOKUP($K$6,IPCA!$A:$E,5,0))</f>
        <v>1.3201627248504397E+18</v>
      </c>
    </row>
    <row r="29" spans="1:9">
      <c r="A29" s="58">
        <v>1950</v>
      </c>
      <c r="B29" s="58">
        <v>2</v>
      </c>
      <c r="C29" s="17">
        <v>18354</v>
      </c>
      <c r="D29" s="18">
        <v>2750000000000000</v>
      </c>
      <c r="E29" s="22">
        <v>360</v>
      </c>
      <c r="F29" s="140">
        <f>$E29/(VLOOKUP($C29,INPC!$C:$F,4,0)/VLOOKUP($K$6,INPC!$C:$F,4,0))</f>
        <v>1.0206822508920152E+18</v>
      </c>
      <c r="G29" s="140">
        <f>$E29/(VLOOKUP($C29,INPC!$C:$G,5,0)/VLOOKUP($K$6,INPC!$C:$G,5,0))</f>
        <v>1.2477840517154885E+18</v>
      </c>
      <c r="H29" s="39">
        <f>$E29/(VLOOKUP($C29,IPCA!$A:$E,4,0)/VLOOKUP($K$6,IPCA!$A:$E,4,0))</f>
        <v>1.0798877094891122E+18</v>
      </c>
      <c r="I29" s="39">
        <f>$E29/(VLOOKUP($C29,IPCA!$A:$E,5,0)/VLOOKUP($K$6,IPCA!$A:$E,5,0))</f>
        <v>1.3201627248504397E+18</v>
      </c>
    </row>
    <row r="30" spans="1:9">
      <c r="A30" s="58">
        <v>1950</v>
      </c>
      <c r="B30" s="58">
        <v>2</v>
      </c>
      <c r="C30" s="17">
        <v>18384</v>
      </c>
      <c r="D30" s="18">
        <v>2750000000000000</v>
      </c>
      <c r="E30" s="22">
        <v>360</v>
      </c>
      <c r="F30" s="140">
        <f>$E30/(VLOOKUP($C30,INPC!$C:$F,4,0)/VLOOKUP($K$6,INPC!$C:$F,4,0))</f>
        <v>1.0442545892497984E+18</v>
      </c>
      <c r="G30" s="140">
        <f>$E30/(VLOOKUP($C30,INPC!$C:$G,5,0)/VLOOKUP($K$6,INPC!$C:$G,5,0))</f>
        <v>1.2766012353578785E+18</v>
      </c>
      <c r="H30" s="39">
        <f>$E30/(VLOOKUP($C30,IPCA!$A:$E,4,0)/VLOOKUP($K$6,IPCA!$A:$E,4,0))</f>
        <v>1.1048273794542188E+18</v>
      </c>
      <c r="I30" s="39">
        <f>$E30/(VLOOKUP($C30,IPCA!$A:$E,5,0)/VLOOKUP($K$6,IPCA!$A:$E,5,0))</f>
        <v>1.3506514713827822E+18</v>
      </c>
    </row>
    <row r="31" spans="1:9">
      <c r="A31" s="58">
        <v>1950</v>
      </c>
      <c r="B31" s="58">
        <v>2</v>
      </c>
      <c r="C31" s="17">
        <v>18415</v>
      </c>
      <c r="D31" s="18">
        <v>2750000000000000</v>
      </c>
      <c r="E31" s="22">
        <v>360</v>
      </c>
      <c r="F31" s="140">
        <f>$E31/(VLOOKUP($C31,INPC!$C:$F,4,0)/VLOOKUP($K$6,INPC!$C:$F,4,0))</f>
        <v>1.0442545892497984E+18</v>
      </c>
      <c r="G31" s="140">
        <f>$E31/(VLOOKUP($C31,INPC!$C:$G,5,0)/VLOOKUP($K$6,INPC!$C:$G,5,0))</f>
        <v>1.2766012353578785E+18</v>
      </c>
      <c r="H31" s="39">
        <f>$E31/(VLOOKUP($C31,IPCA!$A:$E,4,0)/VLOOKUP($K$6,IPCA!$A:$E,4,0))</f>
        <v>1.1048273794542188E+18</v>
      </c>
      <c r="I31" s="39">
        <f>$E31/(VLOOKUP($C31,IPCA!$A:$E,5,0)/VLOOKUP($K$6,IPCA!$A:$E,5,0))</f>
        <v>1.3506514713827822E+18</v>
      </c>
    </row>
    <row r="32" spans="1:9">
      <c r="A32" s="58">
        <v>1950</v>
      </c>
      <c r="B32" s="58">
        <v>3</v>
      </c>
      <c r="C32" s="17">
        <v>18445</v>
      </c>
      <c r="D32" s="18">
        <v>2750000000000000</v>
      </c>
      <c r="E32" s="22">
        <v>360</v>
      </c>
      <c r="F32" s="140">
        <f>$E32/(VLOOKUP($C32,INPC!$C:$F,4,0)/VLOOKUP($K$6,INPC!$C:$F,4,0))</f>
        <v>1.0172378788417609E+18</v>
      </c>
      <c r="G32" s="140">
        <f>$E32/(VLOOKUP($C32,INPC!$C:$G,5,0)/VLOOKUP($K$6,INPC!$C:$G,5,0))</f>
        <v>1.2435733068840527E+18</v>
      </c>
      <c r="H32" s="39">
        <f>$E32/(VLOOKUP($C32,IPCA!$A:$E,4,0)/VLOOKUP($K$6,IPCA!$A:$E,4,0))</f>
        <v>1.0762435439902737E+18</v>
      </c>
      <c r="I32" s="39">
        <f>$E32/(VLOOKUP($C32,IPCA!$A:$E,5,0)/VLOOKUP($K$6,IPCA!$A:$E,5,0))</f>
        <v>1.3157077325281096E+18</v>
      </c>
    </row>
    <row r="33" spans="1:9">
      <c r="A33" s="58">
        <v>1950</v>
      </c>
      <c r="B33" s="58">
        <v>3</v>
      </c>
      <c r="C33" s="17">
        <v>18476</v>
      </c>
      <c r="D33" s="18">
        <v>2750000000000000</v>
      </c>
      <c r="E33" s="22">
        <v>360</v>
      </c>
      <c r="F33" s="140">
        <f>$E33/(VLOOKUP($C33,INPC!$C:$F,4,0)/VLOOKUP($K$6,INPC!$C:$F,4,0))</f>
        <v>1.0149545165996918E+18</v>
      </c>
      <c r="G33" s="140">
        <f>$E33/(VLOOKUP($C33,INPC!$C:$G,5,0)/VLOOKUP($K$6,INPC!$C:$G,5,0))</f>
        <v>1.2407818965431232E+18</v>
      </c>
      <c r="H33" s="39">
        <f>$E33/(VLOOKUP($C33,IPCA!$A:$E,4,0)/VLOOKUP($K$6,IPCA!$A:$E,4,0))</f>
        <v>1.0738277335660531E+18</v>
      </c>
      <c r="I33" s="39">
        <f>$E33/(VLOOKUP($C33,IPCA!$A:$E,5,0)/VLOOKUP($K$6,IPCA!$A:$E,5,0))</f>
        <v>1.3127544042845E+18</v>
      </c>
    </row>
    <row r="34" spans="1:9">
      <c r="A34" s="58">
        <v>1950</v>
      </c>
      <c r="B34" s="58">
        <v>3</v>
      </c>
      <c r="C34" s="17">
        <v>18507</v>
      </c>
      <c r="D34" s="18">
        <v>2750000000000000</v>
      </c>
      <c r="E34" s="22">
        <v>360</v>
      </c>
      <c r="F34" s="140">
        <f>$E34/(VLOOKUP($C34,INPC!$C:$F,4,0)/VLOOKUP($K$6,INPC!$C:$F,4,0))</f>
        <v>1.0115486289600956E+18</v>
      </c>
      <c r="G34" s="140">
        <f>$E34/(VLOOKUP($C34,INPC!$C:$G,5,0)/VLOOKUP($K$6,INPC!$C:$G,5,0))</f>
        <v>1.2366181989037169E+18</v>
      </c>
      <c r="H34" s="39">
        <f>$E34/(VLOOKUP($C34,IPCA!$A:$E,4,0)/VLOOKUP($K$6,IPCA!$A:$E,4,0))</f>
        <v>1.0702242847956974E+18</v>
      </c>
      <c r="I34" s="39">
        <f>$E34/(VLOOKUP($C34,IPCA!$A:$E,5,0)/VLOOKUP($K$6,IPCA!$A:$E,5,0))</f>
        <v>1.30834918816274E+18</v>
      </c>
    </row>
    <row r="35" spans="1:9">
      <c r="A35" s="58">
        <v>1950</v>
      </c>
      <c r="B35" s="58">
        <v>4</v>
      </c>
      <c r="C35" s="17">
        <v>18537</v>
      </c>
      <c r="D35" s="18">
        <v>2750000000000000</v>
      </c>
      <c r="E35" s="22">
        <v>360</v>
      </c>
      <c r="F35" s="140">
        <f>$E35/(VLOOKUP($C35,INPC!$C:$F,4,0)/VLOOKUP($K$6,INPC!$C:$F,4,0))</f>
        <v>1.0025770224948177E+18</v>
      </c>
      <c r="G35" s="140">
        <f>$E35/(VLOOKUP($C35,INPC!$C:$G,5,0)/VLOOKUP($K$6,INPC!$C:$G,5,0))</f>
        <v>1.2256504099999145E+18</v>
      </c>
      <c r="H35" s="39">
        <f>$E35/(VLOOKUP($C35,IPCA!$A:$E,4,0)/VLOOKUP($K$6,IPCA!$A:$E,4,0))</f>
        <v>1.0607322734006135E+18</v>
      </c>
      <c r="I35" s="39">
        <f>$E35/(VLOOKUP($C35,IPCA!$A:$E,5,0)/VLOOKUP($K$6,IPCA!$A:$E,5,0))</f>
        <v>1.2967452042322501E+18</v>
      </c>
    </row>
    <row r="36" spans="1:9">
      <c r="A36" s="58">
        <v>1950</v>
      </c>
      <c r="B36" s="58">
        <v>4</v>
      </c>
      <c r="C36" s="17">
        <v>18568</v>
      </c>
      <c r="D36" s="18">
        <v>2750000000000000</v>
      </c>
      <c r="E36" s="22">
        <v>360</v>
      </c>
      <c r="F36" s="140">
        <f>$E36/(VLOOKUP($C36,INPC!$C:$F,4,0)/VLOOKUP($K$6,INPC!$C:$F,4,0))</f>
        <v>9.9485640736009395E+17</v>
      </c>
      <c r="G36" s="140">
        <f>$E36/(VLOOKUP($C36,INPC!$C:$G,5,0)/VLOOKUP($K$6,INPC!$C:$G,5,0))</f>
        <v>1.2162119579977149E+18</v>
      </c>
      <c r="H36" s="39">
        <f>$E36/(VLOOKUP($C36,IPCA!$A:$E,4,0)/VLOOKUP($K$6,IPCA!$A:$E,4,0))</f>
        <v>1.0525638180498938E+18</v>
      </c>
      <c r="I36" s="39">
        <f>$E36/(VLOOKUP($C36,IPCA!$A:$E,5,0)/VLOOKUP($K$6,IPCA!$A:$E,5,0))</f>
        <v>1.286759267565995E+18</v>
      </c>
    </row>
    <row r="37" spans="1:9">
      <c r="A37" s="58">
        <v>1950</v>
      </c>
      <c r="B37" s="58">
        <v>4</v>
      </c>
      <c r="C37" s="17">
        <v>18598</v>
      </c>
      <c r="D37" s="18">
        <v>2750000000000000</v>
      </c>
      <c r="E37" s="22">
        <v>360</v>
      </c>
      <c r="F37" s="140">
        <f>$E37/(VLOOKUP($C37,INPC!$C:$F,4,0)/VLOOKUP($K$6,INPC!$C:$F,4,0))</f>
        <v>9.8617718025117261E+17</v>
      </c>
      <c r="G37" s="140">
        <f>$E37/(VLOOKUP($C37,INPC!$C:$G,5,0)/VLOOKUP($K$6,INPC!$C:$G,5,0))</f>
        <v>1.2056016028570586E+18</v>
      </c>
      <c r="H37" s="39">
        <f>$E37/(VLOOKUP($C37,IPCA!$A:$E,4,0)/VLOOKUP($K$6,IPCA!$A:$E,4,0))</f>
        <v>1.0433811457004943E+18</v>
      </c>
      <c r="I37" s="39">
        <f>$E37/(VLOOKUP($C37,IPCA!$A:$E,5,0)/VLOOKUP($K$6,IPCA!$A:$E,5,0))</f>
        <v>1.2755334506188541E+18</v>
      </c>
    </row>
    <row r="38" spans="1:9">
      <c r="A38" s="58">
        <v>1951</v>
      </c>
      <c r="B38" s="58">
        <v>1</v>
      </c>
      <c r="C38" s="17">
        <v>18629</v>
      </c>
      <c r="D38" s="18">
        <v>2750000000000000</v>
      </c>
      <c r="E38" s="22">
        <v>360</v>
      </c>
      <c r="F38" s="140">
        <f>$E38/(VLOOKUP($C38,INPC!$C:$F,4,0)/VLOOKUP($K$6,INPC!$C:$F,4,0))</f>
        <v>9.6719195111264755E+17</v>
      </c>
      <c r="G38" s="140">
        <f>$E38/(VLOOKUP($C38,INPC!$C:$G,5,0)/VLOOKUP($K$6,INPC!$C:$G,5,0))</f>
        <v>1.1823921602352115E+18</v>
      </c>
      <c r="H38" s="39">
        <f>$E38/(VLOOKUP($C38,IPCA!$A:$E,4,0)/VLOOKUP($K$6,IPCA!$A:$E,4,0))</f>
        <v>1.0232946637511799E+18</v>
      </c>
      <c r="I38" s="39">
        <f>$E38/(VLOOKUP($C38,IPCA!$A:$E,5,0)/VLOOKUP($K$6,IPCA!$A:$E,5,0))</f>
        <v>1.2509777264358175E+18</v>
      </c>
    </row>
    <row r="39" spans="1:9">
      <c r="A39" s="58">
        <v>1951</v>
      </c>
      <c r="B39" s="58">
        <v>1</v>
      </c>
      <c r="C39" s="17">
        <v>18660</v>
      </c>
      <c r="D39" s="18">
        <v>2750000000000000</v>
      </c>
      <c r="E39" s="22">
        <v>360</v>
      </c>
      <c r="F39" s="140">
        <f>$E39/(VLOOKUP($C39,INPC!$C:$F,4,0)/VLOOKUP($K$6,INPC!$C:$F,4,0))</f>
        <v>9.4792921833367437E+17</v>
      </c>
      <c r="G39" s="140">
        <f>$E39/(VLOOKUP($C39,INPC!$C:$G,5,0)/VLOOKUP($K$6,INPC!$C:$G,5,0))</f>
        <v>1.158843469412917E+18</v>
      </c>
      <c r="H39" s="39">
        <f>$E39/(VLOOKUP($C39,IPCA!$A:$E,4,0)/VLOOKUP($K$6,IPCA!$A:$E,4,0))</f>
        <v>1.0029145813494269E+18</v>
      </c>
      <c r="I39" s="39">
        <f>$E39/(VLOOKUP($C39,IPCA!$A:$E,5,0)/VLOOKUP($K$6,IPCA!$A:$E,5,0))</f>
        <v>1.2260630756996744E+18</v>
      </c>
    </row>
    <row r="40" spans="1:9">
      <c r="A40" s="58">
        <v>1951</v>
      </c>
      <c r="B40" s="58">
        <v>1</v>
      </c>
      <c r="C40" s="17">
        <v>18688</v>
      </c>
      <c r="D40" s="18">
        <v>2750000000000000</v>
      </c>
      <c r="E40" s="22">
        <v>360</v>
      </c>
      <c r="F40" s="140">
        <f>$E40/(VLOOKUP($C40,INPC!$C:$F,4,0)/VLOOKUP($K$6,INPC!$C:$F,4,0))</f>
        <v>9.3037497354971763E+17</v>
      </c>
      <c r="G40" s="140">
        <f>$E40/(VLOOKUP($C40,INPC!$C:$G,5,0)/VLOOKUP($K$6,INPC!$C:$G,5,0))</f>
        <v>1.1373834051645297E+18</v>
      </c>
      <c r="H40" s="39">
        <f>$E40/(VLOOKUP($C40,IPCA!$A:$E,4,0)/VLOOKUP($K$6,IPCA!$A:$E,4,0))</f>
        <v>9.8434208910221542E+17</v>
      </c>
      <c r="I40" s="39">
        <f>$E40/(VLOOKUP($C40,IPCA!$A:$E,5,0)/VLOOKUP($K$6,IPCA!$A:$E,5,0))</f>
        <v>1.2033582039274583E+18</v>
      </c>
    </row>
    <row r="41" spans="1:9">
      <c r="A41" s="58">
        <v>1951</v>
      </c>
      <c r="B41" s="58">
        <v>2</v>
      </c>
      <c r="C41" s="17">
        <v>18719</v>
      </c>
      <c r="D41" s="18">
        <v>2750000000000000</v>
      </c>
      <c r="E41" s="22">
        <v>360</v>
      </c>
      <c r="F41" s="140">
        <f>$E41/(VLOOKUP($C41,INPC!$C:$F,4,0)/VLOOKUP($K$6,INPC!$C:$F,4,0))</f>
        <v>9.1809591298510195E+17</v>
      </c>
      <c r="G41" s="140">
        <f>$E41/(VLOOKUP($C41,INPC!$C:$G,5,0)/VLOOKUP($K$6,INPC!$C:$G,5,0))</f>
        <v>1.1223722536242872E+18</v>
      </c>
      <c r="H41" s="39">
        <f>$E41/(VLOOKUP($C41,IPCA!$A:$E,4,0)/VLOOKUP($K$6,IPCA!$A:$E,4,0))</f>
        <v>9.7135077219020659E+17</v>
      </c>
      <c r="I41" s="39">
        <f>$E41/(VLOOKUP($C41,IPCA!$A:$E,5,0)/VLOOKUP($K$6,IPCA!$A:$E,5,0))</f>
        <v>1.1874763190025272E+18</v>
      </c>
    </row>
    <row r="42" spans="1:9">
      <c r="A42" s="58">
        <v>1951</v>
      </c>
      <c r="B42" s="58">
        <v>2</v>
      </c>
      <c r="C42" s="17">
        <v>18749</v>
      </c>
      <c r="D42" s="18">
        <v>2750000000000000</v>
      </c>
      <c r="E42" s="22">
        <v>360</v>
      </c>
      <c r="F42" s="140">
        <f>$E42/(VLOOKUP($C42,INPC!$C:$F,4,0)/VLOOKUP($K$6,INPC!$C:$F,4,0))</f>
        <v>9.0613674778589722E+17</v>
      </c>
      <c r="G42" s="140">
        <f>$E42/(VLOOKUP($C42,INPC!$C:$G,5,0)/VLOOKUP($K$6,INPC!$C:$G,5,0))</f>
        <v>1.1077521741682595E+18</v>
      </c>
      <c r="H42" s="39">
        <f>$E42/(VLOOKUP($C42,IPCA!$A:$E,4,0)/VLOOKUP($K$6,IPCA!$A:$E,4,0))</f>
        <v>9.5869790642019366E+17</v>
      </c>
      <c r="I42" s="39">
        <f>$E42/(VLOOKUP($C42,IPCA!$A:$E,5,0)/VLOOKUP($K$6,IPCA!$A:$E,5,0))</f>
        <v>1.1720081905986867E+18</v>
      </c>
    </row>
    <row r="43" spans="1:9">
      <c r="A43" s="58">
        <v>1951</v>
      </c>
      <c r="B43" s="58">
        <v>2</v>
      </c>
      <c r="C43" s="17">
        <v>18780</v>
      </c>
      <c r="D43" s="18">
        <v>2750000000000000</v>
      </c>
      <c r="E43" s="22">
        <v>360</v>
      </c>
      <c r="F43" s="140">
        <f>$E43/(VLOOKUP($C43,INPC!$C:$F,4,0)/VLOOKUP($K$6,INPC!$C:$F,4,0))</f>
        <v>8.9448513777480282E+17</v>
      </c>
      <c r="G43" s="140">
        <f>$E43/(VLOOKUP($C43,INPC!$C:$G,5,0)/VLOOKUP($K$6,INPC!$C:$G,5,0))</f>
        <v>1.0935080809296963E+18</v>
      </c>
      <c r="H43" s="39">
        <f>$E43/(VLOOKUP($C43,IPCA!$A:$E,4,0)/VLOOKUP($K$6,IPCA!$A:$E,4,0))</f>
        <v>9.4637043581340608E+17</v>
      </c>
      <c r="I43" s="39">
        <f>$E43/(VLOOKUP($C43,IPCA!$A:$E,5,0)/VLOOKUP($K$6,IPCA!$A:$E,5,0))</f>
        <v>1.1569378577818888E+18</v>
      </c>
    </row>
    <row r="44" spans="1:9">
      <c r="A44" s="58">
        <v>1951</v>
      </c>
      <c r="B44" s="58">
        <v>3</v>
      </c>
      <c r="C44" s="17">
        <v>18810</v>
      </c>
      <c r="D44" s="18">
        <v>2750000000000000</v>
      </c>
      <c r="E44" s="22">
        <v>360</v>
      </c>
      <c r="F44" s="140">
        <f>$E44/(VLOOKUP($C44,INPC!$C:$F,4,0)/VLOOKUP($K$6,INPC!$C:$F,4,0))</f>
        <v>8.9008314398654067E+17</v>
      </c>
      <c r="G44" s="140">
        <f>$E44/(VLOOKUP($C44,INPC!$C:$G,5,0)/VLOOKUP($K$6,INPC!$C:$G,5,0))</f>
        <v>1.088126643523546E+18</v>
      </c>
      <c r="H44" s="39">
        <f>$E44/(VLOOKUP($C44,IPCA!$A:$E,4,0)/VLOOKUP($K$6,IPCA!$A:$E,4,0))</f>
        <v>9.4171310099148966E+17</v>
      </c>
      <c r="I44" s="39">
        <f>$E44/(VLOOKUP($C44,IPCA!$A:$E,5,0)/VLOOKUP($K$6,IPCA!$A:$E,5,0))</f>
        <v>1.1512442659620961E+18</v>
      </c>
    </row>
    <row r="45" spans="1:9">
      <c r="A45" s="58">
        <v>1951</v>
      </c>
      <c r="B45" s="58">
        <v>3</v>
      </c>
      <c r="C45" s="17">
        <v>18841</v>
      </c>
      <c r="D45" s="18">
        <v>2750000000000000</v>
      </c>
      <c r="E45" s="22">
        <v>360</v>
      </c>
      <c r="F45" s="140">
        <f>$E45/(VLOOKUP($C45,INPC!$C:$F,4,0)/VLOOKUP($K$6,INPC!$C:$F,4,0))</f>
        <v>8.857242647309751E+17</v>
      </c>
      <c r="G45" s="140">
        <f>$E45/(VLOOKUP($C45,INPC!$C:$G,5,0)/VLOOKUP($K$6,INPC!$C:$G,5,0))</f>
        <v>1.082797913633617E+18</v>
      </c>
      <c r="H45" s="39">
        <f>$E45/(VLOOKUP($C45,IPCA!$A:$E,4,0)/VLOOKUP($K$6,IPCA!$A:$E,4,0))</f>
        <v>9.3710138159388198E+17</v>
      </c>
      <c r="I45" s="39">
        <f>$E45/(VLOOKUP($C45,IPCA!$A:$E,5,0)/VLOOKUP($K$6,IPCA!$A:$E,5,0))</f>
        <v>1.1456064389985207E+18</v>
      </c>
    </row>
    <row r="46" spans="1:9">
      <c r="A46" s="58">
        <v>1951</v>
      </c>
      <c r="B46" s="58">
        <v>3</v>
      </c>
      <c r="C46" s="17">
        <v>18872</v>
      </c>
      <c r="D46" s="18">
        <v>2750000000000000</v>
      </c>
      <c r="E46" s="22">
        <v>360</v>
      </c>
      <c r="F46" s="140">
        <f>$E46/(VLOOKUP($C46,INPC!$C:$F,4,0)/VLOOKUP($K$6,INPC!$C:$F,4,0))</f>
        <v>8.8140786967867968E+17</v>
      </c>
      <c r="G46" s="140">
        <f>$E46/(VLOOKUP($C46,INPC!$C:$G,5,0)/VLOOKUP($K$6,INPC!$C:$G,5,0))</f>
        <v>1.0775211206821859E+18</v>
      </c>
      <c r="H46" s="39">
        <f>$E46/(VLOOKUP($C46,IPCA!$A:$E,4,0)/VLOOKUP($K$6,IPCA!$A:$E,4,0))</f>
        <v>9.3253461072841446E+17</v>
      </c>
      <c r="I46" s="39">
        <f>$E46/(VLOOKUP($C46,IPCA!$A:$E,5,0)/VLOOKUP($K$6,IPCA!$A:$E,5,0))</f>
        <v>1.1400235616154867E+18</v>
      </c>
    </row>
    <row r="47" spans="1:9">
      <c r="A47" s="58">
        <v>1951</v>
      </c>
      <c r="B47" s="58">
        <v>4</v>
      </c>
      <c r="C47" s="17">
        <v>18902</v>
      </c>
      <c r="D47" s="18">
        <v>2750000000000000</v>
      </c>
      <c r="E47" s="22">
        <v>360</v>
      </c>
      <c r="F47" s="140">
        <f>$E47/(VLOOKUP($C47,INPC!$C:$F,4,0)/VLOOKUP($K$6,INPC!$C:$F,4,0))</f>
        <v>8.7290007170880832E+17</v>
      </c>
      <c r="G47" s="140">
        <f>$E47/(VLOOKUP($C47,INPC!$C:$G,5,0)/VLOOKUP($K$6,INPC!$C:$G,5,0))</f>
        <v>1.0671203376640183E+18</v>
      </c>
      <c r="H47" s="39">
        <f>$E47/(VLOOKUP($C47,IPCA!$A:$E,4,0)/VLOOKUP($K$6,IPCA!$A:$E,4,0))</f>
        <v>9.2353331139705933E+17</v>
      </c>
      <c r="I47" s="39">
        <f>$E47/(VLOOKUP($C47,IPCA!$A:$E,5,0)/VLOOKUP($K$6,IPCA!$A:$E,5,0))</f>
        <v>1.129019473182905E+18</v>
      </c>
    </row>
    <row r="48" spans="1:9">
      <c r="A48" s="58">
        <v>1951</v>
      </c>
      <c r="B48" s="58">
        <v>4</v>
      </c>
      <c r="C48" s="17">
        <v>18933</v>
      </c>
      <c r="D48" s="18">
        <v>2750000000000000</v>
      </c>
      <c r="E48" s="22">
        <v>360</v>
      </c>
      <c r="F48" s="140">
        <f>$E48/(VLOOKUP($C48,INPC!$C:$F,4,0)/VLOOKUP($K$6,INPC!$C:$F,4,0))</f>
        <v>8.6372920180546842E+17</v>
      </c>
      <c r="G48" s="140">
        <f>$E48/(VLOOKUP($C48,INPC!$C:$G,5,0)/VLOOKUP($K$6,INPC!$C:$G,5,0))</f>
        <v>1.0559089492071852E+18</v>
      </c>
      <c r="H48" s="39">
        <f>$E48/(VLOOKUP($C48,IPCA!$A:$E,4,0)/VLOOKUP($K$6,IPCA!$A:$E,4,0))</f>
        <v>9.13830478135008E+17</v>
      </c>
      <c r="I48" s="39">
        <f>$E48/(VLOOKUP($C48,IPCA!$A:$E,5,0)/VLOOKUP($K$6,IPCA!$A:$E,5,0))</f>
        <v>1.1171577595200474E+18</v>
      </c>
    </row>
    <row r="49" spans="1:9">
      <c r="A49" s="58">
        <v>1951</v>
      </c>
      <c r="B49" s="58">
        <v>4</v>
      </c>
      <c r="C49" s="17">
        <v>18963</v>
      </c>
      <c r="D49" s="18">
        <v>2750000000000000</v>
      </c>
      <c r="E49" s="22">
        <v>360</v>
      </c>
      <c r="F49" s="140">
        <f>$E49/(VLOOKUP($C49,INPC!$C:$F,4,0)/VLOOKUP($K$6,INPC!$C:$F,4,0))</f>
        <v>8.5555768617816973E+17</v>
      </c>
      <c r="G49" s="140">
        <f>$E49/(VLOOKUP($C49,INPC!$C:$G,5,0)/VLOOKUP($K$6,INPC!$C:$G,5,0))</f>
        <v>1.0459192713528125E+18</v>
      </c>
      <c r="H49" s="39">
        <f>$E49/(VLOOKUP($C49,IPCA!$A:$E,4,0)/VLOOKUP($K$6,IPCA!$A:$E,4,0))</f>
        <v>9.0518496746201856E+17</v>
      </c>
      <c r="I49" s="39">
        <f>$E49/(VLOOKUP($C49,IPCA!$A:$E,5,0)/VLOOKUP($K$6,IPCA!$A:$E,5,0))</f>
        <v>1.1065886227223176E+18</v>
      </c>
    </row>
    <row r="50" spans="1:9">
      <c r="A50" s="58">
        <v>1952</v>
      </c>
      <c r="B50" s="58">
        <v>1</v>
      </c>
      <c r="C50" s="17">
        <v>18994</v>
      </c>
      <c r="D50" s="18">
        <v>2750000000000000</v>
      </c>
      <c r="E50" s="22">
        <v>1190</v>
      </c>
      <c r="F50" s="140">
        <f>$E50/(VLOOKUP($C50,INPC!$C:$F,4,0)/VLOOKUP($K$6,INPC!$C:$F,4,0))</f>
        <v>2.7399585609672248E+18</v>
      </c>
      <c r="G50" s="140">
        <f>$E50/(VLOOKUP($C50,INPC!$C:$G,5,0)/VLOOKUP($K$6,INPC!$C:$G,5,0))</f>
        <v>3.3495993407824328E+18</v>
      </c>
      <c r="H50" s="39">
        <f>$E50/(VLOOKUP($C50,IPCA!$A:$E,4,0)/VLOOKUP($K$6,IPCA!$A:$E,4,0))</f>
        <v>2.8988919635980001E+18</v>
      </c>
      <c r="I50" s="39">
        <f>$E50/(VLOOKUP($C50,IPCA!$A:$E,5,0)/VLOOKUP($K$6,IPCA!$A:$E,5,0))</f>
        <v>3.5438954254985549E+18</v>
      </c>
    </row>
    <row r="51" spans="1:9">
      <c r="A51" s="58">
        <v>1952</v>
      </c>
      <c r="B51" s="58">
        <v>1</v>
      </c>
      <c r="C51" s="17">
        <v>19025</v>
      </c>
      <c r="D51" s="18">
        <v>2750000000000000</v>
      </c>
      <c r="E51" s="22">
        <v>1190</v>
      </c>
      <c r="F51" s="140">
        <f>$E51/(VLOOKUP($C51,INPC!$C:$F,4,0)/VLOOKUP($K$6,INPC!$C:$F,4,0))</f>
        <v>2.6595149377359811E+18</v>
      </c>
      <c r="G51" s="140">
        <f>$E51/(VLOOKUP($C51,INPC!$C:$G,5,0)/VLOOKUP($K$6,INPC!$C:$G,5,0))</f>
        <v>3.2512570113822367E+18</v>
      </c>
      <c r="H51" s="39">
        <f>$E51/(VLOOKUP($C51,IPCA!$A:$E,4,0)/VLOOKUP($K$6,IPCA!$A:$E,4,0))</f>
        <v>2.8137821461614034E+18</v>
      </c>
      <c r="I51" s="39">
        <f>$E51/(VLOOKUP($C51,IPCA!$A:$E,5,0)/VLOOKUP($K$6,IPCA!$A:$E,5,0))</f>
        <v>3.4398486736823158E+18</v>
      </c>
    </row>
    <row r="52" spans="1:9">
      <c r="A52" s="58">
        <v>1952</v>
      </c>
      <c r="B52" s="58">
        <v>1</v>
      </c>
      <c r="C52" s="17">
        <v>19054</v>
      </c>
      <c r="D52" s="18">
        <v>2750000000000000</v>
      </c>
      <c r="E52" s="22">
        <v>1190</v>
      </c>
      <c r="F52" s="140">
        <f>$E52/(VLOOKUP($C52,INPC!$C:$F,4,0)/VLOOKUP($K$6,INPC!$C:$F,4,0))</f>
        <v>2.5814290069216256E+18</v>
      </c>
      <c r="G52" s="140">
        <f>$E52/(VLOOKUP($C52,INPC!$C:$G,5,0)/VLOOKUP($K$6,INPC!$C:$G,5,0))</f>
        <v>3.1557969609616876E+18</v>
      </c>
      <c r="H52" s="39">
        <f>$E52/(VLOOKUP($C52,IPCA!$A:$E,4,0)/VLOOKUP($K$6,IPCA!$A:$E,4,0))</f>
        <v>2.7311667809027794E+18</v>
      </c>
      <c r="I52" s="39">
        <f>$E52/(VLOOKUP($C52,IPCA!$A:$E,5,0)/VLOOKUP($K$6,IPCA!$A:$E,5,0))</f>
        <v>3.3388513896536474E+18</v>
      </c>
    </row>
    <row r="53" spans="1:9">
      <c r="A53" s="58">
        <v>1952</v>
      </c>
      <c r="B53" s="58">
        <v>2</v>
      </c>
      <c r="C53" s="17">
        <v>19085</v>
      </c>
      <c r="D53" s="18">
        <v>2750000000000000</v>
      </c>
      <c r="E53" s="22">
        <v>1190</v>
      </c>
      <c r="F53" s="140">
        <f>$E53/(VLOOKUP($C53,INPC!$C:$F,4,0)/VLOOKUP($K$6,INPC!$C:$F,4,0))</f>
        <v>2.5637176586751652E+18</v>
      </c>
      <c r="G53" s="140">
        <f>$E53/(VLOOKUP($C53,INPC!$C:$G,5,0)/VLOOKUP($K$6,INPC!$C:$G,5,0))</f>
        <v>3.1341448377303895E+18</v>
      </c>
      <c r="H53" s="39">
        <f>$E53/(VLOOKUP($C53,IPCA!$A:$E,4,0)/VLOOKUP($K$6,IPCA!$A:$E,4,0))</f>
        <v>2.712428072285951E+18</v>
      </c>
      <c r="I53" s="39">
        <f>$E53/(VLOOKUP($C53,IPCA!$A:$E,5,0)/VLOOKUP($K$6,IPCA!$A:$E,5,0))</f>
        <v>3.3159433183695749E+18</v>
      </c>
    </row>
    <row r="54" spans="1:9">
      <c r="A54" s="58">
        <v>1952</v>
      </c>
      <c r="B54" s="58">
        <v>2</v>
      </c>
      <c r="C54" s="17">
        <v>19115</v>
      </c>
      <c r="D54" s="18">
        <v>2750000000000000</v>
      </c>
      <c r="E54" s="22">
        <v>1190</v>
      </c>
      <c r="F54" s="140">
        <f>$E54/(VLOOKUP($C54,INPC!$C:$F,4,0)/VLOOKUP($K$6,INPC!$C:$F,4,0))</f>
        <v>2.5462476916654536E+18</v>
      </c>
      <c r="G54" s="140">
        <f>$E54/(VLOOKUP($C54,INPC!$C:$G,5,0)/VLOOKUP($K$6,INPC!$C:$G,5,0))</f>
        <v>3.1127878030610171E+18</v>
      </c>
      <c r="H54" s="39">
        <f>$E54/(VLOOKUP($C54,IPCA!$A:$E,4,0)/VLOOKUP($K$6,IPCA!$A:$E,4,0))</f>
        <v>2.6939447464100664E+18</v>
      </c>
      <c r="I54" s="39">
        <f>$E54/(VLOOKUP($C54,IPCA!$A:$E,5,0)/VLOOKUP($K$6,IPCA!$A:$E,5,0))</f>
        <v>3.2933474524863063E+18</v>
      </c>
    </row>
    <row r="55" spans="1:9">
      <c r="A55" s="58">
        <v>1952</v>
      </c>
      <c r="B55" s="58">
        <v>2</v>
      </c>
      <c r="C55" s="17">
        <v>19146</v>
      </c>
      <c r="D55" s="18">
        <v>2750000000000000</v>
      </c>
      <c r="E55" s="22">
        <v>1190</v>
      </c>
      <c r="F55" s="140">
        <f>$E55/(VLOOKUP($C55,INPC!$C:$F,4,0)/VLOOKUP($K$6,INPC!$C:$F,4,0))</f>
        <v>2.5290142047506278E+18</v>
      </c>
      <c r="G55" s="140">
        <f>$E55/(VLOOKUP($C55,INPC!$C:$G,5,0)/VLOOKUP($K$6,INPC!$C:$G,5,0))</f>
        <v>3.0917198653076429E+18</v>
      </c>
      <c r="H55" s="39">
        <f>$E55/(VLOOKUP($C55,IPCA!$A:$E,4,0)/VLOOKUP($K$6,IPCA!$A:$E,4,0))</f>
        <v>2.675711617838763E+18</v>
      </c>
      <c r="I55" s="39">
        <f>$E55/(VLOOKUP($C55,IPCA!$A:$E,5,0)/VLOOKUP($K$6,IPCA!$A:$E,5,0))</f>
        <v>3.2710574528078879E+18</v>
      </c>
    </row>
    <row r="56" spans="1:9">
      <c r="A56" s="58">
        <v>1952</v>
      </c>
      <c r="B56" s="58">
        <v>3</v>
      </c>
      <c r="C56" s="17">
        <v>19176</v>
      </c>
      <c r="D56" s="18">
        <v>2750000000000000</v>
      </c>
      <c r="E56" s="22">
        <v>1190</v>
      </c>
      <c r="F56" s="140">
        <f>$E56/(VLOOKUP($C56,INPC!$C:$F,4,0)/VLOOKUP($K$6,INPC!$C:$F,4,0))</f>
        <v>2.5183612384290166E+18</v>
      </c>
      <c r="G56" s="140">
        <f>$E56/(VLOOKUP($C56,INPC!$C:$G,5,0)/VLOOKUP($K$6,INPC!$C:$G,5,0))</f>
        <v>3.0786966139794719E+18</v>
      </c>
      <c r="H56" s="39">
        <f>$E56/(VLOOKUP($C56,IPCA!$A:$E,4,0)/VLOOKUP($K$6,IPCA!$A:$E,4,0))</f>
        <v>2.6644407180163594E+18</v>
      </c>
      <c r="I56" s="39">
        <f>$E56/(VLOOKUP($C56,IPCA!$A:$E,5,0)/VLOOKUP($K$6,IPCA!$A:$E,5,0))</f>
        <v>3.257278777774999E+18</v>
      </c>
    </row>
    <row r="57" spans="1:9">
      <c r="A57" s="58">
        <v>1952</v>
      </c>
      <c r="B57" s="58">
        <v>3</v>
      </c>
      <c r="C57" s="17">
        <v>19207</v>
      </c>
      <c r="D57" s="18">
        <v>2750000000000000</v>
      </c>
      <c r="E57" s="22">
        <v>1190</v>
      </c>
      <c r="F57" s="140">
        <f>$E57/(VLOOKUP($C57,INPC!$C:$F,4,0)/VLOOKUP($K$6,INPC!$C:$F,4,0))</f>
        <v>2.5077976426302367E+18</v>
      </c>
      <c r="G57" s="140">
        <f>$E57/(VLOOKUP($C57,INPC!$C:$G,5,0)/VLOOKUP($K$6,INPC!$C:$G,5,0))</f>
        <v>3.0657826181154647E+18</v>
      </c>
      <c r="H57" s="39">
        <f>$E57/(VLOOKUP($C57,IPCA!$A:$E,4,0)/VLOOKUP($K$6,IPCA!$A:$E,4,0))</f>
        <v>2.6532643727226665E+18</v>
      </c>
      <c r="I57" s="39">
        <f>$E57/(VLOOKUP($C57,IPCA!$A:$E,5,0)/VLOOKUP($K$6,IPCA!$A:$E,5,0))</f>
        <v>3.24361569565346E+18</v>
      </c>
    </row>
    <row r="58" spans="1:9">
      <c r="A58" s="58">
        <v>1952</v>
      </c>
      <c r="B58" s="58">
        <v>3</v>
      </c>
      <c r="C58" s="17">
        <v>19238</v>
      </c>
      <c r="D58" s="18">
        <v>2750000000000000</v>
      </c>
      <c r="E58" s="22">
        <v>1190</v>
      </c>
      <c r="F58" s="140">
        <f>$E58/(VLOOKUP($C58,INPC!$C:$F,4,0)/VLOOKUP($K$6,INPC!$C:$F,4,0))</f>
        <v>2.4973222974229258E+18</v>
      </c>
      <c r="G58" s="140">
        <f>$E58/(VLOOKUP($C58,INPC!$C:$G,5,0)/VLOOKUP($K$6,INPC!$C:$G,5,0))</f>
        <v>3.0529765085995269E+18</v>
      </c>
      <c r="H58" s="39">
        <f>$E58/(VLOOKUP($C58,IPCA!$A:$E,4,0)/VLOOKUP($K$6,IPCA!$A:$E,4,0))</f>
        <v>2.6421813970638413E+18</v>
      </c>
      <c r="I58" s="39">
        <f>$E58/(VLOOKUP($C58,IPCA!$A:$E,5,0)/VLOOKUP($K$6,IPCA!$A:$E,5,0))</f>
        <v>3.2300667579105459E+18</v>
      </c>
    </row>
    <row r="59" spans="1:9">
      <c r="A59" s="58">
        <v>1952</v>
      </c>
      <c r="B59" s="58">
        <v>4</v>
      </c>
      <c r="C59" s="17">
        <v>19268</v>
      </c>
      <c r="D59" s="18">
        <v>2750000000000000</v>
      </c>
      <c r="E59" s="22">
        <v>1190</v>
      </c>
      <c r="F59" s="140">
        <f>$E59/(VLOOKUP($C59,INPC!$C:$F,4,0)/VLOOKUP($K$6,INPC!$C:$F,4,0))</f>
        <v>2.4766319718436142E+18</v>
      </c>
      <c r="G59" s="140">
        <f>$E59/(VLOOKUP($C59,INPC!$C:$G,5,0)/VLOOKUP($K$6,INPC!$C:$G,5,0))</f>
        <v>3.0276825855788186E+18</v>
      </c>
      <c r="H59" s="39">
        <f>$E59/(VLOOKUP($C59,IPCA!$A:$E,4,0)/VLOOKUP($K$6,IPCA!$A:$E,4,0))</f>
        <v>2.6202909132439255E+18</v>
      </c>
      <c r="I59" s="39">
        <f>$E59/(VLOOKUP($C59,IPCA!$A:$E,5,0)/VLOOKUP($K$6,IPCA!$A:$E,5,0))</f>
        <v>3.2033056414406984E+18</v>
      </c>
    </row>
    <row r="60" spans="1:9">
      <c r="A60" s="58">
        <v>1952</v>
      </c>
      <c r="B60" s="58">
        <v>4</v>
      </c>
      <c r="C60" s="17">
        <v>19299</v>
      </c>
      <c r="D60" s="18">
        <v>2750000000000000</v>
      </c>
      <c r="E60" s="22">
        <v>1190</v>
      </c>
      <c r="F60" s="140">
        <f>$E60/(VLOOKUP($C60,INPC!$C:$F,4,0)/VLOOKUP($K$6,INPC!$C:$F,4,0))</f>
        <v>2.4562816680486789E+18</v>
      </c>
      <c r="G60" s="140">
        <f>$E60/(VLOOKUP($C60,INPC!$C:$G,5,0)/VLOOKUP($K$6,INPC!$C:$G,5,0))</f>
        <v>3.0028043391895101E+18</v>
      </c>
      <c r="H60" s="39">
        <f>$E60/(VLOOKUP($C60,IPCA!$A:$E,4,0)/VLOOKUP($K$6,IPCA!$A:$E,4,0))</f>
        <v>2.5987601744333757E+18</v>
      </c>
      <c r="I60" s="39">
        <f>$E60/(VLOOKUP($C60,IPCA!$A:$E,5,0)/VLOOKUP($K$6,IPCA!$A:$E,5,0))</f>
        <v>3.1769843132448015E+18</v>
      </c>
    </row>
    <row r="61" spans="1:9">
      <c r="A61" s="58">
        <v>1952</v>
      </c>
      <c r="B61" s="58">
        <v>4</v>
      </c>
      <c r="C61" s="17">
        <v>19329</v>
      </c>
      <c r="D61" s="18">
        <v>2750000000000000</v>
      </c>
      <c r="E61" s="22">
        <v>1190</v>
      </c>
      <c r="F61" s="140">
        <f>$E61/(VLOOKUP($C61,INPC!$C:$F,4,0)/VLOOKUP($K$6,INPC!$C:$F,4,0))</f>
        <v>2.4342791449635528E+18</v>
      </c>
      <c r="G61" s="140">
        <f>$E61/(VLOOKUP($C61,INPC!$C:$G,5,0)/VLOOKUP($K$6,INPC!$C:$G,5,0))</f>
        <v>2.9759062547179428E+18</v>
      </c>
      <c r="H61" s="39">
        <f>$E61/(VLOOKUP($C61,IPCA!$A:$E,4,0)/VLOOKUP($K$6,IPCA!$A:$E,4,0))</f>
        <v>2.5754813780825882E+18</v>
      </c>
      <c r="I61" s="39">
        <f>$E61/(VLOOKUP($C61,IPCA!$A:$E,5,0)/VLOOKUP($K$6,IPCA!$A:$E,5,0))</f>
        <v>3.1485259847059635E+18</v>
      </c>
    </row>
    <row r="62" spans="1:9">
      <c r="A62" s="58">
        <v>1953</v>
      </c>
      <c r="B62" s="58">
        <v>1</v>
      </c>
      <c r="C62" s="17">
        <v>19360</v>
      </c>
      <c r="D62" s="18">
        <v>2750000000000000</v>
      </c>
      <c r="E62" s="22">
        <v>1190</v>
      </c>
      <c r="F62" s="140">
        <f>$E62/(VLOOKUP($C62,INPC!$C:$F,4,0)/VLOOKUP($K$6,INPC!$C:$F,4,0))</f>
        <v>2.3933505124221312E+18</v>
      </c>
      <c r="G62" s="140">
        <f>$E62/(VLOOKUP($C62,INPC!$C:$G,5,0)/VLOOKUP($K$6,INPC!$C:$G,5,0))</f>
        <v>2.9258710014360556E+18</v>
      </c>
      <c r="H62" s="39">
        <f>$E62/(VLOOKUP($C62,IPCA!$A:$E,4,0)/VLOOKUP($K$6,IPCA!$A:$E,4,0))</f>
        <v>2.5321786487473321E+18</v>
      </c>
      <c r="I62" s="39">
        <f>$E62/(VLOOKUP($C62,IPCA!$A:$E,5,0)/VLOOKUP($K$6,IPCA!$A:$E,5,0))</f>
        <v>3.0955883980936131E+18</v>
      </c>
    </row>
    <row r="63" spans="1:9">
      <c r="A63" s="58">
        <v>1953</v>
      </c>
      <c r="B63" s="58">
        <v>1</v>
      </c>
      <c r="C63" s="17">
        <v>19391</v>
      </c>
      <c r="D63" s="18">
        <v>2750000000000000</v>
      </c>
      <c r="E63" s="22">
        <v>1190</v>
      </c>
      <c r="F63" s="140">
        <f>$E63/(VLOOKUP($C63,INPC!$C:$F,4,0)/VLOOKUP($K$6,INPC!$C:$F,4,0))</f>
        <v>2.3537754252088525E+18</v>
      </c>
      <c r="G63" s="140">
        <f>$E63/(VLOOKUP($C63,INPC!$C:$G,5,0)/VLOOKUP($K$6,INPC!$C:$G,5,0))</f>
        <v>2.8774904573178214E+18</v>
      </c>
      <c r="H63" s="39">
        <f>$E63/(VLOOKUP($C63,IPCA!$A:$E,4,0)/VLOOKUP($K$6,IPCA!$A:$E,4,0))</f>
        <v>2.4903079781774945E+18</v>
      </c>
      <c r="I63" s="39">
        <f>$E63/(VLOOKUP($C63,IPCA!$A:$E,5,0)/VLOOKUP($K$6,IPCA!$A:$E,5,0))</f>
        <v>3.0444015033219866E+18</v>
      </c>
    </row>
    <row r="64" spans="1:9">
      <c r="A64" s="58">
        <v>1953</v>
      </c>
      <c r="B64" s="58">
        <v>1</v>
      </c>
      <c r="C64" s="17">
        <v>19419</v>
      </c>
      <c r="D64" s="18">
        <v>2750000000000000</v>
      </c>
      <c r="E64" s="22">
        <v>1190</v>
      </c>
      <c r="F64" s="140">
        <f>$E64/(VLOOKUP($C64,INPC!$C:$F,4,0)/VLOOKUP($K$6,INPC!$C:$F,4,0))</f>
        <v>2.3154878311504589E+18</v>
      </c>
      <c r="G64" s="140">
        <f>$E64/(VLOOKUP($C64,INPC!$C:$G,5,0)/VLOOKUP($K$6,INPC!$C:$G,5,0))</f>
        <v>2.8306838735814359E+18</v>
      </c>
      <c r="H64" s="39">
        <f>$E64/(VLOOKUP($C64,IPCA!$A:$E,4,0)/VLOOKUP($K$6,IPCA!$A:$E,4,0))</f>
        <v>2.4497994827927327E+18</v>
      </c>
      <c r="I64" s="39">
        <f>$E64/(VLOOKUP($C64,IPCA!$A:$E,5,0)/VLOOKUP($K$6,IPCA!$A:$E,5,0))</f>
        <v>2.9948798677141156E+18</v>
      </c>
    </row>
    <row r="65" spans="1:9">
      <c r="A65" s="58">
        <v>1953</v>
      </c>
      <c r="B65" s="58">
        <v>2</v>
      </c>
      <c r="C65" s="17">
        <v>19450</v>
      </c>
      <c r="D65" s="18">
        <v>2750000000000000</v>
      </c>
      <c r="E65" s="22">
        <v>1190</v>
      </c>
      <c r="F65" s="140">
        <f>$E65/(VLOOKUP($C65,INPC!$C:$F,4,0)/VLOOKUP($K$6,INPC!$C:$F,4,0))</f>
        <v>2.2924039800730383E+18</v>
      </c>
      <c r="G65" s="140">
        <f>$E65/(VLOOKUP($C65,INPC!$C:$G,5,0)/VLOOKUP($K$6,INPC!$C:$G,5,0))</f>
        <v>2.8024638656392899E+18</v>
      </c>
      <c r="H65" s="39">
        <f>$E65/(VLOOKUP($C65,IPCA!$A:$E,4,0)/VLOOKUP($K$6,IPCA!$A:$E,4,0))</f>
        <v>2.425376635188204E+18</v>
      </c>
      <c r="I65" s="39">
        <f>$E65/(VLOOKUP($C65,IPCA!$A:$E,5,0)/VLOOKUP($K$6,IPCA!$A:$E,5,0))</f>
        <v>2.9650229365175793E+18</v>
      </c>
    </row>
    <row r="66" spans="1:9">
      <c r="A66" s="58">
        <v>1953</v>
      </c>
      <c r="B66" s="58">
        <v>2</v>
      </c>
      <c r="C66" s="17">
        <v>19480</v>
      </c>
      <c r="D66" s="18">
        <v>2750000000000000</v>
      </c>
      <c r="E66" s="22">
        <v>1190</v>
      </c>
      <c r="F66" s="140">
        <f>$E66/(VLOOKUP($C66,INPC!$C:$F,4,0)/VLOOKUP($K$6,INPC!$C:$F,4,0))</f>
        <v>2.2697758466326822E+18</v>
      </c>
      <c r="G66" s="140">
        <f>$E66/(VLOOKUP($C66,INPC!$C:$G,5,0)/VLOOKUP($K$6,INPC!$C:$G,5,0))</f>
        <v>2.7748009725084539E+18</v>
      </c>
      <c r="H66" s="39">
        <f>$E66/(VLOOKUP($C66,IPCA!$A:$E,4,0)/VLOOKUP($K$6,IPCA!$A:$E,4,0))</f>
        <v>2.4014359394726036E+18</v>
      </c>
      <c r="I66" s="39">
        <f>$E66/(VLOOKUP($C66,IPCA!$A:$E,5,0)/VLOOKUP($K$6,IPCA!$A:$E,5,0))</f>
        <v>2.9357554360052572E+18</v>
      </c>
    </row>
    <row r="67" spans="1:9">
      <c r="A67" s="58">
        <v>1953</v>
      </c>
      <c r="B67" s="58">
        <v>2</v>
      </c>
      <c r="C67" s="17">
        <v>19511</v>
      </c>
      <c r="D67" s="18">
        <v>2750000000000000</v>
      </c>
      <c r="E67" s="22">
        <v>1190</v>
      </c>
      <c r="F67" s="140">
        <f>$E67/(VLOOKUP($C67,INPC!$C:$F,4,0)/VLOOKUP($K$6,INPC!$C:$F,4,0))</f>
        <v>2.2492812565953669E+18</v>
      </c>
      <c r="G67" s="140">
        <f>$E67/(VLOOKUP($C67,INPC!$C:$G,5,0)/VLOOKUP($K$6,INPC!$C:$G,5,0))</f>
        <v>2.7497463361878359E+18</v>
      </c>
      <c r="H67" s="39">
        <f>$E67/(VLOOKUP($C67,IPCA!$A:$E,4,0)/VLOOKUP($K$6,IPCA!$A:$E,4,0))</f>
        <v>2.3797525449852662E+18</v>
      </c>
      <c r="I67" s="39">
        <f>$E67/(VLOOKUP($C67,IPCA!$A:$E,5,0)/VLOOKUP($K$6,IPCA!$A:$E,5,0))</f>
        <v>2.9092474862444872E+18</v>
      </c>
    </row>
    <row r="68" spans="1:9">
      <c r="A68" s="58">
        <v>1953</v>
      </c>
      <c r="B68" s="58">
        <v>3</v>
      </c>
      <c r="C68" s="17">
        <v>19541</v>
      </c>
      <c r="D68" s="18">
        <v>2750000000000000</v>
      </c>
      <c r="E68" s="22">
        <v>1190</v>
      </c>
      <c r="F68" s="140">
        <f>$E68/(VLOOKUP($C68,INPC!$C:$F,4,0)/VLOOKUP($K$6,INPC!$C:$F,4,0))</f>
        <v>2.2225240074462769E+18</v>
      </c>
      <c r="G68" s="140">
        <f>$E68/(VLOOKUP($C68,INPC!$C:$G,5,0)/VLOOKUP($K$6,INPC!$C:$G,5,0))</f>
        <v>2.7170355991030733E+18</v>
      </c>
      <c r="H68" s="39">
        <f>$E68/(VLOOKUP($C68,IPCA!$A:$E,4,0)/VLOOKUP($K$6,IPCA!$A:$E,4,0))</f>
        <v>2.3514432210300508E+18</v>
      </c>
      <c r="I68" s="39">
        <f>$E68/(VLOOKUP($C68,IPCA!$A:$E,5,0)/VLOOKUP($K$6,IPCA!$A:$E,5,0))</f>
        <v>2.8746393377092372E+18</v>
      </c>
    </row>
    <row r="69" spans="1:9">
      <c r="A69" s="58">
        <v>1953</v>
      </c>
      <c r="B69" s="58">
        <v>3</v>
      </c>
      <c r="C69" s="17">
        <v>19572</v>
      </c>
      <c r="D69" s="18">
        <v>2750000000000000</v>
      </c>
      <c r="E69" s="22">
        <v>1190</v>
      </c>
      <c r="F69" s="140">
        <f>$E69/(VLOOKUP($C69,INPC!$C:$F,4,0)/VLOOKUP($K$6,INPC!$C:$F,4,0))</f>
        <v>2.1980108750112074E+18</v>
      </c>
      <c r="G69" s="140">
        <f>$E69/(VLOOKUP($C69,INPC!$C:$G,5,0)/VLOOKUP($K$6,INPC!$C:$G,5,0))</f>
        <v>2.6870682947012014E+18</v>
      </c>
      <c r="H69" s="39">
        <f>$E69/(VLOOKUP($C69,IPCA!$A:$E,4,0)/VLOOKUP($K$6,IPCA!$A:$E,4,0))</f>
        <v>2.3255081855039836E+18</v>
      </c>
      <c r="I69" s="39">
        <f>$E69/(VLOOKUP($C69,IPCA!$A:$E,5,0)/VLOOKUP($K$6,IPCA!$A:$E,5,0))</f>
        <v>2.8429337567786199E+18</v>
      </c>
    </row>
    <row r="70" spans="1:9">
      <c r="A70" s="58">
        <v>1953</v>
      </c>
      <c r="B70" s="58">
        <v>3</v>
      </c>
      <c r="C70" s="17">
        <v>19603</v>
      </c>
      <c r="D70" s="18">
        <v>2750000000000000</v>
      </c>
      <c r="E70" s="22">
        <v>1190</v>
      </c>
      <c r="F70" s="140">
        <f>$E70/(VLOOKUP($C70,INPC!$C:$F,4,0)/VLOOKUP($K$6,INPC!$C:$F,4,0))</f>
        <v>2.1724526090227054E+18</v>
      </c>
      <c r="G70" s="140">
        <f>$E70/(VLOOKUP($C70,INPC!$C:$G,5,0)/VLOOKUP($K$6,INPC!$C:$G,5,0))</f>
        <v>2.6558233145302569E+18</v>
      </c>
      <c r="H70" s="39">
        <f>$E70/(VLOOKUP($C70,IPCA!$A:$E,4,0)/VLOOKUP($K$6,IPCA!$A:$E,4,0))</f>
        <v>2.2984673926492864E+18</v>
      </c>
      <c r="I70" s="39">
        <f>$E70/(VLOOKUP($C70,IPCA!$A:$E,5,0)/VLOOKUP($K$6,IPCA!$A:$E,5,0))</f>
        <v>2.8098763875137526E+18</v>
      </c>
    </row>
    <row r="71" spans="1:9">
      <c r="A71" s="58">
        <v>1953</v>
      </c>
      <c r="B71" s="58">
        <v>4</v>
      </c>
      <c r="C71" s="17">
        <v>19633</v>
      </c>
      <c r="D71" s="18">
        <v>2750000000000000</v>
      </c>
      <c r="E71" s="22">
        <v>1190</v>
      </c>
      <c r="F71" s="140">
        <f>$E71/(VLOOKUP($C71,INPC!$C:$F,4,0)/VLOOKUP($K$6,INPC!$C:$F,4,0))</f>
        <v>2.1677264612148237E+18</v>
      </c>
      <c r="G71" s="140">
        <f>$E71/(VLOOKUP($C71,INPC!$C:$G,5,0)/VLOOKUP($K$6,INPC!$C:$G,5,0))</f>
        <v>2.6500455988351222E+18</v>
      </c>
      <c r="H71" s="39">
        <f>$E71/(VLOOKUP($C71,IPCA!$A:$E,4,0)/VLOOKUP($K$6,IPCA!$A:$E,4,0))</f>
        <v>2.2934671010046541E+18</v>
      </c>
      <c r="I71" s="39">
        <f>$E71/(VLOOKUP($C71,IPCA!$A:$E,5,0)/VLOOKUP($K$6,IPCA!$A:$E,5,0))</f>
        <v>2.8037635309781893E+18</v>
      </c>
    </row>
    <row r="72" spans="1:9">
      <c r="A72" s="58">
        <v>1953</v>
      </c>
      <c r="B72" s="58">
        <v>4</v>
      </c>
      <c r="C72" s="17">
        <v>19664</v>
      </c>
      <c r="D72" s="18">
        <v>2750000000000000</v>
      </c>
      <c r="E72" s="22">
        <v>1190</v>
      </c>
      <c r="F72" s="140">
        <f>$E72/(VLOOKUP($C72,INPC!$C:$F,4,0)/VLOOKUP($K$6,INPC!$C:$F,4,0))</f>
        <v>2.1630208321383811E+18</v>
      </c>
      <c r="G72" s="140">
        <f>$E72/(VLOOKUP($C72,INPC!$C:$G,5,0)/VLOOKUP($K$6,INPC!$C:$G,5,0))</f>
        <v>2.6442929672891709E+18</v>
      </c>
      <c r="H72" s="39">
        <f>$E72/(VLOOKUP($C72,IPCA!$A:$E,4,0)/VLOOKUP($K$6,IPCA!$A:$E,4,0))</f>
        <v>2.2884885182962509E+18</v>
      </c>
      <c r="I72" s="39">
        <f>$E72/(VLOOKUP($C72,IPCA!$A:$E,5,0)/VLOOKUP($K$6,IPCA!$A:$E,5,0))</f>
        <v>2.7976772136171663E+18</v>
      </c>
    </row>
    <row r="73" spans="1:9">
      <c r="A73" s="58">
        <v>1953</v>
      </c>
      <c r="B73" s="58">
        <v>4</v>
      </c>
      <c r="C73" s="17">
        <v>19694</v>
      </c>
      <c r="D73" s="18">
        <v>2750000000000000</v>
      </c>
      <c r="E73" s="22">
        <v>1190</v>
      </c>
      <c r="F73" s="140">
        <f>$E73/(VLOOKUP($C73,INPC!$C:$F,4,0)/VLOOKUP($K$6,INPC!$C:$F,4,0))</f>
        <v>2.1598950794907822E+18</v>
      </c>
      <c r="G73" s="140">
        <f>$E73/(VLOOKUP($C73,INPC!$C:$G,5,0)/VLOOKUP($K$6,INPC!$C:$G,5,0))</f>
        <v>2.640471734677481E+18</v>
      </c>
      <c r="H73" s="39">
        <f>$E73/(VLOOKUP($C73,IPCA!$A:$E,4,0)/VLOOKUP($K$6,IPCA!$A:$E,4,0))</f>
        <v>2.2851814539634529E+18</v>
      </c>
      <c r="I73" s="39">
        <f>$E73/(VLOOKUP($C73,IPCA!$A:$E,5,0)/VLOOKUP($K$6,IPCA!$A:$E,5,0))</f>
        <v>2.7936343274703206E+18</v>
      </c>
    </row>
    <row r="74" spans="1:9">
      <c r="A74" s="58">
        <v>1954</v>
      </c>
      <c r="B74" s="58">
        <v>1</v>
      </c>
      <c r="C74" s="17">
        <v>19725</v>
      </c>
      <c r="D74" s="18">
        <v>2750000000000000</v>
      </c>
      <c r="E74" s="22">
        <v>1190</v>
      </c>
      <c r="F74" s="140">
        <f>$E74/(VLOOKUP($C74,INPC!$C:$F,4,0)/VLOOKUP($K$6,INPC!$C:$F,4,0))</f>
        <v>2.0977507298352576E+18</v>
      </c>
      <c r="G74" s="140">
        <f>$E74/(VLOOKUP($C74,INPC!$C:$G,5,0)/VLOOKUP($K$6,INPC!$C:$G,5,0))</f>
        <v>2.5645002672236022E+18</v>
      </c>
      <c r="H74" s="39">
        <f>$E74/(VLOOKUP($C74,IPCA!$A:$E,4,0)/VLOOKUP($K$6,IPCA!$A:$E,4,0))</f>
        <v>2.2194323735336266E+18</v>
      </c>
      <c r="I74" s="39">
        <f>$E74/(VLOOKUP($C74,IPCA!$A:$E,5,0)/VLOOKUP($K$6,IPCA!$A:$E,5,0))</f>
        <v>2.7132560766448584E+18</v>
      </c>
    </row>
    <row r="75" spans="1:9">
      <c r="A75" s="58">
        <v>1954</v>
      </c>
      <c r="B75" s="58">
        <v>1</v>
      </c>
      <c r="C75" s="17">
        <v>19756</v>
      </c>
      <c r="D75" s="18">
        <v>2750000000000000</v>
      </c>
      <c r="E75" s="22">
        <v>1190</v>
      </c>
      <c r="F75" s="140">
        <f>$E75/(VLOOKUP($C75,INPC!$C:$F,4,0)/VLOOKUP($K$6,INPC!$C:$F,4,0))</f>
        <v>2.0363043528714189E+18</v>
      </c>
      <c r="G75" s="140">
        <f>$E75/(VLOOKUP($C75,INPC!$C:$G,5,0)/VLOOKUP($K$6,INPC!$C:$G,5,0))</f>
        <v>2.4893820713853092E+18</v>
      </c>
      <c r="H75" s="39">
        <f>$E75/(VLOOKUP($C75,IPCA!$A:$E,4,0)/VLOOKUP($K$6,IPCA!$A:$E,4,0))</f>
        <v>2.1544217522380232E+18</v>
      </c>
      <c r="I75" s="39">
        <f>$E75/(VLOOKUP($C75,IPCA!$A:$E,5,0)/VLOOKUP($K$6,IPCA!$A:$E,5,0))</f>
        <v>2.6337805921109832E+18</v>
      </c>
    </row>
    <row r="76" spans="1:9">
      <c r="A76" s="58">
        <v>1954</v>
      </c>
      <c r="B76" s="58">
        <v>1</v>
      </c>
      <c r="C76" s="17">
        <v>19784</v>
      </c>
      <c r="D76" s="18">
        <v>2750000000000000</v>
      </c>
      <c r="E76" s="22">
        <v>1190</v>
      </c>
      <c r="F76" s="140">
        <f>$E76/(VLOOKUP($C76,INPC!$C:$F,4,0)/VLOOKUP($K$6,INPC!$C:$F,4,0))</f>
        <v>1.9822909748111685E+18</v>
      </c>
      <c r="G76" s="140">
        <f>$E76/(VLOOKUP($C76,INPC!$C:$G,5,0)/VLOOKUP($K$6,INPC!$C:$G,5,0))</f>
        <v>2.4233507167066537E+18</v>
      </c>
      <c r="H76" s="39">
        <f>$E76/(VLOOKUP($C76,IPCA!$A:$E,4,0)/VLOOKUP($K$6,IPCA!$A:$E,4,0))</f>
        <v>2.0972752866614177E+18</v>
      </c>
      <c r="I76" s="39">
        <f>$E76/(VLOOKUP($C76,IPCA!$A:$E,5,0)/VLOOKUP($K$6,IPCA!$A:$E,5,0))</f>
        <v>2.5639190379435837E+18</v>
      </c>
    </row>
    <row r="77" spans="1:9">
      <c r="A77" s="58">
        <v>1954</v>
      </c>
      <c r="B77" s="58">
        <v>2</v>
      </c>
      <c r="C77" s="17">
        <v>19815</v>
      </c>
      <c r="D77" s="18">
        <v>2750000000000000</v>
      </c>
      <c r="E77" s="22">
        <v>1190</v>
      </c>
      <c r="F77" s="140">
        <f>$E77/(VLOOKUP($C77,INPC!$C:$F,4,0)/VLOOKUP($K$6,INPC!$C:$F,4,0))</f>
        <v>1.9550652648889746E+18</v>
      </c>
      <c r="G77" s="140">
        <f>$E77/(VLOOKUP($C77,INPC!$C:$G,5,0)/VLOOKUP($K$6,INPC!$C:$G,5,0))</f>
        <v>2.3900672863267717E+18</v>
      </c>
      <c r="H77" s="39">
        <f>$E77/(VLOOKUP($C77,IPCA!$A:$E,4,0)/VLOOKUP($K$6,IPCA!$A:$E,4,0))</f>
        <v>2.068470328505833E+18</v>
      </c>
      <c r="I77" s="39">
        <f>$E77/(VLOOKUP($C77,IPCA!$A:$E,5,0)/VLOOKUP($K$6,IPCA!$A:$E,5,0))</f>
        <v>2.5287049765983805E+18</v>
      </c>
    </row>
    <row r="78" spans="1:9">
      <c r="A78" s="58">
        <v>1954</v>
      </c>
      <c r="B78" s="58">
        <v>2</v>
      </c>
      <c r="C78" s="17">
        <v>19845</v>
      </c>
      <c r="D78" s="18">
        <v>2750000000000000</v>
      </c>
      <c r="E78" s="22">
        <v>1190</v>
      </c>
      <c r="F78" s="140">
        <f>$E78/(VLOOKUP($C78,INPC!$C:$F,4,0)/VLOOKUP($K$6,INPC!$C:$F,4,0))</f>
        <v>1.928577283880801E+18</v>
      </c>
      <c r="G78" s="140">
        <f>$E78/(VLOOKUP($C78,INPC!$C:$G,5,0)/VLOOKUP($K$6,INPC!$C:$G,5,0))</f>
        <v>2.3576857295442796E+18</v>
      </c>
      <c r="H78" s="39">
        <f>$E78/(VLOOKUP($C78,IPCA!$A:$E,4,0)/VLOOKUP($K$6,IPCA!$A:$E,4,0))</f>
        <v>2.040445891797044E+18</v>
      </c>
      <c r="I78" s="39">
        <f>$E78/(VLOOKUP($C78,IPCA!$A:$E,5,0)/VLOOKUP($K$6,IPCA!$A:$E,5,0))</f>
        <v>2.4944451027218862E+18</v>
      </c>
    </row>
    <row r="79" spans="1:9">
      <c r="A79" s="58">
        <v>1954</v>
      </c>
      <c r="B79" s="58">
        <v>2</v>
      </c>
      <c r="C79" s="17">
        <v>19876</v>
      </c>
      <c r="D79" s="18">
        <v>2750000000000000</v>
      </c>
      <c r="E79" s="22">
        <v>1190</v>
      </c>
      <c r="F79" s="140">
        <f>$E79/(VLOOKUP($C79,INPC!$C:$F,4,0)/VLOOKUP($K$6,INPC!$C:$F,4,0))</f>
        <v>1.9040094203918738E+18</v>
      </c>
      <c r="G79" s="140">
        <f>$E79/(VLOOKUP($C79,INPC!$C:$G,5,0)/VLOOKUP($K$6,INPC!$C:$G,5,0))</f>
        <v>2.3276515164290657E+18</v>
      </c>
      <c r="H79" s="39">
        <f>$E79/(VLOOKUP($C79,IPCA!$A:$E,4,0)/VLOOKUP($K$6,IPCA!$A:$E,4,0))</f>
        <v>2.0144529505002665E+18</v>
      </c>
      <c r="I79" s="39">
        <f>$E79/(VLOOKUP($C79,IPCA!$A:$E,5,0)/VLOOKUP($K$6,IPCA!$A:$E,5,0))</f>
        <v>2.4626687319865759E+18</v>
      </c>
    </row>
    <row r="80" spans="1:9">
      <c r="A80" s="58">
        <v>1954</v>
      </c>
      <c r="B80" s="58">
        <v>3</v>
      </c>
      <c r="C80" s="17">
        <v>19906</v>
      </c>
      <c r="D80" s="18">
        <v>2750000000000000</v>
      </c>
      <c r="E80" s="22">
        <v>2300</v>
      </c>
      <c r="F80" s="140">
        <f>$E80/(VLOOKUP($C80,INPC!$C:$F,4,0)/VLOOKUP($K$6,INPC!$C:$F,4,0))</f>
        <v>3.6314447427679104E+18</v>
      </c>
      <c r="G80" s="140">
        <f>$E80/(VLOOKUP($C80,INPC!$C:$G,5,0)/VLOOKUP($K$6,INPC!$C:$G,5,0))</f>
        <v>4.4394411980337705E+18</v>
      </c>
      <c r="H80" s="39">
        <f>$E80/(VLOOKUP($C80,IPCA!$A:$E,4,0)/VLOOKUP($K$6,IPCA!$A:$E,4,0))</f>
        <v>3.8420894866906081E+18</v>
      </c>
      <c r="I80" s="39">
        <f>$E80/(VLOOKUP($C80,IPCA!$A:$E,5,0)/VLOOKUP($K$6,IPCA!$A:$E,5,0))</f>
        <v>4.6969543974792684E+18</v>
      </c>
    </row>
    <row r="81" spans="1:9">
      <c r="A81" s="58">
        <v>1954</v>
      </c>
      <c r="B81" s="58">
        <v>3</v>
      </c>
      <c r="C81" s="17">
        <v>19937</v>
      </c>
      <c r="D81" s="18">
        <v>2750000000000000</v>
      </c>
      <c r="E81" s="22">
        <v>2300</v>
      </c>
      <c r="F81" s="140">
        <f>$E81/(VLOOKUP($C81,INPC!$C:$F,4,0)/VLOOKUP($K$6,INPC!$C:$F,4,0))</f>
        <v>3.5841368397914056E+18</v>
      </c>
      <c r="G81" s="140">
        <f>$E81/(VLOOKUP($C81,INPC!$C:$G,5,0)/VLOOKUP($K$6,INPC!$C:$G,5,0))</f>
        <v>4.3816072866449935E+18</v>
      </c>
      <c r="H81" s="39">
        <f>$E81/(VLOOKUP($C81,IPCA!$A:$E,4,0)/VLOOKUP($K$6,IPCA!$A:$E,4,0))</f>
        <v>3.7920374524347131E+18</v>
      </c>
      <c r="I81" s="39">
        <f>$E81/(VLOOKUP($C81,IPCA!$A:$E,5,0)/VLOOKUP($K$6,IPCA!$A:$E,5,0))</f>
        <v>4.6357657856014377E+18</v>
      </c>
    </row>
    <row r="82" spans="1:9">
      <c r="A82" s="58">
        <v>1954</v>
      </c>
      <c r="B82" s="58">
        <v>3</v>
      </c>
      <c r="C82" s="17">
        <v>19968</v>
      </c>
      <c r="D82" s="18">
        <v>2750000000000000</v>
      </c>
      <c r="E82" s="22">
        <v>2300</v>
      </c>
      <c r="F82" s="140">
        <f>$E82/(VLOOKUP($C82,INPC!$C:$F,4,0)/VLOOKUP($K$6,INPC!$C:$F,4,0))</f>
        <v>3.5380456740623063E+18</v>
      </c>
      <c r="G82" s="140">
        <f>$E82/(VLOOKUP($C82,INPC!$C:$G,5,0)/VLOOKUP($K$6,INPC!$C:$G,5,0))</f>
        <v>4.3252608365411697E+18</v>
      </c>
      <c r="H82" s="39">
        <f>$E82/(VLOOKUP($C82,IPCA!$A:$E,4,0)/VLOOKUP($K$6,IPCA!$A:$E,4,0))</f>
        <v>3.7432727332056079E+18</v>
      </c>
      <c r="I82" s="39">
        <f>$E82/(VLOOKUP($C82,IPCA!$A:$E,5,0)/VLOOKUP($K$6,IPCA!$A:$E,5,0))</f>
        <v>4.5761509163438551E+18</v>
      </c>
    </row>
    <row r="83" spans="1:9">
      <c r="A83" s="58">
        <v>1954</v>
      </c>
      <c r="B83" s="58">
        <v>4</v>
      </c>
      <c r="C83" s="17">
        <v>19998</v>
      </c>
      <c r="D83" s="18">
        <v>2750000000000000</v>
      </c>
      <c r="E83" s="22">
        <v>2300</v>
      </c>
      <c r="F83" s="140">
        <f>$E83/(VLOOKUP($C83,INPC!$C:$F,4,0)/VLOOKUP($K$6,INPC!$C:$F,4,0))</f>
        <v>3.4931249006915031E+18</v>
      </c>
      <c r="G83" s="140">
        <f>$E83/(VLOOKUP($C83,INPC!$C:$G,5,0)/VLOOKUP($K$6,INPC!$C:$G,5,0))</f>
        <v>4.2703451910953626E+18</v>
      </c>
      <c r="H83" s="39">
        <f>$E83/(VLOOKUP($C83,IPCA!$A:$E,4,0)/VLOOKUP($K$6,IPCA!$A:$E,4,0))</f>
        <v>3.6957462958432635E+18</v>
      </c>
      <c r="I83" s="39">
        <f>$E83/(VLOOKUP($C83,IPCA!$A:$E,5,0)/VLOOKUP($K$6,IPCA!$A:$E,5,0))</f>
        <v>4.5180498466683899E+18</v>
      </c>
    </row>
    <row r="84" spans="1:9">
      <c r="A84" s="58">
        <v>1954</v>
      </c>
      <c r="B84" s="58">
        <v>4</v>
      </c>
      <c r="C84" s="17">
        <v>20029</v>
      </c>
      <c r="D84" s="18">
        <v>2750000000000000</v>
      </c>
      <c r="E84" s="22">
        <v>2300</v>
      </c>
      <c r="F84" s="140">
        <f>$E84/(VLOOKUP($C84,INPC!$C:$F,4,0)/VLOOKUP($K$6,INPC!$C:$F,4,0))</f>
        <v>3.44933049895149E+18</v>
      </c>
      <c r="G84" s="140">
        <f>$E84/(VLOOKUP($C84,INPC!$C:$G,5,0)/VLOOKUP($K$6,INPC!$C:$G,5,0))</f>
        <v>4.2168065349681966E+18</v>
      </c>
      <c r="H84" s="39">
        <f>$E84/(VLOOKUP($C84,IPCA!$A:$E,4,0)/VLOOKUP($K$6,IPCA!$A:$E,4,0))</f>
        <v>3.649411566164034E+18</v>
      </c>
      <c r="I84" s="39">
        <f>$E84/(VLOOKUP($C84,IPCA!$A:$E,5,0)/VLOOKUP($K$6,IPCA!$A:$E,5,0))</f>
        <v>4.4614056396355318E+18</v>
      </c>
    </row>
    <row r="85" spans="1:9">
      <c r="A85" s="58">
        <v>1954</v>
      </c>
      <c r="B85" s="58">
        <v>4</v>
      </c>
      <c r="C85" s="17">
        <v>20059</v>
      </c>
      <c r="D85" s="18">
        <v>2750000000000000</v>
      </c>
      <c r="E85" s="22">
        <v>2300</v>
      </c>
      <c r="F85" s="140">
        <f>$E85/(VLOOKUP($C85,INPC!$C:$F,4,0)/VLOOKUP($K$6,INPC!$C:$F,4,0))</f>
        <v>3.4086304340671063E+18</v>
      </c>
      <c r="G85" s="140">
        <f>$E85/(VLOOKUP($C85,INPC!$C:$G,5,0)/VLOOKUP($K$6,INPC!$C:$G,5,0))</f>
        <v>4.1670507056470374E+18</v>
      </c>
      <c r="H85" s="39">
        <f>$E85/(VLOOKUP($C85,IPCA!$A:$E,4,0)/VLOOKUP($K$6,IPCA!$A:$E,4,0))</f>
        <v>3.6063506627284705E+18</v>
      </c>
      <c r="I85" s="39">
        <f>$E85/(VLOOKUP($C85,IPCA!$A:$E,5,0)/VLOOKUP($K$6,IPCA!$A:$E,5,0))</f>
        <v>4.4087636851855549E+18</v>
      </c>
    </row>
    <row r="86" spans="1:9">
      <c r="A86" s="58">
        <v>1955</v>
      </c>
      <c r="B86" s="58">
        <v>1</v>
      </c>
      <c r="C86" s="17">
        <v>20090</v>
      </c>
      <c r="D86" s="18">
        <v>2750000000000000</v>
      </c>
      <c r="E86" s="22">
        <v>2300</v>
      </c>
      <c r="F86" s="140">
        <f>$E86/(VLOOKUP($C86,INPC!$C:$F,4,0)/VLOOKUP($K$6,INPC!$C:$F,4,0))</f>
        <v>3.3071714858292762E+18</v>
      </c>
      <c r="G86" s="140">
        <f>$E86/(VLOOKUP($C86,INPC!$C:$G,5,0)/VLOOKUP($K$6,INPC!$C:$G,5,0))</f>
        <v>4.0430171414262907E+18</v>
      </c>
      <c r="H86" s="39">
        <f>$E86/(VLOOKUP($C86,IPCA!$A:$E,4,0)/VLOOKUP($K$6,IPCA!$A:$E,4,0))</f>
        <v>3.4990065102030669E+18</v>
      </c>
      <c r="I86" s="39">
        <f>$E86/(VLOOKUP($C86,IPCA!$A:$E,5,0)/VLOOKUP($K$6,IPCA!$A:$E,5,0))</f>
        <v>4.2775354587232492E+18</v>
      </c>
    </row>
    <row r="87" spans="1:9">
      <c r="A87" s="58">
        <v>1955</v>
      </c>
      <c r="B87" s="58">
        <v>1</v>
      </c>
      <c r="C87" s="17">
        <v>20121</v>
      </c>
      <c r="D87" s="18">
        <v>2750000000000000</v>
      </c>
      <c r="E87" s="22">
        <v>2300</v>
      </c>
      <c r="F87" s="140">
        <f>$E87/(VLOOKUP($C87,INPC!$C:$F,4,0)/VLOOKUP($K$6,INPC!$C:$F,4,0))</f>
        <v>3.2097936587465252E+18</v>
      </c>
      <c r="G87" s="140">
        <f>$E87/(VLOOKUP($C87,INPC!$C:$G,5,0)/VLOOKUP($K$6,INPC!$C:$G,5,0))</f>
        <v>3.9239727478176271E+18</v>
      </c>
      <c r="H87" s="39">
        <f>$E87/(VLOOKUP($C87,IPCA!$A:$E,4,0)/VLOOKUP($K$6,IPCA!$A:$E,4,0))</f>
        <v>3.395980207402644E+18</v>
      </c>
      <c r="I87" s="39">
        <f>$E87/(VLOOKUP($C87,IPCA!$A:$E,5,0)/VLOOKUP($K$6,IPCA!$A:$E,5,0))</f>
        <v>4.1515858035497313E+18</v>
      </c>
    </row>
    <row r="88" spans="1:9">
      <c r="A88" s="58">
        <v>1955</v>
      </c>
      <c r="B88" s="58">
        <v>1</v>
      </c>
      <c r="C88" s="17">
        <v>20149</v>
      </c>
      <c r="D88" s="18">
        <v>2750000000000000</v>
      </c>
      <c r="E88" s="22">
        <v>2300</v>
      </c>
      <c r="F88" s="140">
        <f>$E88/(VLOOKUP($C88,INPC!$C:$F,4,0)/VLOOKUP($K$6,INPC!$C:$F,4,0))</f>
        <v>3.1230424787804027E+18</v>
      </c>
      <c r="G88" s="140">
        <f>$E88/(VLOOKUP($C88,INPC!$C:$G,5,0)/VLOOKUP($K$6,INPC!$C:$G,5,0))</f>
        <v>3.8179194303090427E+18</v>
      </c>
      <c r="H88" s="39">
        <f>$E88/(VLOOKUP($C88,IPCA!$A:$E,4,0)/VLOOKUP($K$6,IPCA!$A:$E,4,0))</f>
        <v>3.3041969585539231E+18</v>
      </c>
      <c r="I88" s="39">
        <f>$E88/(VLOOKUP($C88,IPCA!$A:$E,5,0)/VLOOKUP($K$6,IPCA!$A:$E,5,0))</f>
        <v>4.0393807818321705E+18</v>
      </c>
    </row>
    <row r="89" spans="1:9">
      <c r="A89" s="58">
        <v>1955</v>
      </c>
      <c r="B89" s="58">
        <v>2</v>
      </c>
      <c r="C89" s="17">
        <v>20180</v>
      </c>
      <c r="D89" s="18">
        <v>2750000000000000</v>
      </c>
      <c r="E89" s="22">
        <v>2300</v>
      </c>
      <c r="F89" s="140">
        <f>$E89/(VLOOKUP($C89,INPC!$C:$F,4,0)/VLOOKUP($K$6,INPC!$C:$F,4,0))</f>
        <v>3.0929489217043604E+18</v>
      </c>
      <c r="G89" s="140">
        <f>$E89/(VLOOKUP($C89,INPC!$C:$G,5,0)/VLOOKUP($K$6,INPC!$C:$G,5,0))</f>
        <v>3.7811300567835807E+18</v>
      </c>
      <c r="H89" s="39">
        <f>$E89/(VLOOKUP($C89,IPCA!$A:$E,4,0)/VLOOKUP($K$6,IPCA!$A:$E,4,0))</f>
        <v>3.272357801565716E+18</v>
      </c>
      <c r="I89" s="39">
        <f>$E89/(VLOOKUP($C89,IPCA!$A:$E,5,0)/VLOOKUP($K$6,IPCA!$A:$E,5,0))</f>
        <v>4.0004574124140882E+18</v>
      </c>
    </row>
    <row r="90" spans="1:9">
      <c r="A90" s="58">
        <v>1955</v>
      </c>
      <c r="B90" s="58">
        <v>2</v>
      </c>
      <c r="C90" s="17">
        <v>20210</v>
      </c>
      <c r="D90" s="18">
        <v>2750000000000000</v>
      </c>
      <c r="E90" s="22">
        <v>2300</v>
      </c>
      <c r="F90" s="140">
        <f>$E90/(VLOOKUP($C90,INPC!$C:$F,4,0)/VLOOKUP($K$6,INPC!$C:$F,4,0))</f>
        <v>3.061806351745493E+18</v>
      </c>
      <c r="G90" s="140">
        <f>$E90/(VLOOKUP($C90,INPC!$C:$G,5,0)/VLOOKUP($K$6,INPC!$C:$G,5,0))</f>
        <v>3.7430582650088653E+18</v>
      </c>
      <c r="H90" s="39">
        <f>$E90/(VLOOKUP($C90,IPCA!$A:$E,4,0)/VLOOKUP($K$6,IPCA!$A:$E,4,0))</f>
        <v>3.2394087828960031E+18</v>
      </c>
      <c r="I90" s="39">
        <f>$E90/(VLOOKUP($C90,IPCA!$A:$E,5,0)/VLOOKUP($K$6,IPCA!$A:$E,5,0))</f>
        <v>3.9601772370903634E+18</v>
      </c>
    </row>
    <row r="91" spans="1:9">
      <c r="A91" s="58">
        <v>1955</v>
      </c>
      <c r="B91" s="58">
        <v>2</v>
      </c>
      <c r="C91" s="17">
        <v>20241</v>
      </c>
      <c r="D91" s="18">
        <v>2750000000000000</v>
      </c>
      <c r="E91" s="22">
        <v>2300</v>
      </c>
      <c r="F91" s="140">
        <f>$E91/(VLOOKUP($C91,INPC!$C:$F,4,0)/VLOOKUP($K$6,INPC!$C:$F,4,0))</f>
        <v>3.0328758980282127E+18</v>
      </c>
      <c r="G91" s="140">
        <f>$E91/(VLOOKUP($C91,INPC!$C:$G,5,0)/VLOOKUP($K$6,INPC!$C:$G,5,0))</f>
        <v>3.7076907853394898E+18</v>
      </c>
      <c r="H91" s="39">
        <f>$E91/(VLOOKUP($C91,IPCA!$A:$E,4,0)/VLOOKUP($K$6,IPCA!$A:$E,4,0))</f>
        <v>3.2088001959710013E+18</v>
      </c>
      <c r="I91" s="39">
        <f>$E91/(VLOOKUP($C91,IPCA!$A:$E,5,0)/VLOOKUP($K$6,IPCA!$A:$E,5,0))</f>
        <v>3.922758239574549E+18</v>
      </c>
    </row>
    <row r="92" spans="1:9">
      <c r="A92" s="58">
        <v>1955</v>
      </c>
      <c r="B92" s="58">
        <v>3</v>
      </c>
      <c r="C92" s="17">
        <v>20271</v>
      </c>
      <c r="D92" s="18">
        <v>2750000000000000</v>
      </c>
      <c r="E92" s="22">
        <v>2300</v>
      </c>
      <c r="F92" s="140">
        <f>$E92/(VLOOKUP($C92,INPC!$C:$F,4,0)/VLOOKUP($K$6,INPC!$C:$F,4,0))</f>
        <v>3.0044870440685107E+18</v>
      </c>
      <c r="G92" s="140">
        <f>$E92/(VLOOKUP($C92,INPC!$C:$G,5,0)/VLOOKUP($K$6,INPC!$C:$G,5,0))</f>
        <v>3.6729854113737549E+18</v>
      </c>
      <c r="H92" s="39">
        <f>$E92/(VLOOKUP($C92,IPCA!$A:$E,4,0)/VLOOKUP($K$6,IPCA!$A:$E,4,0))</f>
        <v>3.1787646247138627E+18</v>
      </c>
      <c r="I92" s="39">
        <f>$E92/(VLOOKUP($C92,IPCA!$A:$E,5,0)/VLOOKUP($K$6,IPCA!$A:$E,5,0))</f>
        <v>3.8860397537126968E+18</v>
      </c>
    </row>
    <row r="93" spans="1:9">
      <c r="A93" s="58">
        <v>1955</v>
      </c>
      <c r="B93" s="58">
        <v>3</v>
      </c>
      <c r="C93" s="17">
        <v>20302</v>
      </c>
      <c r="D93" s="18">
        <v>2750000000000000</v>
      </c>
      <c r="E93" s="22">
        <v>2300</v>
      </c>
      <c r="F93" s="140">
        <f>$E93/(VLOOKUP($C93,INPC!$C:$F,4,0)/VLOOKUP($K$6,INPC!$C:$F,4,0))</f>
        <v>2.9766247221760666E+18</v>
      </c>
      <c r="G93" s="140">
        <f>$E93/(VLOOKUP($C93,INPC!$C:$G,5,0)/VLOOKUP($K$6,INPC!$C:$G,5,0))</f>
        <v>3.6389237228602414E+18</v>
      </c>
      <c r="H93" s="39">
        <f>$E93/(VLOOKUP($C93,IPCA!$A:$E,4,0)/VLOOKUP($K$6,IPCA!$A:$E,4,0))</f>
        <v>3.1492861274213074E+18</v>
      </c>
      <c r="I93" s="39">
        <f>$E93/(VLOOKUP($C93,IPCA!$A:$E,5,0)/VLOOKUP($K$6,IPCA!$A:$E,5,0))</f>
        <v>3.8500022907725481E+18</v>
      </c>
    </row>
    <row r="94" spans="1:9">
      <c r="A94" s="58">
        <v>1955</v>
      </c>
      <c r="B94" s="58">
        <v>3</v>
      </c>
      <c r="C94" s="17">
        <v>20333</v>
      </c>
      <c r="D94" s="18">
        <v>2750000000000000</v>
      </c>
      <c r="E94" s="22">
        <v>2300</v>
      </c>
      <c r="F94" s="140">
        <f>$E94/(VLOOKUP($C94,INPC!$C:$F,4,0)/VLOOKUP($K$6,INPC!$C:$F,4,0))</f>
        <v>2.9492744184500997E+18</v>
      </c>
      <c r="G94" s="140">
        <f>$E94/(VLOOKUP($C94,INPC!$C:$G,5,0)/VLOOKUP($K$6,INPC!$C:$G,5,0))</f>
        <v>3.6054879765552471E+18</v>
      </c>
      <c r="H94" s="39">
        <f>$E94/(VLOOKUP($C94,IPCA!$A:$E,4,0)/VLOOKUP($K$6,IPCA!$A:$E,4,0))</f>
        <v>3.1203493483025823E+18</v>
      </c>
      <c r="I94" s="39">
        <f>$E94/(VLOOKUP($C94,IPCA!$A:$E,5,0)/VLOOKUP($K$6,IPCA!$A:$E,5,0))</f>
        <v>3.814627078299906E+18</v>
      </c>
    </row>
    <row r="95" spans="1:9">
      <c r="A95" s="58">
        <v>1955</v>
      </c>
      <c r="B95" s="58">
        <v>4</v>
      </c>
      <c r="C95" s="17">
        <v>20363</v>
      </c>
      <c r="D95" s="18">
        <v>2750000000000000</v>
      </c>
      <c r="E95" s="22">
        <v>2300</v>
      </c>
      <c r="F95" s="140">
        <f>$E95/(VLOOKUP($C95,INPC!$C:$F,4,0)/VLOOKUP($K$6,INPC!$C:$F,4,0))</f>
        <v>2.906251803694037E+18</v>
      </c>
      <c r="G95" s="140">
        <f>$E95/(VLOOKUP($C95,INPC!$C:$G,5,0)/VLOOKUP($K$6,INPC!$C:$G,5,0))</f>
        <v>3.5528928300159601E+18</v>
      </c>
      <c r="H95" s="39">
        <f>$E95/(VLOOKUP($C95,IPCA!$A:$E,4,0)/VLOOKUP($K$6,IPCA!$A:$E,4,0))</f>
        <v>3.0748311737046067E+18</v>
      </c>
      <c r="I95" s="39">
        <f>$E95/(VLOOKUP($C95,IPCA!$A:$E,5,0)/VLOOKUP($K$6,IPCA!$A:$E,5,0))</f>
        <v>3.7589811098538808E+18</v>
      </c>
    </row>
    <row r="96" spans="1:9">
      <c r="A96" s="58">
        <v>1955</v>
      </c>
      <c r="B96" s="58">
        <v>4</v>
      </c>
      <c r="C96" s="17">
        <v>20394</v>
      </c>
      <c r="D96" s="18">
        <v>2750000000000000</v>
      </c>
      <c r="E96" s="22">
        <v>2300</v>
      </c>
      <c r="F96" s="140">
        <f>$E96/(VLOOKUP($C96,INPC!$C:$F,4,0)/VLOOKUP($K$6,INPC!$C:$F,4,0))</f>
        <v>2.8644663290747377E+18</v>
      </c>
      <c r="G96" s="140">
        <f>$E96/(VLOOKUP($C96,INPC!$C:$G,5,0)/VLOOKUP($K$6,INPC!$C:$G,5,0))</f>
        <v>3.501810087293867E+18</v>
      </c>
      <c r="H96" s="39">
        <f>$E96/(VLOOKUP($C96,IPCA!$A:$E,4,0)/VLOOKUP($K$6,IPCA!$A:$E,4,0))</f>
        <v>3.0306219005080607E+18</v>
      </c>
      <c r="I96" s="39">
        <f>$E96/(VLOOKUP($C96,IPCA!$A:$E,5,0)/VLOOKUP($K$6,IPCA!$A:$E,5,0))</f>
        <v>3.7049352733711032E+18</v>
      </c>
    </row>
    <row r="97" spans="1:9">
      <c r="A97" s="58">
        <v>1955</v>
      </c>
      <c r="B97" s="58">
        <v>4</v>
      </c>
      <c r="C97" s="17">
        <v>20424</v>
      </c>
      <c r="D97" s="18">
        <v>2750000000000000</v>
      </c>
      <c r="E97" s="22">
        <v>2300</v>
      </c>
      <c r="F97" s="140">
        <f>$E97/(VLOOKUP($C97,INPC!$C:$F,4,0)/VLOOKUP($K$6,INPC!$C:$F,4,0))</f>
        <v>2.8252462521974308E+18</v>
      </c>
      <c r="G97" s="140">
        <f>$E97/(VLOOKUP($C97,INPC!$C:$G,5,0)/VLOOKUP($K$6,INPC!$C:$G,5,0))</f>
        <v>3.453863543311359E+18</v>
      </c>
      <c r="H97" s="39">
        <f>$E97/(VLOOKUP($C97,IPCA!$A:$E,4,0)/VLOOKUP($K$6,IPCA!$A:$E,4,0))</f>
        <v>2.989126832921642E+18</v>
      </c>
      <c r="I97" s="39">
        <f>$E97/(VLOOKUP($C97,IPCA!$A:$E,5,0)/VLOOKUP($K$6,IPCA!$A:$E,5,0))</f>
        <v>3.6542075532467067E+18</v>
      </c>
    </row>
    <row r="98" spans="1:9">
      <c r="A98" s="58">
        <v>1956</v>
      </c>
      <c r="B98" s="58">
        <v>1</v>
      </c>
      <c r="C98" s="17">
        <v>20455</v>
      </c>
      <c r="D98" s="18">
        <v>2750000000000000</v>
      </c>
      <c r="E98" s="22">
        <v>2300</v>
      </c>
      <c r="F98" s="140">
        <f>$E98/(VLOOKUP($C98,INPC!$C:$F,4,0)/VLOOKUP($K$6,INPC!$C:$F,4,0))</f>
        <v>2.7382125998785531E+18</v>
      </c>
      <c r="G98" s="140">
        <f>$E98/(VLOOKUP($C98,INPC!$C:$G,5,0)/VLOOKUP($K$6,INPC!$C:$G,5,0))</f>
        <v>3.3474649033515305E+18</v>
      </c>
      <c r="H98" s="39">
        <f>$E98/(VLOOKUP($C98,IPCA!$A:$E,4,0)/VLOOKUP($K$6,IPCA!$A:$E,4,0))</f>
        <v>2.8970447266941983E+18</v>
      </c>
      <c r="I98" s="39">
        <f>$E98/(VLOOKUP($C98,IPCA!$A:$E,5,0)/VLOOKUP($K$6,IPCA!$A:$E,5,0))</f>
        <v>3.5416371783836575E+18</v>
      </c>
    </row>
    <row r="99" spans="1:9">
      <c r="A99" s="58">
        <v>1956</v>
      </c>
      <c r="B99" s="58">
        <v>1</v>
      </c>
      <c r="C99" s="17">
        <v>20486</v>
      </c>
      <c r="D99" s="18">
        <v>2750000000000000</v>
      </c>
      <c r="E99" s="22">
        <v>2300</v>
      </c>
      <c r="F99" s="140">
        <f>$E99/(VLOOKUP($C99,INPC!$C:$F,4,0)/VLOOKUP($K$6,INPC!$C:$F,4,0))</f>
        <v>2.6539405538556483E+18</v>
      </c>
      <c r="G99" s="140">
        <f>$E99/(VLOOKUP($C99,INPC!$C:$G,5,0)/VLOOKUP($K$6,INPC!$C:$G,5,0))</f>
        <v>3.2444423270885299E+18</v>
      </c>
      <c r="H99" s="39">
        <f>$E99/(VLOOKUP($C99,IPCA!$A:$E,4,0)/VLOOKUP($K$6,IPCA!$A:$E,4,0))</f>
        <v>2.8078844158588692E+18</v>
      </c>
      <c r="I99" s="39">
        <f>$E99/(VLOOKUP($C99,IPCA!$A:$E,5,0)/VLOOKUP($K$6,IPCA!$A:$E,5,0))</f>
        <v>3.4326386983874673E+18</v>
      </c>
    </row>
    <row r="100" spans="1:9">
      <c r="A100" s="58">
        <v>1956</v>
      </c>
      <c r="B100" s="58">
        <v>1</v>
      </c>
      <c r="C100" s="17">
        <v>20515</v>
      </c>
      <c r="D100" s="18">
        <v>2750000000000000</v>
      </c>
      <c r="E100" s="22">
        <v>2300</v>
      </c>
      <c r="F100" s="140">
        <f>$E100/(VLOOKUP($C100,INPC!$C:$F,4,0)/VLOOKUP($K$6,INPC!$C:$F,4,0))</f>
        <v>2.5804504625921152E+18</v>
      </c>
      <c r="G100" s="140">
        <f>$E100/(VLOOKUP($C100,INPC!$C:$G,5,0)/VLOOKUP($K$6,INPC!$C:$G,5,0))</f>
        <v>3.1546006905188608E+18</v>
      </c>
      <c r="H100" s="39">
        <f>$E100/(VLOOKUP($C100,IPCA!$A:$E,4,0)/VLOOKUP($K$6,IPCA!$A:$E,4,0))</f>
        <v>2.7301314753571942E+18</v>
      </c>
      <c r="I100" s="39">
        <f>$E100/(VLOOKUP($C100,IPCA!$A:$E,5,0)/VLOOKUP($K$6,IPCA!$A:$E,5,0))</f>
        <v>3.33758572862417E+18</v>
      </c>
    </row>
    <row r="101" spans="1:9">
      <c r="A101" s="58">
        <v>1956</v>
      </c>
      <c r="B101" s="58">
        <v>2</v>
      </c>
      <c r="C101" s="17">
        <v>20546</v>
      </c>
      <c r="D101" s="18">
        <v>2750000000000000</v>
      </c>
      <c r="E101" s="22">
        <v>2300</v>
      </c>
      <c r="F101" s="140">
        <f>$E101/(VLOOKUP($C101,INPC!$C:$F,4,0)/VLOOKUP($K$6,INPC!$C:$F,4,0))</f>
        <v>2.5485789967991818E+18</v>
      </c>
      <c r="G101" s="140">
        <f>$E101/(VLOOKUP($C101,INPC!$C:$G,5,0)/VLOOKUP($K$6,INPC!$C:$G,5,0))</f>
        <v>3.1156378235870003E+18</v>
      </c>
      <c r="H101" s="39">
        <f>$E101/(VLOOKUP($C101,IPCA!$A:$E,4,0)/VLOOKUP($K$6,IPCA!$A:$E,4,0))</f>
        <v>2.6964112806902328E+18</v>
      </c>
      <c r="I101" s="39">
        <f>$E101/(VLOOKUP($C101,IPCA!$A:$E,5,0)/VLOOKUP($K$6,IPCA!$A:$E,5,0))</f>
        <v>3.2963627906438098E+18</v>
      </c>
    </row>
    <row r="102" spans="1:9">
      <c r="A102" s="58">
        <v>1956</v>
      </c>
      <c r="B102" s="58">
        <v>2</v>
      </c>
      <c r="C102" s="17">
        <v>20576</v>
      </c>
      <c r="D102" s="18">
        <v>2750000000000000</v>
      </c>
      <c r="E102" s="22">
        <v>2300</v>
      </c>
      <c r="F102" s="140">
        <f>$E102/(VLOOKUP($C102,INPC!$C:$F,4,0)/VLOOKUP($K$6,INPC!$C:$F,4,0))</f>
        <v>2.5163887568570327E+18</v>
      </c>
      <c r="G102" s="140">
        <f>$E102/(VLOOKUP($C102,INPC!$C:$G,5,0)/VLOOKUP($K$6,INPC!$C:$G,5,0))</f>
        <v>3.0762852552577219E+18</v>
      </c>
      <c r="H102" s="39">
        <f>$E102/(VLOOKUP($C102,IPCA!$A:$E,4,0)/VLOOKUP($K$6,IPCA!$A:$E,4,0))</f>
        <v>2.6623538211344768E+18</v>
      </c>
      <c r="I102" s="39">
        <f>$E102/(VLOOKUP($C102,IPCA!$A:$E,5,0)/VLOOKUP($K$6,IPCA!$A:$E,5,0))</f>
        <v>3.2547275463368975E+18</v>
      </c>
    </row>
    <row r="103" spans="1:9">
      <c r="A103" s="58">
        <v>1956</v>
      </c>
      <c r="B103" s="58">
        <v>2</v>
      </c>
      <c r="C103" s="17">
        <v>20607</v>
      </c>
      <c r="D103" s="18">
        <v>2750000000000000</v>
      </c>
      <c r="E103" s="22">
        <v>2300</v>
      </c>
      <c r="F103" s="140">
        <f>$E103/(VLOOKUP($C103,INPC!$C:$F,4,0)/VLOOKUP($K$6,INPC!$C:$F,4,0))</f>
        <v>2.4860708200274294E+18</v>
      </c>
      <c r="G103" s="140">
        <f>$E103/(VLOOKUP($C103,INPC!$C:$G,5,0)/VLOOKUP($K$6,INPC!$C:$G,5,0))</f>
        <v>3.0392215774835323E+18</v>
      </c>
      <c r="H103" s="39">
        <f>$E103/(VLOOKUP($C103,IPCA!$A:$E,4,0)/VLOOKUP($K$6,IPCA!$A:$E,4,0))</f>
        <v>2.6302772690726154E+18</v>
      </c>
      <c r="I103" s="39">
        <f>$E103/(VLOOKUP($C103,IPCA!$A:$E,5,0)/VLOOKUP($K$6,IPCA!$A:$E,5,0))</f>
        <v>3.2155139614412723E+18</v>
      </c>
    </row>
    <row r="104" spans="1:9">
      <c r="A104" s="58">
        <v>1956</v>
      </c>
      <c r="B104" s="58">
        <v>3</v>
      </c>
      <c r="C104" s="17">
        <v>20637</v>
      </c>
      <c r="D104" s="18">
        <v>2750000000000000</v>
      </c>
      <c r="E104" s="22">
        <v>2300</v>
      </c>
      <c r="F104" s="140">
        <f>$E104/(VLOOKUP($C104,INPC!$C:$F,4,0)/VLOOKUP($K$6,INPC!$C:$F,4,0))</f>
        <v>2.441939385352386E+18</v>
      </c>
      <c r="G104" s="140">
        <f>$E104/(VLOOKUP($C104,INPC!$C:$G,5,0)/VLOOKUP($K$6,INPC!$C:$G,5,0))</f>
        <v>2.9852708985932923E+18</v>
      </c>
      <c r="H104" s="39">
        <f>$E104/(VLOOKUP($C104,IPCA!$A:$E,4,0)/VLOOKUP($K$6,IPCA!$A:$E,4,0))</f>
        <v>2.5835859566038707E+18</v>
      </c>
      <c r="I104" s="39">
        <f>$E104/(VLOOKUP($C104,IPCA!$A:$E,5,0)/VLOOKUP($K$6,IPCA!$A:$E,5,0))</f>
        <v>3.1584338319482317E+18</v>
      </c>
    </row>
    <row r="105" spans="1:9">
      <c r="A105" s="58">
        <v>1956</v>
      </c>
      <c r="B105" s="58">
        <v>3</v>
      </c>
      <c r="C105" s="17">
        <v>20668</v>
      </c>
      <c r="D105" s="18">
        <v>2750000000000000</v>
      </c>
      <c r="E105" s="22">
        <v>3700</v>
      </c>
      <c r="F105" s="140">
        <f>$E105/(VLOOKUP($C105,INPC!$C:$F,4,0)/VLOOKUP($K$6,INPC!$C:$F,4,0))</f>
        <v>3.8598197615289359E+18</v>
      </c>
      <c r="G105" s="140">
        <f>$E105/(VLOOKUP($C105,INPC!$C:$G,5,0)/VLOOKUP($K$6,INPC!$C:$G,5,0))</f>
        <v>4.7186296584691241E+18</v>
      </c>
      <c r="H105" s="39">
        <f>$E105/(VLOOKUP($C105,IPCA!$A:$E,4,0)/VLOOKUP($K$6,IPCA!$A:$E,4,0))</f>
        <v>4.0837115739747226E+18</v>
      </c>
      <c r="I105" s="39">
        <f>$E105/(VLOOKUP($C105,IPCA!$A:$E,5,0)/VLOOKUP($K$6,IPCA!$A:$E,5,0))</f>
        <v>4.9923373991840983E+18</v>
      </c>
    </row>
    <row r="106" spans="1:9">
      <c r="A106" s="58">
        <v>1956</v>
      </c>
      <c r="B106" s="58">
        <v>3</v>
      </c>
      <c r="C106" s="17">
        <v>20699</v>
      </c>
      <c r="D106" s="18">
        <v>2750000000000000</v>
      </c>
      <c r="E106" s="22">
        <v>3700</v>
      </c>
      <c r="F106" s="140">
        <f>$E106/(VLOOKUP($C106,INPC!$C:$F,4,0)/VLOOKUP($K$6,INPC!$C:$F,4,0))</f>
        <v>3.7952004841819843E+18</v>
      </c>
      <c r="G106" s="140">
        <f>$E106/(VLOOKUP($C106,INPC!$C:$G,5,0)/VLOOKUP($K$6,INPC!$C:$G,5,0))</f>
        <v>4.6396325919124756E+18</v>
      </c>
      <c r="H106" s="39">
        <f>$E106/(VLOOKUP($C106,IPCA!$A:$E,4,0)/VLOOKUP($K$6,IPCA!$A:$E,4,0))</f>
        <v>4.0153440057701647E+18</v>
      </c>
      <c r="I106" s="39">
        <f>$E106/(VLOOKUP($C106,IPCA!$A:$E,5,0)/VLOOKUP($K$6,IPCA!$A:$E,5,0))</f>
        <v>4.9087580470540257E+18</v>
      </c>
    </row>
    <row r="107" spans="1:9">
      <c r="A107" s="58">
        <v>1956</v>
      </c>
      <c r="B107" s="58">
        <v>4</v>
      </c>
      <c r="C107" s="17">
        <v>20729</v>
      </c>
      <c r="D107" s="18">
        <v>2750000000000000</v>
      </c>
      <c r="E107" s="22">
        <v>3700</v>
      </c>
      <c r="F107" s="140">
        <f>$E107/(VLOOKUP($C107,INPC!$C:$F,4,0)/VLOOKUP($K$6,INPC!$C:$F,4,0))</f>
        <v>3.7357098013511567E+18</v>
      </c>
      <c r="G107" s="140">
        <f>$E107/(VLOOKUP($C107,INPC!$C:$G,5,0)/VLOOKUP($K$6,INPC!$C:$G,5,0))</f>
        <v>4.5669052321517891E+18</v>
      </c>
      <c r="H107" s="39">
        <f>$E107/(VLOOKUP($C107,IPCA!$A:$E,4,0)/VLOOKUP($K$6,IPCA!$A:$E,4,0))</f>
        <v>3.9524025201491692E+18</v>
      </c>
      <c r="I107" s="39">
        <f>$E107/(VLOOKUP($C107,IPCA!$A:$E,5,0)/VLOOKUP($K$6,IPCA!$A:$E,5,0))</f>
        <v>4.8318120808823583E+18</v>
      </c>
    </row>
    <row r="108" spans="1:9">
      <c r="A108" s="58">
        <v>1956</v>
      </c>
      <c r="B108" s="58">
        <v>4</v>
      </c>
      <c r="C108" s="17">
        <v>20760</v>
      </c>
      <c r="D108" s="18">
        <v>2750000000000000</v>
      </c>
      <c r="E108" s="22">
        <v>3700</v>
      </c>
      <c r="F108" s="140">
        <f>$E108/(VLOOKUP($C108,INPC!$C:$F,4,0)/VLOOKUP($K$6,INPC!$C:$F,4,0))</f>
        <v>3.6780553960275727E+18</v>
      </c>
      <c r="G108" s="140">
        <f>$E108/(VLOOKUP($C108,INPC!$C:$G,5,0)/VLOOKUP($K$6,INPC!$C:$G,5,0))</f>
        <v>4.4964227216437079E+18</v>
      </c>
      <c r="H108" s="39">
        <f>$E108/(VLOOKUP($C108,IPCA!$A:$E,4,0)/VLOOKUP($K$6,IPCA!$A:$E,4,0))</f>
        <v>3.8914038267238354E+18</v>
      </c>
      <c r="I108" s="39">
        <f>$E108/(VLOOKUP($C108,IPCA!$A:$E,5,0)/VLOOKUP($K$6,IPCA!$A:$E,5,0))</f>
        <v>4.7572411781698888E+18</v>
      </c>
    </row>
    <row r="109" spans="1:9">
      <c r="A109" s="58">
        <v>1956</v>
      </c>
      <c r="B109" s="58">
        <v>4</v>
      </c>
      <c r="C109" s="17">
        <v>20790</v>
      </c>
      <c r="D109" s="18">
        <v>2750000000000000</v>
      </c>
      <c r="E109" s="22">
        <v>3700</v>
      </c>
      <c r="F109" s="140">
        <f>$E109/(VLOOKUP($C109,INPC!$C:$F,4,0)/VLOOKUP($K$6,INPC!$C:$F,4,0))</f>
        <v>3.6235656864567946E+18</v>
      </c>
      <c r="G109" s="140">
        <f>$E109/(VLOOKUP($C109,INPC!$C:$G,5,0)/VLOOKUP($K$6,INPC!$C:$G,5,0))</f>
        <v>4.4298090516934313E+18</v>
      </c>
      <c r="H109" s="39">
        <f>$E109/(VLOOKUP($C109,IPCA!$A:$E,4,0)/VLOOKUP($K$6,IPCA!$A:$E,4,0))</f>
        <v>3.8337533996612598E+18</v>
      </c>
      <c r="I109" s="39">
        <f>$E109/(VLOOKUP($C109,IPCA!$A:$E,5,0)/VLOOKUP($K$6,IPCA!$A:$E,5,0))</f>
        <v>4.6867635310858906E+18</v>
      </c>
    </row>
    <row r="110" spans="1:9">
      <c r="A110" s="58">
        <v>1957</v>
      </c>
      <c r="B110" s="58">
        <v>1</v>
      </c>
      <c r="C110" s="17">
        <v>20821</v>
      </c>
      <c r="D110" s="18">
        <v>2750000000000000</v>
      </c>
      <c r="E110" s="22">
        <v>3700</v>
      </c>
      <c r="F110" s="140">
        <f>$E110/(VLOOKUP($C110,INPC!$C:$F,4,0)/VLOOKUP($K$6,INPC!$C:$F,4,0))</f>
        <v>3.5033720262953923E+18</v>
      </c>
      <c r="G110" s="140">
        <f>$E110/(VLOOKUP($C110,INPC!$C:$G,5,0)/VLOOKUP($K$6,INPC!$C:$G,5,0))</f>
        <v>4.2828723021461176E+18</v>
      </c>
      <c r="H110" s="39">
        <f>$E110/(VLOOKUP($C110,IPCA!$A:$E,4,0)/VLOOKUP($K$6,IPCA!$A:$E,4,0))</f>
        <v>3.7065878138451302E+18</v>
      </c>
      <c r="I110" s="39">
        <f>$E110/(VLOOKUP($C110,IPCA!$A:$E,5,0)/VLOOKUP($K$6,IPCA!$A:$E,5,0))</f>
        <v>4.5313036024256722E+18</v>
      </c>
    </row>
    <row r="111" spans="1:9">
      <c r="A111" s="58">
        <v>1957</v>
      </c>
      <c r="B111" s="58">
        <v>1</v>
      </c>
      <c r="C111" s="17">
        <v>20852</v>
      </c>
      <c r="D111" s="18">
        <v>2750000000000000</v>
      </c>
      <c r="E111" s="22">
        <v>3700</v>
      </c>
      <c r="F111" s="140">
        <f>$E111/(VLOOKUP($C111,INPC!$C:$F,4,0)/VLOOKUP($K$6,INPC!$C:$F,4,0))</f>
        <v>3.3871887703213102E+18</v>
      </c>
      <c r="G111" s="140">
        <f>$E111/(VLOOKUP($C111,INPC!$C:$G,5,0)/VLOOKUP($K$6,INPC!$C:$G,5,0))</f>
        <v>4.140838271717802E+18</v>
      </c>
      <c r="H111" s="39">
        <f>$E111/(VLOOKUP($C111,IPCA!$A:$E,4,0)/VLOOKUP($K$6,IPCA!$A:$E,4,0))</f>
        <v>3.5836652587941443E+18</v>
      </c>
      <c r="I111" s="39">
        <f>$E111/(VLOOKUP($C111,IPCA!$A:$E,5,0)/VLOOKUP($K$6,IPCA!$A:$E,5,0))</f>
        <v>4.381030778875841E+18</v>
      </c>
    </row>
    <row r="112" spans="1:9">
      <c r="A112" s="58">
        <v>1957</v>
      </c>
      <c r="B112" s="58">
        <v>1</v>
      </c>
      <c r="C112" s="17">
        <v>20880</v>
      </c>
      <c r="D112" s="18">
        <v>2750000000000000</v>
      </c>
      <c r="E112" s="22">
        <v>3700</v>
      </c>
      <c r="F112" s="140">
        <f>$E112/(VLOOKUP($C112,INPC!$C:$F,4,0)/VLOOKUP($K$6,INPC!$C:$F,4,0))</f>
        <v>3.2842565320712648E+18</v>
      </c>
      <c r="G112" s="140">
        <f>$E112/(VLOOKUP($C112,INPC!$C:$G,5,0)/VLOOKUP($K$6,INPC!$C:$G,5,0))</f>
        <v>4.0150036104571208E+18</v>
      </c>
      <c r="H112" s="39">
        <f>$E112/(VLOOKUP($C112,IPCA!$A:$E,4,0)/VLOOKUP($K$6,IPCA!$A:$E,4,0))</f>
        <v>3.4747623569367962E+18</v>
      </c>
      <c r="I112" s="39">
        <f>$E112/(VLOOKUP($C112,IPCA!$A:$E,5,0)/VLOOKUP($K$6,IPCA!$A:$E,5,0))</f>
        <v>4.2478969813552328E+18</v>
      </c>
    </row>
    <row r="113" spans="1:9">
      <c r="A113" s="58">
        <v>1957</v>
      </c>
      <c r="B113" s="58">
        <v>2</v>
      </c>
      <c r="C113" s="17">
        <v>20911</v>
      </c>
      <c r="D113" s="18">
        <v>2750000000000000</v>
      </c>
      <c r="E113" s="22">
        <v>3700</v>
      </c>
      <c r="F113" s="140">
        <f>$E113/(VLOOKUP($C113,INPC!$C:$F,4,0)/VLOOKUP($K$6,INPC!$C:$F,4,0))</f>
        <v>3.2669405925348608E+18</v>
      </c>
      <c r="G113" s="140">
        <f>$E113/(VLOOKUP($C113,INPC!$C:$G,5,0)/VLOOKUP($K$6,INPC!$C:$G,5,0))</f>
        <v>3.993834874373867E+18</v>
      </c>
      <c r="H113" s="39">
        <f>$E113/(VLOOKUP($C113,IPCA!$A:$E,4,0)/VLOOKUP($K$6,IPCA!$A:$E,4,0))</f>
        <v>3.4564419930162156E+18</v>
      </c>
      <c r="I113" s="39">
        <f>$E113/(VLOOKUP($C113,IPCA!$A:$E,5,0)/VLOOKUP($K$6,IPCA!$A:$E,5,0))</f>
        <v>4.2255003364623227E+18</v>
      </c>
    </row>
    <row r="114" spans="1:9">
      <c r="A114" s="58">
        <v>1957</v>
      </c>
      <c r="B114" s="58">
        <v>2</v>
      </c>
      <c r="C114" s="17">
        <v>20941</v>
      </c>
      <c r="D114" s="18">
        <v>2750000000000000</v>
      </c>
      <c r="E114" s="22">
        <v>3700</v>
      </c>
      <c r="F114" s="140">
        <f>$E114/(VLOOKUP($C114,INPC!$C:$F,4,0)/VLOOKUP($K$6,INPC!$C:$F,4,0))</f>
        <v>3.2498062887278597E+18</v>
      </c>
      <c r="G114" s="140">
        <f>$E114/(VLOOKUP($C114,INPC!$C:$G,5,0)/VLOOKUP($K$6,INPC!$C:$G,5,0))</f>
        <v>3.9728881879698084E+18</v>
      </c>
      <c r="H114" s="39">
        <f>$E114/(VLOOKUP($C114,IPCA!$A:$E,4,0)/VLOOKUP($K$6,IPCA!$A:$E,4,0))</f>
        <v>3.4383138007451515E+18</v>
      </c>
      <c r="I114" s="39">
        <f>$E114/(VLOOKUP($C114,IPCA!$A:$E,5,0)/VLOOKUP($K$6,IPCA!$A:$E,5,0))</f>
        <v>4.2033386214109476E+18</v>
      </c>
    </row>
    <row r="115" spans="1:9">
      <c r="A115" s="58">
        <v>1957</v>
      </c>
      <c r="B115" s="58">
        <v>2</v>
      </c>
      <c r="C115" s="17">
        <v>20972</v>
      </c>
      <c r="D115" s="18">
        <v>2750000000000000</v>
      </c>
      <c r="E115" s="22">
        <v>3700</v>
      </c>
      <c r="F115" s="140">
        <f>$E115/(VLOOKUP($C115,INPC!$C:$F,4,0)/VLOOKUP($K$6,INPC!$C:$F,4,0))</f>
        <v>3.231726698804478E+18</v>
      </c>
      <c r="G115" s="140">
        <f>$E115/(VLOOKUP($C115,INPC!$C:$G,5,0)/VLOOKUP($K$6,INPC!$C:$G,5,0))</f>
        <v>3.9507858892884746E+18</v>
      </c>
      <c r="H115" s="39">
        <f>$E115/(VLOOKUP($C115,IPCA!$A:$E,4,0)/VLOOKUP($K$6,IPCA!$A:$E,4,0))</f>
        <v>3.4191854903098511E+18</v>
      </c>
      <c r="I115" s="39">
        <f>$E115/(VLOOKUP($C115,IPCA!$A:$E,5,0)/VLOOKUP($K$6,IPCA!$A:$E,5,0))</f>
        <v>4.1799542619037932E+18</v>
      </c>
    </row>
    <row r="116" spans="1:9">
      <c r="A116" s="58">
        <v>1957</v>
      </c>
      <c r="B116" s="58">
        <v>3</v>
      </c>
      <c r="C116" s="17">
        <v>21002</v>
      </c>
      <c r="D116" s="18">
        <v>2750000000000000</v>
      </c>
      <c r="E116" s="22">
        <v>3700</v>
      </c>
      <c r="F116" s="140">
        <f>$E116/(VLOOKUP($C116,INPC!$C:$F,4,0)/VLOOKUP($K$6,INPC!$C:$F,4,0))</f>
        <v>3.2261180096361262E+18</v>
      </c>
      <c r="G116" s="140">
        <f>$E116/(VLOOKUP($C116,INPC!$C:$G,5,0)/VLOOKUP($K$6,INPC!$C:$G,5,0))</f>
        <v>3.9439292667801646E+18</v>
      </c>
      <c r="H116" s="39">
        <f>$E116/(VLOOKUP($C116,IPCA!$A:$E,4,0)/VLOOKUP($K$6,IPCA!$A:$E,4,0))</f>
        <v>3.4132514648146934E+18</v>
      </c>
      <c r="I116" s="39">
        <f>$E116/(VLOOKUP($C116,IPCA!$A:$E,5,0)/VLOOKUP($K$6,IPCA!$A:$E,5,0))</f>
        <v>4.1726999157359621E+18</v>
      </c>
    </row>
    <row r="117" spans="1:9">
      <c r="A117" s="58">
        <v>1957</v>
      </c>
      <c r="B117" s="58">
        <v>3</v>
      </c>
      <c r="C117" s="17">
        <v>21033</v>
      </c>
      <c r="D117" s="18">
        <v>2750000000000000</v>
      </c>
      <c r="E117" s="22">
        <v>3700</v>
      </c>
      <c r="F117" s="140">
        <f>$E117/(VLOOKUP($C117,INPC!$C:$F,4,0)/VLOOKUP($K$6,INPC!$C:$F,4,0))</f>
        <v>3.2205287545951759E+18</v>
      </c>
      <c r="G117" s="140">
        <f>$E117/(VLOOKUP($C117,INPC!$C:$G,5,0)/VLOOKUP($K$6,INPC!$C:$G,5,0))</f>
        <v>3.9370964024926029E+18</v>
      </c>
      <c r="H117" s="39">
        <f>$E117/(VLOOKUP($C117,IPCA!$A:$E,4,0)/VLOOKUP($K$6,IPCA!$A:$E,4,0))</f>
        <v>3.4073380007384381E+18</v>
      </c>
      <c r="I117" s="39">
        <f>$E117/(VLOOKUP($C117,IPCA!$A:$E,5,0)/VLOOKUP($K$6,IPCA!$A:$E,5,0))</f>
        <v>4.1654707059027405E+18</v>
      </c>
    </row>
    <row r="118" spans="1:9">
      <c r="A118" s="58">
        <v>1957</v>
      </c>
      <c r="B118" s="58">
        <v>3</v>
      </c>
      <c r="C118" s="17">
        <v>21064</v>
      </c>
      <c r="D118" s="18">
        <v>2750000000000000</v>
      </c>
      <c r="E118" s="22">
        <v>3700</v>
      </c>
      <c r="F118" s="140">
        <f>$E118/(VLOOKUP($C118,INPC!$C:$F,4,0)/VLOOKUP($K$6,INPC!$C:$F,4,0))</f>
        <v>3.213847159668631E+18</v>
      </c>
      <c r="G118" s="140">
        <f>$E118/(VLOOKUP($C118,INPC!$C:$G,5,0)/VLOOKUP($K$6,INPC!$C:$G,5,0))</f>
        <v>3.9289281526949007E+18</v>
      </c>
      <c r="H118" s="39">
        <f>$E118/(VLOOKUP($C118,IPCA!$A:$E,4,0)/VLOOKUP($K$6,IPCA!$A:$E,4,0))</f>
        <v>3.4002688347618022E+18</v>
      </c>
      <c r="I118" s="39">
        <f>$E118/(VLOOKUP($C118,IPCA!$A:$E,5,0)/VLOOKUP($K$6,IPCA!$A:$E,5,0))</f>
        <v>4.1568286504963031E+18</v>
      </c>
    </row>
    <row r="119" spans="1:9">
      <c r="A119" s="58">
        <v>1957</v>
      </c>
      <c r="B119" s="58">
        <v>4</v>
      </c>
      <c r="C119" s="17">
        <v>21094</v>
      </c>
      <c r="D119" s="18">
        <v>2750000000000000</v>
      </c>
      <c r="E119" s="22">
        <v>3700</v>
      </c>
      <c r="F119" s="140">
        <f>$E119/(VLOOKUP($C119,INPC!$C:$F,4,0)/VLOOKUP($K$6,INPC!$C:$F,4,0))</f>
        <v>3.199465055339649E+18</v>
      </c>
      <c r="G119" s="140">
        <f>$E119/(VLOOKUP($C119,INPC!$C:$G,5,0)/VLOOKUP($K$6,INPC!$C:$G,5,0))</f>
        <v>3.9113460301527204E+18</v>
      </c>
      <c r="H119" s="39">
        <f>$E119/(VLOOKUP($C119,IPCA!$A:$E,4,0)/VLOOKUP($K$6,IPCA!$A:$E,4,0))</f>
        <v>3.3850524854151926E+18</v>
      </c>
      <c r="I119" s="39">
        <f>$E119/(VLOOKUP($C119,IPCA!$A:$E,5,0)/VLOOKUP($K$6,IPCA!$A:$E,5,0))</f>
        <v>4.138226663420073E+18</v>
      </c>
    </row>
    <row r="120" spans="1:9">
      <c r="A120" s="58">
        <v>1957</v>
      </c>
      <c r="B120" s="58">
        <v>4</v>
      </c>
      <c r="C120" s="17">
        <v>21125</v>
      </c>
      <c r="D120" s="18">
        <v>2750000000000000</v>
      </c>
      <c r="E120" s="22">
        <v>3700</v>
      </c>
      <c r="F120" s="140">
        <f>$E120/(VLOOKUP($C120,INPC!$C:$F,4,0)/VLOOKUP($K$6,INPC!$C:$F,4,0))</f>
        <v>3.185211098616065E+18</v>
      </c>
      <c r="G120" s="140">
        <f>$E120/(VLOOKUP($C120,INPC!$C:$G,5,0)/VLOOKUP($K$6,INPC!$C:$G,5,0))</f>
        <v>3.8939205680581386E+18</v>
      </c>
      <c r="H120" s="39">
        <f>$E120/(VLOOKUP($C120,IPCA!$A:$E,4,0)/VLOOKUP($K$6,IPCA!$A:$E,4,0))</f>
        <v>3.3699717169743427E+18</v>
      </c>
      <c r="I120" s="39">
        <f>$E120/(VLOOKUP($C120,IPCA!$A:$E,5,0)/VLOOKUP($K$6,IPCA!$A:$E,5,0))</f>
        <v>4.1197904240011336E+18</v>
      </c>
    </row>
    <row r="121" spans="1:9">
      <c r="A121" s="58">
        <v>1957</v>
      </c>
      <c r="B121" s="58">
        <v>4</v>
      </c>
      <c r="C121" s="17">
        <v>21155</v>
      </c>
      <c r="D121" s="18">
        <v>2750000000000000</v>
      </c>
      <c r="E121" s="22">
        <v>3700</v>
      </c>
      <c r="F121" s="140">
        <f>$E121/(VLOOKUP($C121,INPC!$C:$F,4,0)/VLOOKUP($K$6,INPC!$C:$F,4,0))</f>
        <v>3.1710835843608591E+18</v>
      </c>
      <c r="G121" s="140">
        <f>$E121/(VLOOKUP($C121,INPC!$C:$G,5,0)/VLOOKUP($K$6,INPC!$C:$G,5,0))</f>
        <v>3.87664968188115E+18</v>
      </c>
      <c r="H121" s="39">
        <f>$E121/(VLOOKUP($C121,IPCA!$A:$E,4,0)/VLOOKUP($K$6,IPCA!$A:$E,4,0))</f>
        <v>3.3550247253944494E+18</v>
      </c>
      <c r="I121" s="39">
        <f>$E121/(VLOOKUP($C121,IPCA!$A:$E,5,0)/VLOOKUP($K$6,IPCA!$A:$E,5,0))</f>
        <v>4.1015177267947136E+18</v>
      </c>
    </row>
    <row r="122" spans="1:9">
      <c r="A122" s="58">
        <v>1958</v>
      </c>
      <c r="B122" s="58">
        <v>1</v>
      </c>
      <c r="C122" s="17">
        <v>21186</v>
      </c>
      <c r="D122" s="18">
        <v>2750000000000000</v>
      </c>
      <c r="E122" s="22">
        <v>3700</v>
      </c>
      <c r="F122" s="140">
        <f>$E122/(VLOOKUP($C122,INPC!$C:$F,4,0)/VLOOKUP($K$6,INPC!$C:$F,4,0))</f>
        <v>3.1053945826133238E+18</v>
      </c>
      <c r="G122" s="140">
        <f>$E122/(VLOOKUP($C122,INPC!$C:$G,5,0)/VLOOKUP($K$6,INPC!$C:$G,5,0))</f>
        <v>3.7963448772447882E+18</v>
      </c>
      <c r="H122" s="39">
        <f>$E122/(VLOOKUP($C122,IPCA!$A:$E,4,0)/VLOOKUP($K$6,IPCA!$A:$E,4,0))</f>
        <v>3.2855253826031176E+18</v>
      </c>
      <c r="I122" s="39">
        <f>$E122/(VLOOKUP($C122,IPCA!$A:$E,5,0)/VLOOKUP($K$6,IPCA!$A:$E,5,0))</f>
        <v>4.0165547802323113E+18</v>
      </c>
    </row>
    <row r="123" spans="1:9">
      <c r="A123" s="58">
        <v>1958</v>
      </c>
      <c r="B123" s="58">
        <v>1</v>
      </c>
      <c r="C123" s="17">
        <v>21217</v>
      </c>
      <c r="D123" s="18">
        <v>2750000000000000</v>
      </c>
      <c r="E123" s="22">
        <v>3700</v>
      </c>
      <c r="F123" s="140">
        <f>$E123/(VLOOKUP($C123,INPC!$C:$F,4,0)/VLOOKUP($K$6,INPC!$C:$F,4,0))</f>
        <v>3.0413763042413865E+18</v>
      </c>
      <c r="G123" s="140">
        <f>$E123/(VLOOKUP($C123,INPC!$C:$G,5,0)/VLOOKUP($K$6,INPC!$C:$G,5,0))</f>
        <v>3.7180825319350953E+18</v>
      </c>
      <c r="H123" s="39">
        <f>$E123/(VLOOKUP($C123,IPCA!$A:$E,4,0)/VLOOKUP($K$6,IPCA!$A:$E,4,0))</f>
        <v>3.2177936747811297E+18</v>
      </c>
      <c r="I123" s="39">
        <f>$E123/(VLOOKUP($C123,IPCA!$A:$E,5,0)/VLOOKUP($K$6,IPCA!$A:$E,5,0))</f>
        <v>3.9337527674199311E+18</v>
      </c>
    </row>
    <row r="124" spans="1:9">
      <c r="A124" s="58">
        <v>1958</v>
      </c>
      <c r="B124" s="58">
        <v>1</v>
      </c>
      <c r="C124" s="17">
        <v>21245</v>
      </c>
      <c r="D124" s="18">
        <v>2750000000000000</v>
      </c>
      <c r="E124" s="22">
        <v>3700</v>
      </c>
      <c r="F124" s="140">
        <f>$E124/(VLOOKUP($C124,INPC!$C:$F,4,0)/VLOOKUP($K$6,INPC!$C:$F,4,0))</f>
        <v>2.9818562674885074E+18</v>
      </c>
      <c r="G124" s="140">
        <f>$E124/(VLOOKUP($C124,INPC!$C:$G,5,0)/VLOOKUP($K$6,INPC!$C:$G,5,0))</f>
        <v>3.6453192870047007E+18</v>
      </c>
      <c r="H124" s="39">
        <f>$E124/(VLOOKUP($C124,IPCA!$A:$E,4,0)/VLOOKUP($K$6,IPCA!$A:$E,4,0))</f>
        <v>3.154821132541268E+18</v>
      </c>
      <c r="I124" s="39">
        <f>$E124/(VLOOKUP($C124,IPCA!$A:$E,5,0)/VLOOKUP($K$6,IPCA!$A:$E,5,0))</f>
        <v>3.8567688345316992E+18</v>
      </c>
    </row>
    <row r="125" spans="1:9">
      <c r="A125" s="58">
        <v>1958</v>
      </c>
      <c r="B125" s="58">
        <v>2</v>
      </c>
      <c r="C125" s="17">
        <v>21276</v>
      </c>
      <c r="D125" s="18">
        <v>2750000000000000</v>
      </c>
      <c r="E125" s="22">
        <v>3700</v>
      </c>
      <c r="F125" s="140">
        <f>$E125/(VLOOKUP($C125,INPC!$C:$F,4,0)/VLOOKUP($K$6,INPC!$C:$F,4,0))</f>
        <v>2.9450082337647903E+18</v>
      </c>
      <c r="G125" s="140">
        <f>$E125/(VLOOKUP($C125,INPC!$C:$G,5,0)/VLOOKUP($K$6,INPC!$C:$G,5,0))</f>
        <v>3.6002725657774556E+18</v>
      </c>
      <c r="H125" s="39">
        <f>$E125/(VLOOKUP($C125,IPCA!$A:$E,4,0)/VLOOKUP($K$6,IPCA!$A:$E,4,0))</f>
        <v>3.1158357002950359E+18</v>
      </c>
      <c r="I125" s="39">
        <f>$E125/(VLOOKUP($C125,IPCA!$A:$E,5,0)/VLOOKUP($K$6,IPCA!$A:$E,5,0))</f>
        <v>3.8091091436106803E+18</v>
      </c>
    </row>
    <row r="126" spans="1:9">
      <c r="A126" s="58">
        <v>1958</v>
      </c>
      <c r="B126" s="58">
        <v>2</v>
      </c>
      <c r="C126" s="17">
        <v>21306</v>
      </c>
      <c r="D126" s="18">
        <v>2750000000000000</v>
      </c>
      <c r="E126" s="22">
        <v>3700</v>
      </c>
      <c r="F126" s="140">
        <f>$E126/(VLOOKUP($C126,INPC!$C:$F,4,0)/VLOOKUP($K$6,INPC!$C:$F,4,0))</f>
        <v>2.9090597764512292E+18</v>
      </c>
      <c r="G126" s="140">
        <f>$E126/(VLOOKUP($C126,INPC!$C:$G,5,0)/VLOOKUP($K$6,INPC!$C:$G,5,0))</f>
        <v>3.5563255767116278E+18</v>
      </c>
      <c r="H126" s="39">
        <f>$E126/(VLOOKUP($C126,IPCA!$A:$E,4,0)/VLOOKUP($K$6,IPCA!$A:$E,4,0))</f>
        <v>3.0778020250801669E+18</v>
      </c>
      <c r="I126" s="39">
        <f>$E126/(VLOOKUP($C126,IPCA!$A:$E,5,0)/VLOOKUP($K$6,IPCA!$A:$E,5,0))</f>
        <v>3.7626129756605041E+18</v>
      </c>
    </row>
    <row r="127" spans="1:9">
      <c r="A127" s="58">
        <v>1958</v>
      </c>
      <c r="B127" s="58">
        <v>2</v>
      </c>
      <c r="C127" s="17">
        <v>21337</v>
      </c>
      <c r="D127" s="18">
        <v>2750000000000000</v>
      </c>
      <c r="E127" s="22">
        <v>3700</v>
      </c>
      <c r="F127" s="140">
        <f>$E127/(VLOOKUP($C127,INPC!$C:$F,4,0)/VLOOKUP($K$6,INPC!$C:$F,4,0))</f>
        <v>2.873978350575658E+18</v>
      </c>
      <c r="G127" s="140">
        <f>$E127/(VLOOKUP($C127,INPC!$C:$G,5,0)/VLOOKUP($K$6,INPC!$C:$G,5,0))</f>
        <v>3.5134385335787418E+18</v>
      </c>
      <c r="H127" s="39">
        <f>$E127/(VLOOKUP($C127,IPCA!$A:$E,4,0)/VLOOKUP($K$6,IPCA!$A:$E,4,0))</f>
        <v>3.0406856741283651E+18</v>
      </c>
      <c r="I127" s="39">
        <f>$E127/(VLOOKUP($C127,IPCA!$A:$E,5,0)/VLOOKUP($K$6,IPCA!$A:$E,5,0))</f>
        <v>3.7172382366219264E+18</v>
      </c>
    </row>
    <row r="128" spans="1:9">
      <c r="A128" s="58">
        <v>1958</v>
      </c>
      <c r="B128" s="58">
        <v>3</v>
      </c>
      <c r="C128" s="17">
        <v>21367</v>
      </c>
      <c r="D128" s="18">
        <v>2750000000000000</v>
      </c>
      <c r="E128" s="22">
        <v>3700</v>
      </c>
      <c r="F128" s="140">
        <f>$E128/(VLOOKUP($C128,INPC!$C:$F,4,0)/VLOOKUP($K$6,INPC!$C:$F,4,0))</f>
        <v>2.8466909604170532E+18</v>
      </c>
      <c r="G128" s="140">
        <f>$E128/(VLOOKUP($C128,INPC!$C:$G,5,0)/VLOOKUP($K$6,INPC!$C:$G,5,0))</f>
        <v>3.4800796991098476E+18</v>
      </c>
      <c r="H128" s="39">
        <f>$E128/(VLOOKUP($C128,IPCA!$A:$E,4,0)/VLOOKUP($K$6,IPCA!$A:$E,4,0))</f>
        <v>3.0118154579268398E+18</v>
      </c>
      <c r="I128" s="39">
        <f>$E128/(VLOOKUP($C128,IPCA!$A:$E,5,0)/VLOOKUP($K$6,IPCA!$A:$E,5,0))</f>
        <v>3.6819443973155615E+18</v>
      </c>
    </row>
    <row r="129" spans="1:9">
      <c r="A129" s="58">
        <v>1958</v>
      </c>
      <c r="B129" s="58">
        <v>3</v>
      </c>
      <c r="C129" s="17">
        <v>21398</v>
      </c>
      <c r="D129" s="18">
        <v>2750000000000000</v>
      </c>
      <c r="E129" s="22">
        <v>3700</v>
      </c>
      <c r="F129" s="140">
        <f>$E129/(VLOOKUP($C129,INPC!$C:$F,4,0)/VLOOKUP($K$6,INPC!$C:$F,4,0))</f>
        <v>2.81991686461216E+18</v>
      </c>
      <c r="G129" s="140">
        <f>$E129/(VLOOKUP($C129,INPC!$C:$G,5,0)/VLOOKUP($K$6,INPC!$C:$G,5,0))</f>
        <v>3.4473483669883653E+18</v>
      </c>
      <c r="H129" s="39">
        <f>$E129/(VLOOKUP($C129,IPCA!$A:$E,4,0)/VLOOKUP($K$6,IPCA!$A:$E,4,0))</f>
        <v>2.9834883101126011E+18</v>
      </c>
      <c r="I129" s="39">
        <f>$E129/(VLOOKUP($C129,IPCA!$A:$E,5,0)/VLOOKUP($K$6,IPCA!$A:$E,5,0))</f>
        <v>3.6473144591126543E+18</v>
      </c>
    </row>
    <row r="130" spans="1:9">
      <c r="A130" s="58">
        <v>1958</v>
      </c>
      <c r="B130" s="58">
        <v>3</v>
      </c>
      <c r="C130" s="17">
        <v>21429</v>
      </c>
      <c r="D130" s="18">
        <v>2750000000000000</v>
      </c>
      <c r="E130" s="22">
        <v>3700</v>
      </c>
      <c r="F130" s="140">
        <f>$E130/(VLOOKUP($C130,INPC!$C:$F,4,0)/VLOOKUP($K$6,INPC!$C:$F,4,0))</f>
        <v>2.7936417149869783E+18</v>
      </c>
      <c r="G130" s="140">
        <f>$E130/(VLOOKUP($C130,INPC!$C:$G,5,0)/VLOOKUP($K$6,INPC!$C:$G,5,0))</f>
        <v>3.4152269965715814E+18</v>
      </c>
      <c r="H130" s="39">
        <f>$E130/(VLOOKUP($C130,IPCA!$A:$E,4,0)/VLOOKUP($K$6,IPCA!$A:$E,4,0))</f>
        <v>2.9556890502347858E+18</v>
      </c>
      <c r="I130" s="39">
        <f>$E130/(VLOOKUP($C130,IPCA!$A:$E,5,0)/VLOOKUP($K$6,IPCA!$A:$E,5,0))</f>
        <v>3.6133298639120256E+18</v>
      </c>
    </row>
    <row r="131" spans="1:9">
      <c r="A131" s="58">
        <v>1958</v>
      </c>
      <c r="B131" s="58">
        <v>4</v>
      </c>
      <c r="C131" s="17">
        <v>21459</v>
      </c>
      <c r="D131" s="18">
        <v>2750000000000000</v>
      </c>
      <c r="E131" s="22">
        <v>3700</v>
      </c>
      <c r="F131" s="140">
        <f>$E131/(VLOOKUP($C131,INPC!$C:$F,4,0)/VLOOKUP($K$6,INPC!$C:$F,4,0))</f>
        <v>2.7547261368588252E+18</v>
      </c>
      <c r="G131" s="140">
        <f>$E131/(VLOOKUP($C131,INPC!$C:$G,5,0)/VLOOKUP($K$6,INPC!$C:$G,5,0))</f>
        <v>3.3676527023099141E+18</v>
      </c>
      <c r="H131" s="39">
        <f>$E131/(VLOOKUP($C131,IPCA!$A:$E,4,0)/VLOOKUP($K$6,IPCA!$A:$E,4,0))</f>
        <v>2.9145161440815447E+18</v>
      </c>
      <c r="I131" s="39">
        <f>$E131/(VLOOKUP($C131,IPCA!$A:$E,5,0)/VLOOKUP($K$6,IPCA!$A:$E,5,0))</f>
        <v>3.5629959861396884E+18</v>
      </c>
    </row>
    <row r="132" spans="1:9">
      <c r="A132" s="58">
        <v>1958</v>
      </c>
      <c r="B132" s="58">
        <v>4</v>
      </c>
      <c r="C132" s="17">
        <v>21490</v>
      </c>
      <c r="D132" s="18">
        <v>2750000000000000</v>
      </c>
      <c r="E132" s="22">
        <v>3700</v>
      </c>
      <c r="F132" s="140">
        <f>$E132/(VLOOKUP($C132,INPC!$C:$F,4,0)/VLOOKUP($K$6,INPC!$C:$F,4,0))</f>
        <v>2.7168798555281137E+18</v>
      </c>
      <c r="G132" s="140">
        <f>$E132/(VLOOKUP($C132,INPC!$C:$G,5,0)/VLOOKUP($K$6,INPC!$C:$G,5,0))</f>
        <v>3.3213856233831188E+18</v>
      </c>
      <c r="H132" s="39">
        <f>$E132/(VLOOKUP($C132,IPCA!$A:$E,4,0)/VLOOKUP($K$6,IPCA!$A:$E,4,0))</f>
        <v>2.8744745601084872E+18</v>
      </c>
      <c r="I132" s="39">
        <f>$E132/(VLOOKUP($C132,IPCA!$A:$E,5,0)/VLOOKUP($K$6,IPCA!$A:$E,5,0))</f>
        <v>3.5140451497326254E+18</v>
      </c>
    </row>
    <row r="133" spans="1:9">
      <c r="A133" s="58">
        <v>1958</v>
      </c>
      <c r="B133" s="58">
        <v>4</v>
      </c>
      <c r="C133" s="17">
        <v>21520</v>
      </c>
      <c r="D133" s="18">
        <v>2750000000000000</v>
      </c>
      <c r="E133" s="22">
        <v>3700</v>
      </c>
      <c r="F133" s="140">
        <f>$E133/(VLOOKUP($C133,INPC!$C:$F,4,0)/VLOOKUP($K$6,INPC!$C:$F,4,0))</f>
        <v>2.6808324158528056E+18</v>
      </c>
      <c r="G133" s="140">
        <f>$E133/(VLOOKUP($C133,INPC!$C:$G,5,0)/VLOOKUP($K$6,INPC!$C:$G,5,0))</f>
        <v>3.2773176283800545E+18</v>
      </c>
      <c r="H133" s="39">
        <f>$E133/(VLOOKUP($C133,IPCA!$A:$E,4,0)/VLOOKUP($K$6,IPCA!$A:$E,4,0))</f>
        <v>2.8363361609838863E+18</v>
      </c>
      <c r="I133" s="39">
        <f>$E133/(VLOOKUP($C133,IPCA!$A:$E,5,0)/VLOOKUP($K$6,IPCA!$A:$E,5,0))</f>
        <v>3.4674209568028006E+18</v>
      </c>
    </row>
    <row r="134" spans="1:9">
      <c r="A134" s="58">
        <v>1959</v>
      </c>
      <c r="B134" s="58">
        <v>1</v>
      </c>
      <c r="C134" s="17">
        <v>21551</v>
      </c>
      <c r="D134" s="18">
        <v>2750000000000000</v>
      </c>
      <c r="E134" s="22">
        <v>5900</v>
      </c>
      <c r="F134" s="140">
        <f>$E134/(VLOOKUP($C134,INPC!$C:$F,4,0)/VLOOKUP($K$6,INPC!$C:$F,4,0))</f>
        <v>4.0705502138552591E+18</v>
      </c>
      <c r="G134" s="140">
        <f>$E134/(VLOOKUP($C134,INPC!$C:$G,5,0)/VLOOKUP($K$6,INPC!$C:$G,5,0))</f>
        <v>4.9762476364380549E+18</v>
      </c>
      <c r="H134" s="39">
        <f>$E134/(VLOOKUP($C134,IPCA!$A:$E,4,0)/VLOOKUP($K$6,IPCA!$A:$E,4,0))</f>
        <v>4.3066656081840957E+18</v>
      </c>
      <c r="I134" s="39">
        <f>$E134/(VLOOKUP($C134,IPCA!$A:$E,5,0)/VLOOKUP($K$6,IPCA!$A:$E,5,0))</f>
        <v>5.2648987060050565E+18</v>
      </c>
    </row>
    <row r="135" spans="1:9">
      <c r="A135" s="58">
        <v>1959</v>
      </c>
      <c r="B135" s="58">
        <v>1</v>
      </c>
      <c r="C135" s="17">
        <v>21582</v>
      </c>
      <c r="D135" s="18">
        <v>2750000000000000</v>
      </c>
      <c r="E135" s="22">
        <v>5900</v>
      </c>
      <c r="F135" s="140">
        <f>$E135/(VLOOKUP($C135,INPC!$C:$F,4,0)/VLOOKUP($K$6,INPC!$C:$F,4,0))</f>
        <v>3.8848947126204452E+18</v>
      </c>
      <c r="G135" s="140">
        <f>$E135/(VLOOKUP($C135,INPC!$C:$G,5,0)/VLOOKUP($K$6,INPC!$C:$G,5,0))</f>
        <v>4.7492837861784945E+18</v>
      </c>
      <c r="H135" s="39">
        <f>$E135/(VLOOKUP($C135,IPCA!$A:$E,4,0)/VLOOKUP($K$6,IPCA!$A:$E,4,0))</f>
        <v>4.1102410168802862E+18</v>
      </c>
      <c r="I135" s="39">
        <f>$E135/(VLOOKUP($C135,IPCA!$A:$E,5,0)/VLOOKUP($K$6,IPCA!$A:$E,5,0))</f>
        <v>5.0247696431361495E+18</v>
      </c>
    </row>
    <row r="136" spans="1:9">
      <c r="A136" s="58">
        <v>1959</v>
      </c>
      <c r="B136" s="58">
        <v>1</v>
      </c>
      <c r="C136" s="17">
        <v>21610</v>
      </c>
      <c r="D136" s="18">
        <v>2750000000000000</v>
      </c>
      <c r="E136" s="22">
        <v>5900</v>
      </c>
      <c r="F136" s="140">
        <f>$E136/(VLOOKUP($C136,INPC!$C:$F,4,0)/VLOOKUP($K$6,INPC!$C:$F,4,0))</f>
        <v>3.7163674344651453E+18</v>
      </c>
      <c r="G136" s="140">
        <f>$E136/(VLOOKUP($C136,INPC!$C:$G,5,0)/VLOOKUP($K$6,INPC!$C:$G,5,0))</f>
        <v>4.5432591886336399E+18</v>
      </c>
      <c r="H136" s="39">
        <f>$E136/(VLOOKUP($C136,IPCA!$A:$E,4,0)/VLOOKUP($K$6,IPCA!$A:$E,4,0))</f>
        <v>3.9319381844027812E+18</v>
      </c>
      <c r="I136" s="39">
        <f>$E136/(VLOOKUP($C136,IPCA!$A:$E,5,0)/VLOOKUP($K$6,IPCA!$A:$E,5,0))</f>
        <v>4.8067944304323994E+18</v>
      </c>
    </row>
    <row r="137" spans="1:9">
      <c r="A137" s="58">
        <v>1959</v>
      </c>
      <c r="B137" s="58">
        <v>2</v>
      </c>
      <c r="C137" s="17">
        <v>21641</v>
      </c>
      <c r="D137" s="18">
        <v>2750000000000000</v>
      </c>
      <c r="E137" s="22">
        <v>5900</v>
      </c>
      <c r="F137" s="140">
        <f>$E137/(VLOOKUP($C137,INPC!$C:$F,4,0)/VLOOKUP($K$6,INPC!$C:$F,4,0))</f>
        <v>3.6522605541269105E+18</v>
      </c>
      <c r="G137" s="140">
        <f>$E137/(VLOOKUP($C137,INPC!$C:$G,5,0)/VLOOKUP($K$6,INPC!$C:$G,5,0))</f>
        <v>4.4648885274201477E+18</v>
      </c>
      <c r="H137" s="39">
        <f>$E137/(VLOOKUP($C137,IPCA!$A:$E,4,0)/VLOOKUP($K$6,IPCA!$A:$E,4,0))</f>
        <v>3.8641127351893279E+18</v>
      </c>
      <c r="I137" s="39">
        <f>$E137/(VLOOKUP($C137,IPCA!$A:$E,5,0)/VLOOKUP($K$6,IPCA!$A:$E,5,0))</f>
        <v>4.7238778187689533E+18</v>
      </c>
    </row>
    <row r="138" spans="1:9">
      <c r="A138" s="58">
        <v>1959</v>
      </c>
      <c r="B138" s="58">
        <v>2</v>
      </c>
      <c r="C138" s="17">
        <v>21671</v>
      </c>
      <c r="D138" s="18">
        <v>2750000000000000</v>
      </c>
      <c r="E138" s="22">
        <v>5900</v>
      </c>
      <c r="F138" s="140">
        <f>$E138/(VLOOKUP($C138,INPC!$C:$F,4,0)/VLOOKUP($K$6,INPC!$C:$F,4,0))</f>
        <v>3.5903278412420055E+18</v>
      </c>
      <c r="G138" s="140">
        <f>$E138/(VLOOKUP($C138,INPC!$C:$G,5,0)/VLOOKUP($K$6,INPC!$C:$G,5,0))</f>
        <v>4.3891757859183519E+18</v>
      </c>
      <c r="H138" s="39">
        <f>$E138/(VLOOKUP($C138,IPCA!$A:$E,4,0)/VLOOKUP($K$6,IPCA!$A:$E,4,0))</f>
        <v>3.7985875676836946E+18</v>
      </c>
      <c r="I138" s="39">
        <f>$E138/(VLOOKUP($C138,IPCA!$A:$E,5,0)/VLOOKUP($K$6,IPCA!$A:$E,5,0))</f>
        <v>4.6437733014933156E+18</v>
      </c>
    </row>
    <row r="139" spans="1:9">
      <c r="A139" s="58">
        <v>1959</v>
      </c>
      <c r="B139" s="58">
        <v>2</v>
      </c>
      <c r="C139" s="17">
        <v>21702</v>
      </c>
      <c r="D139" s="18">
        <v>2750000000000000</v>
      </c>
      <c r="E139" s="22">
        <v>5900</v>
      </c>
      <c r="F139" s="140">
        <f>$E139/(VLOOKUP($C139,INPC!$C:$F,4,0)/VLOOKUP($K$6,INPC!$C:$F,4,0))</f>
        <v>3.5304605356472125E+18</v>
      </c>
      <c r="G139" s="140">
        <f>$E139/(VLOOKUP($C139,INPC!$C:$G,5,0)/VLOOKUP($K$6,INPC!$C:$G,5,0))</f>
        <v>4.3159880048287176E+18</v>
      </c>
      <c r="H139" s="39">
        <f>$E139/(VLOOKUP($C139,IPCA!$A:$E,4,0)/VLOOKUP($K$6,IPCA!$A:$E,4,0))</f>
        <v>3.7352476130057866E+18</v>
      </c>
      <c r="I139" s="39">
        <f>$E139/(VLOOKUP($C139,IPCA!$A:$E,5,0)/VLOOKUP($K$6,IPCA!$A:$E,5,0))</f>
        <v>4.5663402068995738E+18</v>
      </c>
    </row>
    <row r="140" spans="1:9">
      <c r="A140" s="58">
        <v>1959</v>
      </c>
      <c r="B140" s="58">
        <v>3</v>
      </c>
      <c r="C140" s="17">
        <v>21732</v>
      </c>
      <c r="D140" s="18">
        <v>2750000000000000</v>
      </c>
      <c r="E140" s="22">
        <v>5900</v>
      </c>
      <c r="F140" s="140">
        <f>$E140/(VLOOKUP($C140,INPC!$C:$F,4,0)/VLOOKUP($K$6,INPC!$C:$F,4,0))</f>
        <v>3.4872643126228239E+18</v>
      </c>
      <c r="G140" s="140">
        <f>$E140/(VLOOKUP($C140,INPC!$C:$G,5,0)/VLOOKUP($K$6,INPC!$C:$G,5,0))</f>
        <v>4.2631806221814016E+18</v>
      </c>
      <c r="H140" s="39">
        <f>$E140/(VLOOKUP($C140,IPCA!$A:$E,4,0)/VLOOKUP($K$6,IPCA!$A:$E,4,0))</f>
        <v>3.6895457598584218E+18</v>
      </c>
      <c r="I140" s="39">
        <f>$E140/(VLOOKUP($C140,IPCA!$A:$E,5,0)/VLOOKUP($K$6,IPCA!$A:$E,5,0))</f>
        <v>4.5104696914269194E+18</v>
      </c>
    </row>
    <row r="141" spans="1:9">
      <c r="A141" s="58">
        <v>1959</v>
      </c>
      <c r="B141" s="58">
        <v>3</v>
      </c>
      <c r="C141" s="17">
        <v>21763</v>
      </c>
      <c r="D141" s="18">
        <v>2750000000000000</v>
      </c>
      <c r="E141" s="22">
        <v>5900</v>
      </c>
      <c r="F141" s="140">
        <f>$E141/(VLOOKUP($C141,INPC!$C:$F,4,0)/VLOOKUP($K$6,INPC!$C:$F,4,0))</f>
        <v>3.4451123497552302E+18</v>
      </c>
      <c r="G141" s="140">
        <f>$E141/(VLOOKUP($C141,INPC!$C:$G,5,0)/VLOOKUP($K$6,INPC!$C:$G,5,0))</f>
        <v>4.2116498475757696E+18</v>
      </c>
      <c r="H141" s="39">
        <f>$E141/(VLOOKUP($C141,IPCA!$A:$E,4,0)/VLOOKUP($K$6,IPCA!$A:$E,4,0))</f>
        <v>3.6449487399810074E+18</v>
      </c>
      <c r="I141" s="39">
        <f>$E141/(VLOOKUP($C141,IPCA!$A:$E,5,0)/VLOOKUP($K$6,IPCA!$A:$E,5,0))</f>
        <v>4.4559498346267812E+18</v>
      </c>
    </row>
    <row r="142" spans="1:9">
      <c r="A142" s="58">
        <v>1959</v>
      </c>
      <c r="B142" s="58">
        <v>3</v>
      </c>
      <c r="C142" s="17">
        <v>21794</v>
      </c>
      <c r="D142" s="18">
        <v>2750000000000000</v>
      </c>
      <c r="E142" s="22">
        <v>5900</v>
      </c>
      <c r="F142" s="140">
        <f>$E142/(VLOOKUP($C142,INPC!$C:$F,4,0)/VLOOKUP($K$6,INPC!$C:$F,4,0))</f>
        <v>3.4039672321192008E+18</v>
      </c>
      <c r="G142" s="140">
        <f>$E142/(VLOOKUP($C142,INPC!$C:$G,5,0)/VLOOKUP($K$6,INPC!$C:$G,5,0))</f>
        <v>4.1613499412657229E+18</v>
      </c>
      <c r="H142" s="39">
        <f>$E142/(VLOOKUP($C142,IPCA!$A:$E,4,0)/VLOOKUP($K$6,IPCA!$A:$E,4,0))</f>
        <v>3.6014169681668106E+18</v>
      </c>
      <c r="I142" s="39">
        <f>$E142/(VLOOKUP($C142,IPCA!$A:$E,5,0)/VLOOKUP($K$6,IPCA!$A:$E,5,0))</f>
        <v>4.4027322435839258E+18</v>
      </c>
    </row>
    <row r="143" spans="1:9">
      <c r="A143" s="58">
        <v>1959</v>
      </c>
      <c r="B143" s="58">
        <v>4</v>
      </c>
      <c r="C143" s="17">
        <v>21824</v>
      </c>
      <c r="D143" s="18">
        <v>2750000000000000</v>
      </c>
      <c r="E143" s="22">
        <v>5900</v>
      </c>
      <c r="F143" s="140">
        <f>$E143/(VLOOKUP($C143,INPC!$C:$F,4,0)/VLOOKUP($K$6,INPC!$C:$F,4,0))</f>
        <v>3.3290371358146898E+18</v>
      </c>
      <c r="G143" s="140">
        <f>$E143/(VLOOKUP($C143,INPC!$C:$G,5,0)/VLOOKUP($K$6,INPC!$C:$G,5,0))</f>
        <v>4.0697478985334584E+18</v>
      </c>
      <c r="H143" s="39">
        <f>$E143/(VLOOKUP($C143,IPCA!$A:$E,4,0)/VLOOKUP($K$6,IPCA!$A:$E,4,0))</f>
        <v>3.5221404940247736E+18</v>
      </c>
      <c r="I143" s="39">
        <f>$E143/(VLOOKUP($C143,IPCA!$A:$E,5,0)/VLOOKUP($K$6,IPCA!$A:$E,5,0))</f>
        <v>4.3058167539452856E+18</v>
      </c>
    </row>
    <row r="144" spans="1:9">
      <c r="A144" s="58">
        <v>1959</v>
      </c>
      <c r="B144" s="58">
        <v>4</v>
      </c>
      <c r="C144" s="17">
        <v>21855</v>
      </c>
      <c r="D144" s="18">
        <v>2750000000000000</v>
      </c>
      <c r="E144" s="22">
        <v>5900</v>
      </c>
      <c r="F144" s="140">
        <f>$E144/(VLOOKUP($C144,INPC!$C:$F,4,0)/VLOOKUP($K$6,INPC!$C:$F,4,0))</f>
        <v>3.2566190570527355E+18</v>
      </c>
      <c r="G144" s="140">
        <f>$E144/(VLOOKUP($C144,INPC!$C:$G,5,0)/VLOOKUP($K$6,INPC!$C:$G,5,0))</f>
        <v>3.9812167972469693E+18</v>
      </c>
      <c r="H144" s="39">
        <f>$E144/(VLOOKUP($C144,IPCA!$A:$E,4,0)/VLOOKUP($K$6,IPCA!$A:$E,4,0))</f>
        <v>3.4455217489339249E+18</v>
      </c>
      <c r="I144" s="39">
        <f>$E144/(VLOOKUP($C144,IPCA!$A:$E,5,0)/VLOOKUP($K$6,IPCA!$A:$E,5,0))</f>
        <v>4.212150338071723E+18</v>
      </c>
    </row>
    <row r="145" spans="1:9">
      <c r="A145" s="58">
        <v>1959</v>
      </c>
      <c r="B145" s="58">
        <v>4</v>
      </c>
      <c r="C145" s="17">
        <v>21885</v>
      </c>
      <c r="D145" s="18">
        <v>2750000000000000</v>
      </c>
      <c r="E145" s="22">
        <v>5900</v>
      </c>
      <c r="F145" s="140">
        <f>$E145/(VLOOKUP($C145,INPC!$C:$F,4,0)/VLOOKUP($K$6,INPC!$C:$F,4,0))</f>
        <v>3.1879701717889864E+18</v>
      </c>
      <c r="G145" s="140">
        <f>$E145/(VLOOKUP($C145,INPC!$C:$G,5,0)/VLOOKUP($K$6,INPC!$C:$G,5,0))</f>
        <v>3.8972935350120361E+18</v>
      </c>
      <c r="H145" s="39">
        <f>$E145/(VLOOKUP($C145,IPCA!$A:$E,4,0)/VLOOKUP($K$6,IPCA!$A:$E,4,0))</f>
        <v>3.3728908323076562E+18</v>
      </c>
      <c r="I145" s="39">
        <f>$E145/(VLOOKUP($C145,IPCA!$A:$E,5,0)/VLOOKUP($K$6,IPCA!$A:$E,5,0))</f>
        <v>4.1233590424961091E+18</v>
      </c>
    </row>
    <row r="146" spans="1:9">
      <c r="A146" s="58">
        <v>1960</v>
      </c>
      <c r="B146" s="58">
        <v>1</v>
      </c>
      <c r="C146" s="17">
        <v>21916</v>
      </c>
      <c r="D146" s="18">
        <v>2750000000000000</v>
      </c>
      <c r="E146" s="22">
        <v>5900</v>
      </c>
      <c r="F146" s="140">
        <f>$E146/(VLOOKUP($C146,INPC!$C:$F,4,0)/VLOOKUP($K$6,INPC!$C:$F,4,0))</f>
        <v>3.0742321776907279E+18</v>
      </c>
      <c r="G146" s="140">
        <f>$E146/(VLOOKUP($C146,INPC!$C:$G,5,0)/VLOOKUP($K$6,INPC!$C:$G,5,0))</f>
        <v>3.7582488372269148E+18</v>
      </c>
      <c r="H146" s="39">
        <f>$E146/(VLOOKUP($C146,IPCA!$A:$E,4,0)/VLOOKUP($K$6,IPCA!$A:$E,4,0))</f>
        <v>3.2525553784273577E+18</v>
      </c>
      <c r="I146" s="39">
        <f>$E146/(VLOOKUP($C146,IPCA!$A:$E,5,0)/VLOOKUP($K$6,IPCA!$A:$E,5,0))</f>
        <v>3.9762489501274455E+18</v>
      </c>
    </row>
    <row r="147" spans="1:9">
      <c r="A147" s="58">
        <v>1960</v>
      </c>
      <c r="B147" s="58">
        <v>1</v>
      </c>
      <c r="C147" s="17">
        <v>21947</v>
      </c>
      <c r="D147" s="18">
        <v>2750000000000000</v>
      </c>
      <c r="E147" s="22">
        <v>5900</v>
      </c>
      <c r="F147" s="140">
        <f>$E147/(VLOOKUP($C147,INPC!$C:$F,4,0)/VLOOKUP($K$6,INPC!$C:$F,4,0))</f>
        <v>2.968330328188864E+18</v>
      </c>
      <c r="G147" s="140">
        <f>$E147/(VLOOKUP($C147,INPC!$C:$G,5,0)/VLOOKUP($K$6,INPC!$C:$G,5,0))</f>
        <v>3.6287838262108867E+18</v>
      </c>
      <c r="H147" s="39">
        <f>$E147/(VLOOKUP($C147,IPCA!$A:$E,4,0)/VLOOKUP($K$6,IPCA!$A:$E,4,0))</f>
        <v>3.1405106107346872E+18</v>
      </c>
      <c r="I147" s="39">
        <f>$E147/(VLOOKUP($C147,IPCA!$A:$E,5,0)/VLOOKUP($K$6,IPCA!$A:$E,5,0))</f>
        <v>3.8392742216231542E+18</v>
      </c>
    </row>
    <row r="148" spans="1:9">
      <c r="A148" s="58">
        <v>1960</v>
      </c>
      <c r="B148" s="58">
        <v>1</v>
      </c>
      <c r="C148" s="17">
        <v>21976</v>
      </c>
      <c r="D148" s="18">
        <v>2750000000000000</v>
      </c>
      <c r="E148" s="22">
        <v>5900</v>
      </c>
      <c r="F148" s="140">
        <f>$E148/(VLOOKUP($C148,INPC!$C:$F,4,0)/VLOOKUP($K$6,INPC!$C:$F,4,0))</f>
        <v>2.8667066399704059E+18</v>
      </c>
      <c r="G148" s="140">
        <f>$E148/(VLOOKUP($C148,INPC!$C:$G,5,0)/VLOOKUP($K$6,INPC!$C:$G,5,0))</f>
        <v>3.5045488673638216E+18</v>
      </c>
      <c r="H148" s="39">
        <f>$E148/(VLOOKUP($C148,IPCA!$A:$E,4,0)/VLOOKUP($K$6,IPCA!$A:$E,4,0))</f>
        <v>3.0329921623594378E+18</v>
      </c>
      <c r="I148" s="39">
        <f>$E148/(VLOOKUP($C148,IPCA!$A:$E,5,0)/VLOOKUP($K$6,IPCA!$A:$E,5,0))</f>
        <v>3.7078329184844124E+18</v>
      </c>
    </row>
    <row r="149" spans="1:9">
      <c r="A149" s="58">
        <v>1960</v>
      </c>
      <c r="B149" s="58">
        <v>2</v>
      </c>
      <c r="C149" s="17">
        <v>22007</v>
      </c>
      <c r="D149" s="18">
        <v>2750000000000000</v>
      </c>
      <c r="E149" s="22">
        <v>5900</v>
      </c>
      <c r="F149" s="140">
        <f>$E149/(VLOOKUP($C149,INPC!$C:$F,4,0)/VLOOKUP($K$6,INPC!$C:$F,4,0))</f>
        <v>2.8230234911708575E+18</v>
      </c>
      <c r="G149" s="140">
        <f>$E149/(VLOOKUP($C149,INPC!$C:$G,5,0)/VLOOKUP($K$6,INPC!$C:$G,5,0))</f>
        <v>3.451146217956373E+18</v>
      </c>
      <c r="H149" s="39">
        <f>$E149/(VLOOKUP($C149,IPCA!$A:$E,4,0)/VLOOKUP($K$6,IPCA!$A:$E,4,0))</f>
        <v>2.9867751389330079E+18</v>
      </c>
      <c r="I149" s="39">
        <f>$E149/(VLOOKUP($C149,IPCA!$A:$E,5,0)/VLOOKUP($K$6,IPCA!$A:$E,5,0))</f>
        <v>3.651332607345602E+18</v>
      </c>
    </row>
    <row r="150" spans="1:9">
      <c r="A150" s="58">
        <v>1960</v>
      </c>
      <c r="B150" s="58">
        <v>2</v>
      </c>
      <c r="C150" s="17">
        <v>22037</v>
      </c>
      <c r="D150" s="18">
        <v>2750000000000000</v>
      </c>
      <c r="E150" s="22">
        <v>5900</v>
      </c>
      <c r="F150" s="140">
        <f>$E150/(VLOOKUP($C150,INPC!$C:$F,4,0)/VLOOKUP($K$6,INPC!$C:$F,4,0))</f>
        <v>2.7806516564065664E+18</v>
      </c>
      <c r="G150" s="140">
        <f>$E150/(VLOOKUP($C150,INPC!$C:$G,5,0)/VLOOKUP($K$6,INPC!$C:$G,5,0))</f>
        <v>3.3993466499570273E+18</v>
      </c>
      <c r="H150" s="39">
        <f>$E150/(VLOOKUP($C150,IPCA!$A:$E,4,0)/VLOOKUP($K$6,IPCA!$A:$E,4,0))</f>
        <v>2.9419454933205053E+18</v>
      </c>
      <c r="I150" s="39">
        <f>$E150/(VLOOKUP($C150,IPCA!$A:$E,5,0)/VLOOKUP($K$6,IPCA!$A:$E,5,0))</f>
        <v>3.5965283655843174E+18</v>
      </c>
    </row>
    <row r="151" spans="1:9">
      <c r="A151" s="58">
        <v>1960</v>
      </c>
      <c r="B151" s="58">
        <v>2</v>
      </c>
      <c r="C151" s="17">
        <v>22068</v>
      </c>
      <c r="D151" s="18">
        <v>2750000000000000</v>
      </c>
      <c r="E151" s="22">
        <v>5900</v>
      </c>
      <c r="F151" s="140">
        <f>$E151/(VLOOKUP($C151,INPC!$C:$F,4,0)/VLOOKUP($K$6,INPC!$C:$F,4,0))</f>
        <v>2.73902667319294E+18</v>
      </c>
      <c r="G151" s="140">
        <f>$E151/(VLOOKUP($C151,INPC!$C:$G,5,0)/VLOOKUP($K$6,INPC!$C:$G,5,0))</f>
        <v>3.348460107978369E+18</v>
      </c>
      <c r="H151" s="39">
        <f>$E151/(VLOOKUP($C151,IPCA!$A:$E,4,0)/VLOOKUP($K$6,IPCA!$A:$E,4,0))</f>
        <v>2.8979060209569935E+18</v>
      </c>
      <c r="I151" s="39">
        <f>$E151/(VLOOKUP($C151,IPCA!$A:$E,5,0)/VLOOKUP($K$6,IPCA!$A:$E,5,0))</f>
        <v>3.542690110619925E+18</v>
      </c>
    </row>
    <row r="152" spans="1:9">
      <c r="A152" s="58">
        <v>1960</v>
      </c>
      <c r="B152" s="58">
        <v>3</v>
      </c>
      <c r="C152" s="17">
        <v>22098</v>
      </c>
      <c r="D152" s="18">
        <v>2750000000000000</v>
      </c>
      <c r="E152" s="22">
        <v>5900</v>
      </c>
      <c r="F152" s="140">
        <f>$E152/(VLOOKUP($C152,INPC!$C:$F,4,0)/VLOOKUP($K$6,INPC!$C:$F,4,0))</f>
        <v>2.705526346960022E+18</v>
      </c>
      <c r="G152" s="140">
        <f>$E152/(VLOOKUP($C152,INPC!$C:$G,5,0)/VLOOKUP($K$6,INPC!$C:$G,5,0))</f>
        <v>3.3075059591586268E+18</v>
      </c>
      <c r="H152" s="39">
        <f>$E152/(VLOOKUP($C152,IPCA!$A:$E,4,0)/VLOOKUP($K$6,IPCA!$A:$E,4,0))</f>
        <v>2.8624624825480637E+18</v>
      </c>
      <c r="I152" s="39">
        <f>$E152/(VLOOKUP($C152,IPCA!$A:$E,5,0)/VLOOKUP($K$6,IPCA!$A:$E,5,0))</f>
        <v>3.499360384915008E+18</v>
      </c>
    </row>
    <row r="153" spans="1:9">
      <c r="A153" s="58">
        <v>1960</v>
      </c>
      <c r="B153" s="58">
        <v>3</v>
      </c>
      <c r="C153" s="17">
        <v>22129</v>
      </c>
      <c r="D153" s="18">
        <v>2750000000000000</v>
      </c>
      <c r="E153" s="22">
        <v>5900</v>
      </c>
      <c r="F153" s="140">
        <f>$E153/(VLOOKUP($C153,INPC!$C:$F,4,0)/VLOOKUP($K$6,INPC!$C:$F,4,0))</f>
        <v>2.672835586771326E+18</v>
      </c>
      <c r="G153" s="140">
        <f>$E153/(VLOOKUP($C153,INPC!$C:$G,5,0)/VLOOKUP($K$6,INPC!$C:$G,5,0))</f>
        <v>3.267541504827946E+18</v>
      </c>
      <c r="H153" s="39">
        <f>$E153/(VLOOKUP($C153,IPCA!$A:$E,4,0)/VLOOKUP($K$6,IPCA!$A:$E,4,0))</f>
        <v>2.8278754696840929E+18</v>
      </c>
      <c r="I153" s="39">
        <f>$E153/(VLOOKUP($C153,IPCA!$A:$E,5,0)/VLOOKUP($K$6,IPCA!$A:$E,5,0))</f>
        <v>3.4570777616888033E+18</v>
      </c>
    </row>
    <row r="154" spans="1:9">
      <c r="A154" s="58">
        <v>1960</v>
      </c>
      <c r="B154" s="58">
        <v>3</v>
      </c>
      <c r="C154" s="17">
        <v>22160</v>
      </c>
      <c r="D154" s="18">
        <v>2750000000000000</v>
      </c>
      <c r="E154" s="22">
        <v>5900</v>
      </c>
      <c r="F154" s="140">
        <f>$E154/(VLOOKUP($C154,INPC!$C:$F,4,0)/VLOOKUP($K$6,INPC!$C:$F,4,0))</f>
        <v>2.6404548955366113E+18</v>
      </c>
      <c r="G154" s="140">
        <f>$E154/(VLOOKUP($C154,INPC!$C:$G,5,0)/VLOOKUP($K$6,INPC!$C:$G,5,0))</f>
        <v>3.2279561097935068E+18</v>
      </c>
      <c r="H154" s="39">
        <f>$E154/(VLOOKUP($C154,IPCA!$A:$E,4,0)/VLOOKUP($K$6,IPCA!$A:$E,4,0))</f>
        <v>2.7936165115621396E+18</v>
      </c>
      <c r="I154" s="39">
        <f>$E154/(VLOOKUP($C154,IPCA!$A:$E,5,0)/VLOOKUP($K$6,IPCA!$A:$E,5,0))</f>
        <v>3.4151961853847158E+18</v>
      </c>
    </row>
    <row r="155" spans="1:9">
      <c r="A155" s="58">
        <v>1960</v>
      </c>
      <c r="B155" s="58">
        <v>4</v>
      </c>
      <c r="C155" s="17">
        <v>22190</v>
      </c>
      <c r="D155" s="18">
        <v>2750000000000000</v>
      </c>
      <c r="E155" s="22">
        <v>9440</v>
      </c>
      <c r="F155" s="140">
        <f>$E155/(VLOOKUP($C155,INPC!$C:$F,4,0)/VLOOKUP($K$6,INPC!$C:$F,4,0))</f>
        <v>4.1276583682915927E+18</v>
      </c>
      <c r="G155" s="140">
        <f>$E155/(VLOOKUP($C155,INPC!$C:$G,5,0)/VLOOKUP($K$6,INPC!$C:$G,5,0))</f>
        <v>5.0460623552364718E+18</v>
      </c>
      <c r="H155" s="39">
        <f>$E155/(VLOOKUP($C155,IPCA!$A:$E,4,0)/VLOOKUP($K$6,IPCA!$A:$E,4,0))</f>
        <v>4.3670863650195415E+18</v>
      </c>
      <c r="I155" s="39">
        <f>$E155/(VLOOKUP($C155,IPCA!$A:$E,5,0)/VLOOKUP($K$6,IPCA!$A:$E,5,0))</f>
        <v>5.3387630812363889E+18</v>
      </c>
    </row>
    <row r="156" spans="1:9">
      <c r="A156" s="58">
        <v>1960</v>
      </c>
      <c r="B156" s="58">
        <v>4</v>
      </c>
      <c r="C156" s="17">
        <v>22221</v>
      </c>
      <c r="D156" s="18">
        <v>2750000000000000</v>
      </c>
      <c r="E156" s="22">
        <v>9440</v>
      </c>
      <c r="F156" s="140">
        <f>$E156/(VLOOKUP($C156,INPC!$C:$F,4,0)/VLOOKUP($K$6,INPC!$C:$F,4,0))</f>
        <v>4.0349493492998467E+18</v>
      </c>
      <c r="G156" s="140">
        <f>$E156/(VLOOKUP($C156,INPC!$C:$G,5,0)/VLOOKUP($K$6,INPC!$C:$G,5,0))</f>
        <v>4.932725579519062E+18</v>
      </c>
      <c r="H156" s="39">
        <f>$E156/(VLOOKUP($C156,IPCA!$A:$E,4,0)/VLOOKUP($K$6,IPCA!$A:$E,4,0))</f>
        <v>4.2689996881125181E+18</v>
      </c>
      <c r="I156" s="39">
        <f>$E156/(VLOOKUP($C156,IPCA!$A:$E,5,0)/VLOOKUP($K$6,IPCA!$A:$E,5,0))</f>
        <v>5.2188521187175537E+18</v>
      </c>
    </row>
    <row r="157" spans="1:9">
      <c r="A157" s="58">
        <v>1960</v>
      </c>
      <c r="B157" s="58">
        <v>4</v>
      </c>
      <c r="C157" s="17">
        <v>22251</v>
      </c>
      <c r="D157" s="18">
        <v>2750000000000000</v>
      </c>
      <c r="E157" s="22">
        <v>9440</v>
      </c>
      <c r="F157" s="140">
        <f>$E157/(VLOOKUP($C157,INPC!$C:$F,4,0)/VLOOKUP($K$6,INPC!$C:$F,4,0))</f>
        <v>3.9463134175129308E+18</v>
      </c>
      <c r="G157" s="140">
        <f>$E157/(VLOOKUP($C157,INPC!$C:$G,5,0)/VLOOKUP($K$6,INPC!$C:$G,5,0))</f>
        <v>4.8243681529095578E+18</v>
      </c>
      <c r="H157" s="39">
        <f>$E157/(VLOOKUP($C157,IPCA!$A:$E,4,0)/VLOOKUP($K$6,IPCA!$A:$E,4,0))</f>
        <v>4.1752223609647642E+18</v>
      </c>
      <c r="I157" s="39">
        <f>$E157/(VLOOKUP($C157,IPCA!$A:$E,5,0)/VLOOKUP($K$6,IPCA!$A:$E,5,0))</f>
        <v>5.104209336279424E+18</v>
      </c>
    </row>
    <row r="158" spans="1:9">
      <c r="A158" s="58">
        <v>1961</v>
      </c>
      <c r="B158" s="58">
        <v>1</v>
      </c>
      <c r="C158" s="17">
        <v>22282</v>
      </c>
      <c r="D158" s="18">
        <v>2750000000000000</v>
      </c>
      <c r="E158" s="22">
        <v>9440</v>
      </c>
      <c r="F158" s="140">
        <f>$E158/(VLOOKUP($C158,INPC!$C:$F,4,0)/VLOOKUP($K$6,INPC!$C:$F,4,0))</f>
        <v>3.7953580867213824E+18</v>
      </c>
      <c r="G158" s="140">
        <f>$E158/(VLOOKUP($C158,INPC!$C:$G,5,0)/VLOOKUP($K$6,INPC!$C:$G,5,0))</f>
        <v>4.6398252610168893E+18</v>
      </c>
      <c r="H158" s="39">
        <f>$E158/(VLOOKUP($C158,IPCA!$A:$E,4,0)/VLOOKUP($K$6,IPCA!$A:$E,4,0))</f>
        <v>4.0155107501660155E+18</v>
      </c>
      <c r="I158" s="39">
        <f>$E158/(VLOOKUP($C158,IPCA!$A:$E,5,0)/VLOOKUP($K$6,IPCA!$A:$E,5,0))</f>
        <v>4.908961892077954E+18</v>
      </c>
    </row>
    <row r="159" spans="1:9">
      <c r="A159" s="58">
        <v>1961</v>
      </c>
      <c r="B159" s="58">
        <v>1</v>
      </c>
      <c r="C159" s="17">
        <v>22313</v>
      </c>
      <c r="D159" s="18">
        <v>2750000000000000</v>
      </c>
      <c r="E159" s="22">
        <v>9440</v>
      </c>
      <c r="F159" s="140">
        <f>$E159/(VLOOKUP($C159,INPC!$C:$F,4,0)/VLOOKUP($K$6,INPC!$C:$F,4,0))</f>
        <v>3.6560896277883443E+18</v>
      </c>
      <c r="G159" s="140">
        <f>$E159/(VLOOKUP($C159,INPC!$C:$G,5,0)/VLOOKUP($K$6,INPC!$C:$G,5,0))</f>
        <v>4.4695695699712512E+18</v>
      </c>
      <c r="H159" s="39">
        <f>$E159/(VLOOKUP($C159,IPCA!$A:$E,4,0)/VLOOKUP($K$6,IPCA!$A:$E,4,0))</f>
        <v>3.8681639172120366E+18</v>
      </c>
      <c r="I159" s="39">
        <f>$E159/(VLOOKUP($C159,IPCA!$A:$E,5,0)/VLOOKUP($K$6,IPCA!$A:$E,5,0))</f>
        <v>4.7288303887917148E+18</v>
      </c>
    </row>
    <row r="160" spans="1:9">
      <c r="A160" s="58">
        <v>1961</v>
      </c>
      <c r="B160" s="58">
        <v>1</v>
      </c>
      <c r="C160" s="17">
        <v>22341</v>
      </c>
      <c r="D160" s="18">
        <v>2750000000000000</v>
      </c>
      <c r="E160" s="22">
        <v>9440</v>
      </c>
      <c r="F160" s="140">
        <f>$E160/(VLOOKUP($C160,INPC!$C:$F,4,0)/VLOOKUP($K$6,INPC!$C:$F,4,0))</f>
        <v>3.5261557361836728E+18</v>
      </c>
      <c r="G160" s="140">
        <f>$E160/(VLOOKUP($C160,INPC!$C:$G,5,0)/VLOOKUP($K$6,INPC!$C:$G,5,0))</f>
        <v>4.3107253874845399E+18</v>
      </c>
      <c r="H160" s="39">
        <f>$E160/(VLOOKUP($C160,IPCA!$A:$E,4,0)/VLOOKUP($K$6,IPCA!$A:$E,4,0))</f>
        <v>3.7306931103401144E+18</v>
      </c>
      <c r="I160" s="39">
        <f>$E160/(VLOOKUP($C160,IPCA!$A:$E,5,0)/VLOOKUP($K$6,IPCA!$A:$E,5,0))</f>
        <v>4.5607723273907896E+18</v>
      </c>
    </row>
    <row r="161" spans="1:9">
      <c r="A161" s="58">
        <v>1961</v>
      </c>
      <c r="B161" s="58">
        <v>2</v>
      </c>
      <c r="C161" s="17">
        <v>22372</v>
      </c>
      <c r="D161" s="18">
        <v>2750000000000000</v>
      </c>
      <c r="E161" s="22">
        <v>9440</v>
      </c>
      <c r="F161" s="140">
        <f>$E161/(VLOOKUP($C161,INPC!$C:$F,4,0)/VLOOKUP($K$6,INPC!$C:$F,4,0))</f>
        <v>3.4477169708978191E+18</v>
      </c>
      <c r="G161" s="140">
        <f>$E161/(VLOOKUP($C161,INPC!$C:$G,5,0)/VLOOKUP($K$6,INPC!$C:$G,5,0))</f>
        <v>4.2148339969225841E+18</v>
      </c>
      <c r="H161" s="39">
        <f>$E161/(VLOOKUP($C161,IPCA!$A:$E,4,0)/VLOOKUP($K$6,IPCA!$A:$E,4,0))</f>
        <v>3.6477044441752351E+18</v>
      </c>
      <c r="I161" s="39">
        <f>$E161/(VLOOKUP($C161,IPCA!$A:$E,5,0)/VLOOKUP($K$6,IPCA!$A:$E,5,0))</f>
        <v>4.459318683004225E+18</v>
      </c>
    </row>
    <row r="162" spans="1:9">
      <c r="A162" s="58">
        <v>1961</v>
      </c>
      <c r="B162" s="58">
        <v>2</v>
      </c>
      <c r="C162" s="17">
        <v>22402</v>
      </c>
      <c r="D162" s="18">
        <v>2750000000000000</v>
      </c>
      <c r="E162" s="22">
        <v>9440</v>
      </c>
      <c r="F162" s="140">
        <f>$E162/(VLOOKUP($C162,INPC!$C:$F,4,0)/VLOOKUP($K$6,INPC!$C:$F,4,0))</f>
        <v>3.3731717390946232E+18</v>
      </c>
      <c r="G162" s="140">
        <f>$E162/(VLOOKUP($C162,INPC!$C:$G,5,0)/VLOOKUP($K$6,INPC!$C:$G,5,0))</f>
        <v>4.1237024510431775E+18</v>
      </c>
      <c r="H162" s="39">
        <f>$E162/(VLOOKUP($C162,IPCA!$A:$E,4,0)/VLOOKUP($K$6,IPCA!$A:$E,4,0))</f>
        <v>3.5688351588957706E+18</v>
      </c>
      <c r="I162" s="39">
        <f>$E162/(VLOOKUP($C162,IPCA!$A:$E,5,0)/VLOOKUP($K$6,IPCA!$A:$E,5,0))</f>
        <v>4.362900981750079E+18</v>
      </c>
    </row>
    <row r="163" spans="1:9">
      <c r="A163" s="58">
        <v>1961</v>
      </c>
      <c r="B163" s="58">
        <v>2</v>
      </c>
      <c r="C163" s="17">
        <v>22433</v>
      </c>
      <c r="D163" s="18">
        <v>2750000000000000</v>
      </c>
      <c r="E163" s="22">
        <v>9440</v>
      </c>
      <c r="F163" s="140">
        <f>$E163/(VLOOKUP($C163,INPC!$C:$F,4,0)/VLOOKUP($K$6,INPC!$C:$F,4,0))</f>
        <v>3.3013221948816927E+18</v>
      </c>
      <c r="G163" s="140">
        <f>$E163/(VLOOKUP($C163,INPC!$C:$G,5,0)/VLOOKUP($K$6,INPC!$C:$G,5,0))</f>
        <v>4.0358663832428698E+18</v>
      </c>
      <c r="H163" s="39">
        <f>$E163/(VLOOKUP($C163,IPCA!$A:$E,4,0)/VLOOKUP($K$6,IPCA!$A:$E,4,0))</f>
        <v>3.4928179266375153E+18</v>
      </c>
      <c r="I163" s="39">
        <f>$E163/(VLOOKUP($C163,IPCA!$A:$E,5,0)/VLOOKUP($K$6,IPCA!$A:$E,5,0))</f>
        <v>4.2699699153143619E+18</v>
      </c>
    </row>
    <row r="164" spans="1:9">
      <c r="A164" s="58">
        <v>1961</v>
      </c>
      <c r="B164" s="58">
        <v>3</v>
      </c>
      <c r="C164" s="17">
        <v>22463</v>
      </c>
      <c r="D164" s="18">
        <v>2750000000000000</v>
      </c>
      <c r="E164" s="22">
        <v>9440</v>
      </c>
      <c r="F164" s="140">
        <f>$E164/(VLOOKUP($C164,INPC!$C:$F,4,0)/VLOOKUP($K$6,INPC!$C:$F,4,0))</f>
        <v>3.2488556412981504E+18</v>
      </c>
      <c r="G164" s="140">
        <f>$E164/(VLOOKUP($C164,INPC!$C:$G,5,0)/VLOOKUP($K$6,INPC!$C:$G,5,0))</f>
        <v>3.9717260214869893E+18</v>
      </c>
      <c r="H164" s="39">
        <f>$E164/(VLOOKUP($C164,IPCA!$A:$E,4,0)/VLOOKUP($K$6,IPCA!$A:$E,4,0))</f>
        <v>3.4373080102804859E+18</v>
      </c>
      <c r="I164" s="39">
        <f>$E164/(VLOOKUP($C164,IPCA!$A:$E,5,0)/VLOOKUP($K$6,IPCA!$A:$E,5,0))</f>
        <v>4.2021090425678935E+18</v>
      </c>
    </row>
    <row r="165" spans="1:9">
      <c r="A165" s="58">
        <v>1961</v>
      </c>
      <c r="B165" s="58">
        <v>3</v>
      </c>
      <c r="C165" s="17">
        <v>22494</v>
      </c>
      <c r="D165" s="18">
        <v>2750000000000000</v>
      </c>
      <c r="E165" s="22">
        <v>9440</v>
      </c>
      <c r="F165" s="140">
        <f>$E165/(VLOOKUP($C165,INPC!$C:$F,4,0)/VLOOKUP($K$6,INPC!$C:$F,4,0))</f>
        <v>3.1975994236563103E+18</v>
      </c>
      <c r="G165" s="140">
        <f>$E165/(VLOOKUP($C165,INPC!$C:$G,5,0)/VLOOKUP($K$6,INPC!$C:$G,5,0))</f>
        <v>3.9090652954198395E+18</v>
      </c>
      <c r="H165" s="39">
        <f>$E165/(VLOOKUP($C165,IPCA!$A:$E,4,0)/VLOOKUP($K$6,IPCA!$A:$E,4,0))</f>
        <v>3.3830786363318861E+18</v>
      </c>
      <c r="I165" s="39">
        <f>$E165/(VLOOKUP($C165,IPCA!$A:$E,5,0)/VLOOKUP($K$6,IPCA!$A:$E,5,0))</f>
        <v>4.1358136329157304E+18</v>
      </c>
    </row>
    <row r="166" spans="1:9">
      <c r="A166" s="58">
        <v>1961</v>
      </c>
      <c r="B166" s="58">
        <v>3</v>
      </c>
      <c r="C166" s="17">
        <v>22525</v>
      </c>
      <c r="D166" s="18">
        <v>2750000000000000</v>
      </c>
      <c r="E166" s="22">
        <v>9440</v>
      </c>
      <c r="F166" s="140">
        <f>$E166/(VLOOKUP($C166,INPC!$C:$F,4,0)/VLOOKUP($K$6,INPC!$C:$F,4,0))</f>
        <v>3.147935394376105E+18</v>
      </c>
      <c r="G166" s="140">
        <f>$E166/(VLOOKUP($C166,INPC!$C:$G,5,0)/VLOOKUP($K$6,INPC!$C:$G,5,0))</f>
        <v>3.8483510196247885E+18</v>
      </c>
      <c r="H166" s="39">
        <f>$E166/(VLOOKUP($C166,IPCA!$A:$E,4,0)/VLOOKUP($K$6,IPCA!$A:$E,4,0))</f>
        <v>3.3305338068548076E+18</v>
      </c>
      <c r="I166" s="39">
        <f>$E166/(VLOOKUP($C166,IPCA!$A:$E,5,0)/VLOOKUP($K$6,IPCA!$A:$E,5,0))</f>
        <v>4.071577578880002E+18</v>
      </c>
    </row>
    <row r="167" spans="1:9">
      <c r="A167" s="58">
        <v>1961</v>
      </c>
      <c r="B167" s="58">
        <v>4</v>
      </c>
      <c r="C167" s="17">
        <v>22555</v>
      </c>
      <c r="D167" s="18">
        <v>2750000000000000</v>
      </c>
      <c r="E167" s="22">
        <v>13216</v>
      </c>
      <c r="F167" s="140">
        <f>$E167/(VLOOKUP($C167,INPC!$C:$F,4,0)/VLOOKUP($K$6,INPC!$C:$F,4,0))</f>
        <v>4.231296999256854E+18</v>
      </c>
      <c r="G167" s="140">
        <f>$E167/(VLOOKUP($C167,INPC!$C:$G,5,0)/VLOOKUP($K$6,INPC!$C:$G,5,0))</f>
        <v>5.1727605815915049E+18</v>
      </c>
      <c r="H167" s="39">
        <f>$E167/(VLOOKUP($C167,IPCA!$A:$E,4,0)/VLOOKUP($K$6,IPCA!$A:$E,4,0))</f>
        <v>4.4767366344445798E+18</v>
      </c>
      <c r="I167" s="39">
        <f>$E167/(VLOOKUP($C167,IPCA!$A:$E,5,0)/VLOOKUP($K$6,IPCA!$A:$E,5,0))</f>
        <v>5.4728105356084982E+18</v>
      </c>
    </row>
    <row r="168" spans="1:9">
      <c r="A168" s="58">
        <v>1961</v>
      </c>
      <c r="B168" s="58">
        <v>4</v>
      </c>
      <c r="C168" s="17">
        <v>22586</v>
      </c>
      <c r="D168" s="18">
        <v>2750000000000000</v>
      </c>
      <c r="E168" s="22">
        <v>13216</v>
      </c>
      <c r="F168" s="140">
        <f>$E168/(VLOOKUP($C168,INPC!$C:$F,4,0)/VLOOKUP($K$6,INPC!$C:$F,4,0))</f>
        <v>4.0684750313932938E+18</v>
      </c>
      <c r="G168" s="140">
        <f>$E168/(VLOOKUP($C168,INPC!$C:$G,5,0)/VLOOKUP($K$6,INPC!$C:$G,5,0))</f>
        <v>4.9737107258783017E+18</v>
      </c>
      <c r="H168" s="39">
        <f>$E168/(VLOOKUP($C168,IPCA!$A:$E,4,0)/VLOOKUP($K$6,IPCA!$A:$E,4,0))</f>
        <v>4.3044700531681587E+18</v>
      </c>
      <c r="I168" s="39">
        <f>$E168/(VLOOKUP($C168,IPCA!$A:$E,5,0)/VLOOKUP($K$6,IPCA!$A:$E,5,0))</f>
        <v>5.2622146399980739E+18</v>
      </c>
    </row>
    <row r="169" spans="1:9">
      <c r="A169" s="58">
        <v>1961</v>
      </c>
      <c r="B169" s="58">
        <v>4</v>
      </c>
      <c r="C169" s="17">
        <v>22616</v>
      </c>
      <c r="D169" s="18">
        <v>2750000000000000</v>
      </c>
      <c r="E169" s="22">
        <v>13216</v>
      </c>
      <c r="F169" s="140">
        <f>$E169/(VLOOKUP($C169,INPC!$C:$F,4,0)/VLOOKUP($K$6,INPC!$C:$F,4,0))</f>
        <v>3.91771964316371E+18</v>
      </c>
      <c r="G169" s="140">
        <f>$E169/(VLOOKUP($C169,INPC!$C:$G,5,0)/VLOOKUP($K$6,INPC!$C:$G,5,0))</f>
        <v>4.789412263767636E+18</v>
      </c>
      <c r="H169" s="39">
        <f>$E169/(VLOOKUP($C169,IPCA!$A:$E,4,0)/VLOOKUP($K$6,IPCA!$A:$E,4,0))</f>
        <v>4.1449699827533844E+18</v>
      </c>
      <c r="I169" s="39">
        <f>$E169/(VLOOKUP($C169,IPCA!$A:$E,5,0)/VLOOKUP($K$6,IPCA!$A:$E,5,0))</f>
        <v>5.0672258039160115E+18</v>
      </c>
    </row>
    <row r="170" spans="1:9">
      <c r="A170" s="58">
        <v>1962</v>
      </c>
      <c r="B170" s="58">
        <v>1</v>
      </c>
      <c r="C170" s="17">
        <v>22647</v>
      </c>
      <c r="D170" s="18">
        <v>2750000000000000</v>
      </c>
      <c r="E170" s="22">
        <v>13216</v>
      </c>
      <c r="F170" s="140">
        <f>$E170/(VLOOKUP($C170,INPC!$C:$F,4,0)/VLOOKUP($K$6,INPC!$C:$F,4,0))</f>
        <v>3.6675603464614758E+18</v>
      </c>
      <c r="G170" s="140">
        <f>$E170/(VLOOKUP($C170,INPC!$C:$G,5,0)/VLOOKUP($K$6,INPC!$C:$G,5,0))</f>
        <v>4.4835925235491543E+18</v>
      </c>
      <c r="H170" s="39">
        <f>$E170/(VLOOKUP($C170,IPCA!$A:$E,4,0)/VLOOKUP($K$6,IPCA!$A:$E,4,0))</f>
        <v>3.8803000037397448E+18</v>
      </c>
      <c r="I170" s="39">
        <f>$E170/(VLOOKUP($C170,IPCA!$A:$E,5,0)/VLOOKUP($K$6,IPCA!$A:$E,5,0))</f>
        <v>4.7436667545718385E+18</v>
      </c>
    </row>
    <row r="171" spans="1:9">
      <c r="A171" s="58">
        <v>1962</v>
      </c>
      <c r="B171" s="58">
        <v>1</v>
      </c>
      <c r="C171" s="17">
        <v>22678</v>
      </c>
      <c r="D171" s="18">
        <v>2750000000000000</v>
      </c>
      <c r="E171" s="22">
        <v>13216</v>
      </c>
      <c r="F171" s="140">
        <f>$E171/(VLOOKUP($C171,INPC!$C:$F,4,0)/VLOOKUP($K$6,INPC!$C:$F,4,0))</f>
        <v>3.4474305561961871E+18</v>
      </c>
      <c r="G171" s="140">
        <f>$E171/(VLOOKUP($C171,INPC!$C:$G,5,0)/VLOOKUP($K$6,INPC!$C:$G,5,0))</f>
        <v>4.2144838549498383E+18</v>
      </c>
      <c r="H171" s="39">
        <f>$E171/(VLOOKUP($C171,IPCA!$A:$E,4,0)/VLOOKUP($K$6,IPCA!$A:$E,4,0))</f>
        <v>3.6474014157686574E+18</v>
      </c>
      <c r="I171" s="39">
        <f>$E171/(VLOOKUP($C171,IPCA!$A:$E,5,0)/VLOOKUP($K$6,IPCA!$A:$E,5,0))</f>
        <v>4.4589482307771837E+18</v>
      </c>
    </row>
    <row r="172" spans="1:9">
      <c r="A172" s="58">
        <v>1962</v>
      </c>
      <c r="B172" s="58">
        <v>1</v>
      </c>
      <c r="C172" s="17">
        <v>22706</v>
      </c>
      <c r="D172" s="18">
        <v>2750000000000000</v>
      </c>
      <c r="E172" s="22">
        <v>13216</v>
      </c>
      <c r="F172" s="140">
        <f>$E172/(VLOOKUP($C172,INPC!$C:$F,4,0)/VLOOKUP($K$6,INPC!$C:$F,4,0))</f>
        <v>3.2522292570698747E+18</v>
      </c>
      <c r="G172" s="140">
        <f>$E172/(VLOOKUP($C172,INPC!$C:$G,5,0)/VLOOKUP($K$6,INPC!$C:$G,5,0))</f>
        <v>3.9758502667679217E+18</v>
      </c>
      <c r="H172" s="39">
        <f>$E172/(VLOOKUP($C172,IPCA!$A:$E,4,0)/VLOOKUP($K$6,IPCA!$A:$E,4,0))</f>
        <v>3.4408773152284657E+18</v>
      </c>
      <c r="I172" s="39">
        <f>$E172/(VLOOKUP($C172,IPCA!$A:$E,5,0)/VLOOKUP($K$6,IPCA!$A:$E,5,0))</f>
        <v>4.2064725178667986E+18</v>
      </c>
    </row>
    <row r="173" spans="1:9">
      <c r="A173" s="58">
        <v>1962</v>
      </c>
      <c r="B173" s="58">
        <v>2</v>
      </c>
      <c r="C173" s="17">
        <v>22737</v>
      </c>
      <c r="D173" s="18">
        <v>2750000000000000</v>
      </c>
      <c r="E173" s="22">
        <v>13216</v>
      </c>
      <c r="F173" s="140">
        <f>$E173/(VLOOKUP($C173,INPC!$C:$F,4,0)/VLOOKUP($K$6,INPC!$C:$F,4,0))</f>
        <v>3.1468015408691256E+18</v>
      </c>
      <c r="G173" s="140">
        <f>$E173/(VLOOKUP($C173,INPC!$C:$G,5,0)/VLOOKUP($K$6,INPC!$C:$G,5,0))</f>
        <v>3.8469648837125064E+18</v>
      </c>
      <c r="H173" s="39">
        <f>$E173/(VLOOKUP($C173,IPCA!$A:$E,4,0)/VLOOKUP($K$6,IPCA!$A:$E,4,0))</f>
        <v>3.3293341833035228E+18</v>
      </c>
      <c r="I173" s="39">
        <f>$E173/(VLOOKUP($C173,IPCA!$A:$E,5,0)/VLOOKUP($K$6,IPCA!$A:$E,5,0))</f>
        <v>4.0701110390885565E+18</v>
      </c>
    </row>
    <row r="174" spans="1:9">
      <c r="A174" s="58">
        <v>1962</v>
      </c>
      <c r="B174" s="58">
        <v>2</v>
      </c>
      <c r="C174" s="17">
        <v>22767</v>
      </c>
      <c r="D174" s="18">
        <v>2750000000000000</v>
      </c>
      <c r="E174" s="22">
        <v>13216</v>
      </c>
      <c r="F174" s="140">
        <f>$E174/(VLOOKUP($C174,INPC!$C:$F,4,0)/VLOOKUP($K$6,INPC!$C:$F,4,0))</f>
        <v>3.0479945148888433E+18</v>
      </c>
      <c r="G174" s="140">
        <f>$E174/(VLOOKUP($C174,INPC!$C:$G,5,0)/VLOOKUP($K$6,INPC!$C:$G,5,0))</f>
        <v>3.7261732944516111E+18</v>
      </c>
      <c r="H174" s="39">
        <f>$E174/(VLOOKUP($C174,IPCA!$A:$E,4,0)/VLOOKUP($K$6,IPCA!$A:$E,4,0))</f>
        <v>3.2247957798248412E+18</v>
      </c>
      <c r="I174" s="39">
        <f>$E174/(VLOOKUP($C174,IPCA!$A:$E,5,0)/VLOOKUP($K$6,IPCA!$A:$E,5,0))</f>
        <v>3.9423128408358682E+18</v>
      </c>
    </row>
    <row r="175" spans="1:9">
      <c r="A175" s="58">
        <v>1962</v>
      </c>
      <c r="B175" s="58">
        <v>2</v>
      </c>
      <c r="C175" s="17">
        <v>22798</v>
      </c>
      <c r="D175" s="18">
        <v>2750000000000000</v>
      </c>
      <c r="E175" s="22">
        <v>13216</v>
      </c>
      <c r="F175" s="140">
        <f>$E175/(VLOOKUP($C175,INPC!$C:$F,4,0)/VLOOKUP($K$6,INPC!$C:$F,4,0))</f>
        <v>2.9552035122101903E+18</v>
      </c>
      <c r="G175" s="140">
        <f>$E175/(VLOOKUP($C175,INPC!$C:$G,5,0)/VLOOKUP($K$6,INPC!$C:$G,5,0))</f>
        <v>3.6127362936769582E+18</v>
      </c>
      <c r="H175" s="39">
        <f>$E175/(VLOOKUP($C175,IPCA!$A:$E,4,0)/VLOOKUP($K$6,IPCA!$A:$E,4,0))</f>
        <v>3.126622363704128E+18</v>
      </c>
      <c r="I175" s="39">
        <f>$E175/(VLOOKUP($C175,IPCA!$A:$E,5,0)/VLOOKUP($K$6,IPCA!$A:$E,5,0))</f>
        <v>3.8222958396282962E+18</v>
      </c>
    </row>
    <row r="176" spans="1:9">
      <c r="A176" s="58">
        <v>1962</v>
      </c>
      <c r="B176" s="58">
        <v>3</v>
      </c>
      <c r="C176" s="17">
        <v>22828</v>
      </c>
      <c r="D176" s="18">
        <v>2750000000000000</v>
      </c>
      <c r="E176" s="22">
        <v>13216</v>
      </c>
      <c r="F176" s="140">
        <f>$E176/(VLOOKUP($C176,INPC!$C:$F,4,0)/VLOOKUP($K$6,INPC!$C:$F,4,0))</f>
        <v>2.880086428053204E+18</v>
      </c>
      <c r="G176" s="140">
        <f>$E176/(VLOOKUP($C176,INPC!$C:$G,5,0)/VLOOKUP($K$6,INPC!$C:$G,5,0))</f>
        <v>3.5209056582950426E+18</v>
      </c>
      <c r="H176" s="39">
        <f>$E176/(VLOOKUP($C176,IPCA!$A:$E,4,0)/VLOOKUP($K$6,IPCA!$A:$E,4,0))</f>
        <v>3.0471480553354885E+18</v>
      </c>
      <c r="I176" s="39">
        <f>$E176/(VLOOKUP($C176,IPCA!$A:$E,5,0)/VLOOKUP($K$6,IPCA!$A:$E,5,0))</f>
        <v>3.7251384976476349E+18</v>
      </c>
    </row>
    <row r="177" spans="1:9">
      <c r="A177" s="58">
        <v>1962</v>
      </c>
      <c r="B177" s="58">
        <v>3</v>
      </c>
      <c r="C177" s="17">
        <v>22859</v>
      </c>
      <c r="D177" s="18">
        <v>2750000000000000</v>
      </c>
      <c r="E177" s="22">
        <v>13216</v>
      </c>
      <c r="F177" s="140">
        <f>$E177/(VLOOKUP($C177,INPC!$C:$F,4,0)/VLOOKUP($K$6,INPC!$C:$F,4,0))</f>
        <v>2.8086934226877563E+18</v>
      </c>
      <c r="G177" s="140">
        <f>$E177/(VLOOKUP($C177,INPC!$C:$G,5,0)/VLOOKUP($K$6,INPC!$C:$G,5,0))</f>
        <v>3.4336277092357821E+18</v>
      </c>
      <c r="H177" s="39">
        <f>$E177/(VLOOKUP($C177,IPCA!$A:$E,4,0)/VLOOKUP($K$6,IPCA!$A:$E,4,0))</f>
        <v>2.9716138438115205E+18</v>
      </c>
      <c r="I177" s="39">
        <f>$E177/(VLOOKUP($C177,IPCA!$A:$E,5,0)/VLOOKUP($K$6,IPCA!$A:$E,5,0))</f>
        <v>3.6327979240595835E+18</v>
      </c>
    </row>
    <row r="178" spans="1:9">
      <c r="A178" s="58">
        <v>1962</v>
      </c>
      <c r="B178" s="58">
        <v>3</v>
      </c>
      <c r="C178" s="17">
        <v>22890</v>
      </c>
      <c r="D178" s="18">
        <v>2750000000000000</v>
      </c>
      <c r="E178" s="22">
        <v>13216</v>
      </c>
      <c r="F178" s="140">
        <f>$E178/(VLOOKUP($C178,INPC!$C:$F,4,0)/VLOOKUP($K$6,INPC!$C:$F,4,0))</f>
        <v>2.7409805363415849E+18</v>
      </c>
      <c r="G178" s="140">
        <f>$E178/(VLOOKUP($C178,INPC!$C:$G,5,0)/VLOOKUP($K$6,INPC!$C:$G,5,0))</f>
        <v>3.3508487056775875E+18</v>
      </c>
      <c r="H178" s="39">
        <f>$E178/(VLOOKUP($C178,IPCA!$A:$E,4,0)/VLOOKUP($K$6,IPCA!$A:$E,4,0))</f>
        <v>2.8999732194395786E+18</v>
      </c>
      <c r="I178" s="39">
        <f>$E178/(VLOOKUP($C178,IPCA!$A:$E,5,0)/VLOOKUP($K$6,IPCA!$A:$E,5,0))</f>
        <v>3.545217260764885E+18</v>
      </c>
    </row>
    <row r="179" spans="1:9">
      <c r="A179" s="58">
        <v>1962</v>
      </c>
      <c r="B179" s="58">
        <v>4</v>
      </c>
      <c r="C179" s="17">
        <v>22920</v>
      </c>
      <c r="D179" s="18">
        <v>2750000000000000</v>
      </c>
      <c r="E179" s="22">
        <v>13216</v>
      </c>
      <c r="F179" s="140">
        <f>$E179/(VLOOKUP($C179,INPC!$C:$F,4,0)/VLOOKUP($K$6,INPC!$C:$F,4,0))</f>
        <v>2.6595174442176783E+18</v>
      </c>
      <c r="G179" s="140">
        <f>$E179/(VLOOKUP($C179,INPC!$C:$G,5,0)/VLOOKUP($K$6,INPC!$C:$G,5,0))</f>
        <v>3.2512600755561119E+18</v>
      </c>
      <c r="H179" s="39">
        <f>$E179/(VLOOKUP($C179,IPCA!$A:$E,4,0)/VLOOKUP($K$6,IPCA!$A:$E,4,0))</f>
        <v>2.8137847980334996E+18</v>
      </c>
      <c r="I179" s="39">
        <f>$E179/(VLOOKUP($C179,IPCA!$A:$E,5,0)/VLOOKUP($K$6,IPCA!$A:$E,5,0))</f>
        <v>3.4398519155959532E+18</v>
      </c>
    </row>
    <row r="180" spans="1:9">
      <c r="A180" s="58">
        <v>1962</v>
      </c>
      <c r="B180" s="58">
        <v>4</v>
      </c>
      <c r="C180" s="17">
        <v>22951</v>
      </c>
      <c r="D180" s="18">
        <v>2750000000000000</v>
      </c>
      <c r="E180" s="22">
        <v>13216</v>
      </c>
      <c r="F180" s="140">
        <f>$E180/(VLOOKUP($C180,INPC!$C:$F,4,0)/VLOOKUP($K$6,INPC!$C:$F,4,0))</f>
        <v>2.6383816463617009E+18</v>
      </c>
      <c r="G180" s="140">
        <f>$E180/(VLOOKUP($C180,INPC!$C:$G,5,0)/VLOOKUP($K$6,INPC!$C:$G,5,0))</f>
        <v>3.2254215626771799E+18</v>
      </c>
      <c r="H180" s="39">
        <f>$E180/(VLOOKUP($C180,IPCA!$A:$E,4,0)/VLOOKUP($K$6,IPCA!$A:$E,4,0))</f>
        <v>2.7914230019750595E+18</v>
      </c>
      <c r="I180" s="39">
        <f>$E180/(VLOOKUP($C180,IPCA!$A:$E,5,0)/VLOOKUP($K$6,IPCA!$A:$E,5,0))</f>
        <v>3.4125146199145098E+18</v>
      </c>
    </row>
    <row r="181" spans="1:9">
      <c r="A181" s="58">
        <v>1962</v>
      </c>
      <c r="B181" s="58">
        <v>4</v>
      </c>
      <c r="C181" s="17">
        <v>22981</v>
      </c>
      <c r="D181" s="18">
        <v>2750000000000000</v>
      </c>
      <c r="E181" s="22">
        <v>13216</v>
      </c>
      <c r="F181" s="140">
        <f>$E181/(VLOOKUP($C181,INPC!$C:$F,4,0)/VLOOKUP($K$6,INPC!$C:$F,4,0))</f>
        <v>2.510492759843412E+18</v>
      </c>
      <c r="G181" s="140">
        <f>$E181/(VLOOKUP($C181,INPC!$C:$G,5,0)/VLOOKUP($K$6,INPC!$C:$G,5,0))</f>
        <v>3.0690773989085716E+18</v>
      </c>
      <c r="H181" s="39">
        <f>$E181/(VLOOKUP($C181,IPCA!$A:$E,4,0)/VLOOKUP($K$6,IPCA!$A:$E,4,0))</f>
        <v>2.656115822281622E+18</v>
      </c>
      <c r="I181" s="39">
        <f>$E181/(VLOOKUP($C181,IPCA!$A:$E,5,0)/VLOOKUP($K$6,IPCA!$A:$E,5,0))</f>
        <v>3.2471015927392835E+18</v>
      </c>
    </row>
    <row r="182" spans="1:9">
      <c r="A182" s="58">
        <v>1963</v>
      </c>
      <c r="B182" s="58">
        <v>1</v>
      </c>
      <c r="C182" s="17">
        <v>23012</v>
      </c>
      <c r="D182" s="18">
        <v>2750000000000000</v>
      </c>
      <c r="E182" s="22">
        <v>21000</v>
      </c>
      <c r="F182" s="140">
        <f>$E182/(VLOOKUP($C182,INPC!$C:$F,4,0)/VLOOKUP($K$6,INPC!$C:$F,4,0))</f>
        <v>3.7039924870291379E+18</v>
      </c>
      <c r="G182" s="140">
        <f>$E182/(VLOOKUP($C182,INPC!$C:$G,5,0)/VLOOKUP($K$6,INPC!$C:$G,5,0))</f>
        <v>4.5281308153931208E+18</v>
      </c>
      <c r="H182" s="39">
        <f>$E182/(VLOOKUP($C182,IPCA!$A:$E,4,0)/VLOOKUP($K$6,IPCA!$A:$E,4,0))</f>
        <v>3.9188454186276936E+18</v>
      </c>
      <c r="I182" s="39">
        <f>$E182/(VLOOKUP($C182,IPCA!$A:$E,5,0)/VLOOKUP($K$6,IPCA!$A:$E,5,0))</f>
        <v>4.7907885242723553E+18</v>
      </c>
    </row>
    <row r="183" spans="1:9">
      <c r="A183" s="58">
        <v>1963</v>
      </c>
      <c r="B183" s="58">
        <v>1</v>
      </c>
      <c r="C183" s="17">
        <v>23043</v>
      </c>
      <c r="D183" s="18">
        <v>2750000000000000</v>
      </c>
      <c r="E183" s="22">
        <v>21000</v>
      </c>
      <c r="F183" s="140">
        <f>$E183/(VLOOKUP($C183,INPC!$C:$F,4,0)/VLOOKUP($K$6,INPC!$C:$F,4,0))</f>
        <v>3.4568978375012439E+18</v>
      </c>
      <c r="G183" s="140">
        <f>$E183/(VLOOKUP($C183,INPC!$C:$G,5,0)/VLOOKUP($K$6,INPC!$C:$G,5,0))</f>
        <v>4.2260576063452703E+18</v>
      </c>
      <c r="H183" s="39">
        <f>$E183/(VLOOKUP($C183,IPCA!$A:$E,4,0)/VLOOKUP($K$6,IPCA!$A:$E,4,0))</f>
        <v>3.6574178540036444E+18</v>
      </c>
      <c r="I183" s="39">
        <f>$E183/(VLOOKUP($C183,IPCA!$A:$E,5,0)/VLOOKUP($K$6,IPCA!$A:$E,5,0))</f>
        <v>4.4711933265194552E+18</v>
      </c>
    </row>
    <row r="184" spans="1:9">
      <c r="A184" s="58">
        <v>1963</v>
      </c>
      <c r="B184" s="58">
        <v>1</v>
      </c>
      <c r="C184" s="17">
        <v>23071</v>
      </c>
      <c r="D184" s="18">
        <v>2750000000000000</v>
      </c>
      <c r="E184" s="22">
        <v>21000</v>
      </c>
      <c r="F184" s="140">
        <f>$E184/(VLOOKUP($C184,INPC!$C:$F,4,0)/VLOOKUP($K$6,INPC!$C:$F,4,0))</f>
        <v>3.2405099207733268E+18</v>
      </c>
      <c r="G184" s="140">
        <f>$E184/(VLOOKUP($C184,INPC!$C:$G,5,0)/VLOOKUP($K$6,INPC!$C:$G,5,0))</f>
        <v>3.9615233781453916E+18</v>
      </c>
      <c r="H184" s="39">
        <f>$E184/(VLOOKUP($C184,IPCA!$A:$E,4,0)/VLOOKUP($K$6,IPCA!$A:$E,4,0))</f>
        <v>3.4284781898209725E+18</v>
      </c>
      <c r="I184" s="39">
        <f>$E184/(VLOOKUP($C184,IPCA!$A:$E,5,0)/VLOOKUP($K$6,IPCA!$A:$E,5,0))</f>
        <v>4.1913145870561388E+18</v>
      </c>
    </row>
    <row r="185" spans="1:9">
      <c r="A185" s="58">
        <v>1963</v>
      </c>
      <c r="B185" s="58">
        <v>2</v>
      </c>
      <c r="C185" s="17">
        <v>23102</v>
      </c>
      <c r="D185" s="18">
        <v>2750000000000000</v>
      </c>
      <c r="E185" s="22">
        <v>21000</v>
      </c>
      <c r="F185" s="140">
        <f>$E185/(VLOOKUP($C185,INPC!$C:$F,4,0)/VLOOKUP($K$6,INPC!$C:$F,4,0))</f>
        <v>3.1342321312024827E+18</v>
      </c>
      <c r="G185" s="140">
        <f>$E185/(VLOOKUP($C185,INPC!$C:$G,5,0)/VLOOKUP($K$6,INPC!$C:$G,5,0))</f>
        <v>3.8315987803950351E+18</v>
      </c>
      <c r="H185" s="39">
        <f>$E185/(VLOOKUP($C185,IPCA!$A:$E,4,0)/VLOOKUP($K$6,IPCA!$A:$E,4,0))</f>
        <v>3.3160356753666222E+18</v>
      </c>
      <c r="I185" s="39">
        <f>$E185/(VLOOKUP($C185,IPCA!$A:$E,5,0)/VLOOKUP($K$6,IPCA!$A:$E,5,0))</f>
        <v>4.0538536131356954E+18</v>
      </c>
    </row>
    <row r="186" spans="1:9">
      <c r="A186" s="58">
        <v>1963</v>
      </c>
      <c r="B186" s="58">
        <v>2</v>
      </c>
      <c r="C186" s="17">
        <v>23132</v>
      </c>
      <c r="D186" s="18">
        <v>2750000000000000</v>
      </c>
      <c r="E186" s="22">
        <v>21000</v>
      </c>
      <c r="F186" s="140">
        <f>$E186/(VLOOKUP($C186,INPC!$C:$F,4,0)/VLOOKUP($K$6,INPC!$C:$F,4,0))</f>
        <v>3.0347040787130516E+18</v>
      </c>
      <c r="G186" s="140">
        <f>$E186/(VLOOKUP($C186,INPC!$C:$G,5,0)/VLOOKUP($K$6,INPC!$C:$G,5,0))</f>
        <v>3.7099257362267059E+18</v>
      </c>
      <c r="H186" s="39">
        <f>$E186/(VLOOKUP($C186,IPCA!$A:$E,4,0)/VLOOKUP($K$6,IPCA!$A:$E,4,0))</f>
        <v>3.2107344216818514E+18</v>
      </c>
      <c r="I186" s="39">
        <f>$E186/(VLOOKUP($C186,IPCA!$A:$E,5,0)/VLOOKUP($K$6,IPCA!$A:$E,5,0))</f>
        <v>3.9251228305060634E+18</v>
      </c>
    </row>
    <row r="187" spans="1:9">
      <c r="A187" s="58">
        <v>1963</v>
      </c>
      <c r="B187" s="58">
        <v>2</v>
      </c>
      <c r="C187" s="17">
        <v>23163</v>
      </c>
      <c r="D187" s="18">
        <v>2750000000000000</v>
      </c>
      <c r="E187" s="22">
        <v>21000</v>
      </c>
      <c r="F187" s="140">
        <f>$E187/(VLOOKUP($C187,INPC!$C:$F,4,0)/VLOOKUP($K$6,INPC!$C:$F,4,0))</f>
        <v>2.9413025369539441E+18</v>
      </c>
      <c r="G187" s="140">
        <f>$E187/(VLOOKUP($C187,INPC!$C:$G,5,0)/VLOOKUP($K$6,INPC!$C:$G,5,0))</f>
        <v>3.595742351426197E+18</v>
      </c>
      <c r="H187" s="39">
        <f>$E187/(VLOOKUP($C187,IPCA!$A:$E,4,0)/VLOOKUP($K$6,IPCA!$A:$E,4,0))</f>
        <v>3.1119150516919777E+18</v>
      </c>
      <c r="I187" s="39">
        <f>$E187/(VLOOKUP($C187,IPCA!$A:$E,5,0)/VLOOKUP($K$6,IPCA!$A:$E,5,0))</f>
        <v>3.804316150693442E+18</v>
      </c>
    </row>
    <row r="188" spans="1:9">
      <c r="A188" s="58">
        <v>1963</v>
      </c>
      <c r="B188" s="58">
        <v>3</v>
      </c>
      <c r="C188" s="17">
        <v>23193</v>
      </c>
      <c r="D188" s="18">
        <v>2750000000000000</v>
      </c>
      <c r="E188" s="22">
        <v>21000</v>
      </c>
      <c r="F188" s="140">
        <f>$E188/(VLOOKUP($C188,INPC!$C:$F,4,0)/VLOOKUP($K$6,INPC!$C:$F,4,0))</f>
        <v>2.8407248788513183E+18</v>
      </c>
      <c r="G188" s="140">
        <f>$E188/(VLOOKUP($C188,INPC!$C:$G,5,0)/VLOOKUP($K$6,INPC!$C:$G,5,0))</f>
        <v>3.4727861643957366E+18</v>
      </c>
      <c r="H188" s="39">
        <f>$E188/(VLOOKUP($C188,IPCA!$A:$E,4,0)/VLOOKUP($K$6,IPCA!$A:$E,4,0))</f>
        <v>3.0055033092135496E+18</v>
      </c>
      <c r="I188" s="39">
        <f>$E188/(VLOOKUP($C188,IPCA!$A:$E,5,0)/VLOOKUP($K$6,IPCA!$A:$E,5,0))</f>
        <v>3.6742277955135636E+18</v>
      </c>
    </row>
    <row r="189" spans="1:9">
      <c r="A189" s="58">
        <v>1963</v>
      </c>
      <c r="B189" s="58">
        <v>3</v>
      </c>
      <c r="C189" s="17">
        <v>23224</v>
      </c>
      <c r="D189" s="18">
        <v>2750000000000000</v>
      </c>
      <c r="E189" s="22">
        <v>21000</v>
      </c>
      <c r="F189" s="140">
        <f>$E189/(VLOOKUP($C189,INPC!$C:$F,4,0)/VLOOKUP($K$6,INPC!$C:$F,4,0))</f>
        <v>2.7467982817114808E+18</v>
      </c>
      <c r="G189" s="140">
        <f>$E189/(VLOOKUP($C189,INPC!$C:$G,5,0)/VLOOKUP($K$6,INPC!$C:$G,5,0))</f>
        <v>3.3579608993922857E+18</v>
      </c>
      <c r="H189" s="39">
        <f>$E189/(VLOOKUP($C189,IPCA!$A:$E,4,0)/VLOOKUP($K$6,IPCA!$A:$E,4,0))</f>
        <v>2.9061284276019589E+18</v>
      </c>
      <c r="I189" s="39">
        <f>$E189/(VLOOKUP($C189,IPCA!$A:$E,5,0)/VLOOKUP($K$6,IPCA!$A:$E,5,0))</f>
        <v>3.5527420027433943E+18</v>
      </c>
    </row>
    <row r="190" spans="1:9">
      <c r="A190" s="58">
        <v>1963</v>
      </c>
      <c r="B190" s="58">
        <v>3</v>
      </c>
      <c r="C190" s="17">
        <v>23255</v>
      </c>
      <c r="D190" s="18">
        <v>2750000000000000</v>
      </c>
      <c r="E190" s="22">
        <v>21000</v>
      </c>
      <c r="F190" s="140">
        <f>$E190/(VLOOKUP($C190,INPC!$C:$F,4,0)/VLOOKUP($K$6,INPC!$C:$F,4,0))</f>
        <v>2.6588841229974287E+18</v>
      </c>
      <c r="G190" s="140">
        <f>$E190/(VLOOKUP($C190,INPC!$C:$G,5,0)/VLOOKUP($K$6,INPC!$C:$G,5,0))</f>
        <v>3.2504858403643566E+18</v>
      </c>
      <c r="H190" s="39">
        <f>$E190/(VLOOKUP($C190,IPCA!$A:$E,4,0)/VLOOKUP($K$6,IPCA!$A:$E,4,0))</f>
        <v>2.8131147405290127E+18</v>
      </c>
      <c r="I190" s="39">
        <f>$E190/(VLOOKUP($C190,IPCA!$A:$E,5,0)/VLOOKUP($K$6,IPCA!$A:$E,5,0))</f>
        <v>3.4390327702967173E+18</v>
      </c>
    </row>
    <row r="191" spans="1:9">
      <c r="A191" s="58">
        <v>1963</v>
      </c>
      <c r="B191" s="58">
        <v>4</v>
      </c>
      <c r="C191" s="17">
        <v>23285</v>
      </c>
      <c r="D191" s="18">
        <v>2750000000000000</v>
      </c>
      <c r="E191" s="22">
        <v>21000</v>
      </c>
      <c r="F191" s="140">
        <f>$E191/(VLOOKUP($C191,INPC!$C:$F,4,0)/VLOOKUP($K$6,INPC!$C:$F,4,0))</f>
        <v>2.5570654871676682E+18</v>
      </c>
      <c r="G191" s="140">
        <f>$E191/(VLOOKUP($C191,INPC!$C:$G,5,0)/VLOOKUP($K$6,INPC!$C:$G,5,0))</f>
        <v>3.1260125580624737E+18</v>
      </c>
      <c r="H191" s="39">
        <f>$E191/(VLOOKUP($C191,IPCA!$A:$E,4,0)/VLOOKUP($K$6,IPCA!$A:$E,4,0))</f>
        <v>2.705390036456404E+18</v>
      </c>
      <c r="I191" s="39">
        <f>$E191/(VLOOKUP($C191,IPCA!$A:$E,5,0)/VLOOKUP($K$6,IPCA!$A:$E,5,0))</f>
        <v>3.3073393195679539E+18</v>
      </c>
    </row>
    <row r="192" spans="1:9">
      <c r="A192" s="58">
        <v>1963</v>
      </c>
      <c r="B192" s="58">
        <v>4</v>
      </c>
      <c r="C192" s="17">
        <v>23316</v>
      </c>
      <c r="D192" s="18">
        <v>2750000000000000</v>
      </c>
      <c r="E192" s="22">
        <v>21000</v>
      </c>
      <c r="F192" s="140">
        <f>$E192/(VLOOKUP($C192,INPC!$C:$F,4,0)/VLOOKUP($K$6,INPC!$C:$F,4,0))</f>
        <v>2.462872262956673E+18</v>
      </c>
      <c r="G192" s="140">
        <f>$E192/(VLOOKUP($C192,INPC!$C:$G,5,0)/VLOOKUP($K$6,INPC!$C:$G,5,0))</f>
        <v>3.010861341464533E+18</v>
      </c>
      <c r="H192" s="39">
        <f>$E192/(VLOOKUP($C192,IPCA!$A:$E,4,0)/VLOOKUP($K$6,IPCA!$A:$E,4,0))</f>
        <v>2.6057330618654285E+18</v>
      </c>
      <c r="I192" s="39">
        <f>$E192/(VLOOKUP($C192,IPCA!$A:$E,5,0)/VLOOKUP($K$6,IPCA!$A:$E,5,0))</f>
        <v>3.1855086681304868E+18</v>
      </c>
    </row>
    <row r="193" spans="1:9">
      <c r="A193" s="58">
        <v>1963</v>
      </c>
      <c r="B193" s="58">
        <v>4</v>
      </c>
      <c r="C193" s="17">
        <v>23346</v>
      </c>
      <c r="D193" s="18">
        <v>2750000000000000</v>
      </c>
      <c r="E193" s="22">
        <v>21000</v>
      </c>
      <c r="F193" s="140">
        <f>$E193/(VLOOKUP($C193,INPC!$C:$F,4,0)/VLOOKUP($K$6,INPC!$C:$F,4,0))</f>
        <v>2.3750511458407542E+18</v>
      </c>
      <c r="G193" s="140">
        <f>$E193/(VLOOKUP($C193,INPC!$C:$G,5,0)/VLOOKUP($K$6,INPC!$C:$G,5,0))</f>
        <v>2.9035000257903222E+18</v>
      </c>
      <c r="H193" s="39">
        <f>$E193/(VLOOKUP($C193,IPCA!$A:$E,4,0)/VLOOKUP($K$6,IPCA!$A:$E,4,0))</f>
        <v>2.5128178133400402E+18</v>
      </c>
      <c r="I193" s="39">
        <f>$E193/(VLOOKUP($C193,IPCA!$A:$E,5,0)/VLOOKUP($K$6,IPCA!$A:$E,5,0))</f>
        <v>3.0719197768081987E+18</v>
      </c>
    </row>
    <row r="194" spans="1:9">
      <c r="A194" s="58">
        <v>1964</v>
      </c>
      <c r="B194" s="58">
        <v>1</v>
      </c>
      <c r="C194" s="17">
        <v>23377</v>
      </c>
      <c r="D194" s="18">
        <v>2750000000000000</v>
      </c>
      <c r="E194" s="22">
        <v>21000</v>
      </c>
      <c r="F194" s="140">
        <f>$E194/(VLOOKUP($C194,INPC!$C:$F,4,0)/VLOOKUP($K$6,INPC!$C:$F,4,0))</f>
        <v>2.1987437896077435E+18</v>
      </c>
      <c r="G194" s="140">
        <f>$E194/(VLOOKUP($C194,INPC!$C:$G,5,0)/VLOOKUP($K$6,INPC!$C:$G,5,0))</f>
        <v>2.6879642827954668E+18</v>
      </c>
      <c r="H194" s="39">
        <f>$E194/(VLOOKUP($C194,IPCA!$A:$E,4,0)/VLOOKUP($K$6,IPCA!$A:$E,4,0))</f>
        <v>2.3262836133751091E+18</v>
      </c>
      <c r="I194" s="39">
        <f>$E194/(VLOOKUP($C194,IPCA!$A:$E,5,0)/VLOOKUP($K$6,IPCA!$A:$E,5,0))</f>
        <v>2.8438817173510707E+18</v>
      </c>
    </row>
    <row r="195" spans="1:9">
      <c r="A195" s="58">
        <v>1964</v>
      </c>
      <c r="B195" s="58">
        <v>1</v>
      </c>
      <c r="C195" s="17">
        <v>23408</v>
      </c>
      <c r="D195" s="18">
        <v>2750000000000000</v>
      </c>
      <c r="E195" s="22">
        <v>42000</v>
      </c>
      <c r="F195" s="140">
        <f>$E195/(VLOOKUP($C195,INPC!$C:$F,4,0)/VLOOKUP($K$6,INPC!$C:$F,4,0))</f>
        <v>4.11628582577886E+18</v>
      </c>
      <c r="G195" s="140">
        <f>$E195/(VLOOKUP($C195,INPC!$C:$G,5,0)/VLOOKUP($K$6,INPC!$C:$G,5,0))</f>
        <v>5.0321594220146575E+18</v>
      </c>
      <c r="H195" s="39">
        <f>$E195/(VLOOKUP($C195,IPCA!$A:$E,4,0)/VLOOKUP($K$6,IPCA!$A:$E,4,0))</f>
        <v>4.3550541494358876E+18</v>
      </c>
      <c r="I195" s="39">
        <f>$E195/(VLOOKUP($C195,IPCA!$A:$E,5,0)/VLOOKUP($K$6,IPCA!$A:$E,5,0))</f>
        <v>5.3240536976853729E+18</v>
      </c>
    </row>
    <row r="196" spans="1:9">
      <c r="A196" s="58">
        <v>1964</v>
      </c>
      <c r="B196" s="58">
        <v>1</v>
      </c>
      <c r="C196" s="17">
        <v>23437</v>
      </c>
      <c r="D196" s="18">
        <v>2750000000000000</v>
      </c>
      <c r="E196" s="22">
        <v>42000</v>
      </c>
      <c r="F196" s="140">
        <f>$E196/(VLOOKUP($C196,INPC!$C:$F,4,0)/VLOOKUP($K$6,INPC!$C:$F,4,0))</f>
        <v>3.8619467037789804E+18</v>
      </c>
      <c r="G196" s="140">
        <f>$E196/(VLOOKUP($C196,INPC!$C:$G,5,0)/VLOOKUP($K$6,INPC!$C:$G,5,0))</f>
        <v>4.7212298453698038E+18</v>
      </c>
      <c r="H196" s="39">
        <f>$E196/(VLOOKUP($C196,IPCA!$A:$E,4,0)/VLOOKUP($K$6,IPCA!$A:$E,4,0))</f>
        <v>4.0859618911450358E+18</v>
      </c>
      <c r="I196" s="39">
        <f>$E196/(VLOOKUP($C196,IPCA!$A:$E,5,0)/VLOOKUP($K$6,IPCA!$A:$E,5,0))</f>
        <v>4.9950884119248056E+18</v>
      </c>
    </row>
    <row r="197" spans="1:9">
      <c r="A197" s="58">
        <v>1964</v>
      </c>
      <c r="B197" s="58">
        <v>2</v>
      </c>
      <c r="C197" s="17">
        <v>23468</v>
      </c>
      <c r="D197" s="18">
        <v>2750000000000000</v>
      </c>
      <c r="E197" s="22">
        <v>42000</v>
      </c>
      <c r="F197" s="140">
        <f>$E197/(VLOOKUP($C197,INPC!$C:$F,4,0)/VLOOKUP($K$6,INPC!$C:$F,4,0))</f>
        <v>3.7385111087678674E+18</v>
      </c>
      <c r="G197" s="140">
        <f>$E197/(VLOOKUP($C197,INPC!$C:$G,5,0)/VLOOKUP($K$6,INPC!$C:$G,5,0))</f>
        <v>4.5703298304687171E+18</v>
      </c>
      <c r="H197" s="39">
        <f>$E197/(VLOOKUP($C197,IPCA!$A:$E,4,0)/VLOOKUP($K$6,IPCA!$A:$E,4,0))</f>
        <v>3.9553663195560484E+18</v>
      </c>
      <c r="I197" s="39">
        <f>$E197/(VLOOKUP($C197,IPCA!$A:$E,5,0)/VLOOKUP($K$6,IPCA!$A:$E,5,0))</f>
        <v>4.8354353256572682E+18</v>
      </c>
    </row>
    <row r="198" spans="1:9">
      <c r="A198" s="58">
        <v>1964</v>
      </c>
      <c r="B198" s="58">
        <v>2</v>
      </c>
      <c r="C198" s="17">
        <v>23498</v>
      </c>
      <c r="D198" s="18">
        <v>2750000000000000</v>
      </c>
      <c r="E198" s="22">
        <v>42000</v>
      </c>
      <c r="F198" s="140">
        <f>$E198/(VLOOKUP($C198,INPC!$C:$F,4,0)/VLOOKUP($K$6,INPC!$C:$F,4,0))</f>
        <v>3.6194902741273441E+18</v>
      </c>
      <c r="G198" s="140">
        <f>$E198/(VLOOKUP($C198,INPC!$C:$G,5,0)/VLOOKUP($K$6,INPC!$C:$G,5,0))</f>
        <v>4.4248268601206779E+18</v>
      </c>
      <c r="H198" s="39">
        <f>$E198/(VLOOKUP($C198,IPCA!$A:$E,4,0)/VLOOKUP($K$6,IPCA!$A:$E,4,0))</f>
        <v>3.8294415899067284E+18</v>
      </c>
      <c r="I198" s="39">
        <f>$E198/(VLOOKUP($C198,IPCA!$A:$E,5,0)/VLOOKUP($K$6,IPCA!$A:$E,5,0))</f>
        <v>4.6814923436609751E+18</v>
      </c>
    </row>
    <row r="199" spans="1:9">
      <c r="A199" s="58">
        <v>1964</v>
      </c>
      <c r="B199" s="58">
        <v>2</v>
      </c>
      <c r="C199" s="17">
        <v>23529</v>
      </c>
      <c r="D199" s="18">
        <v>2750000000000000</v>
      </c>
      <c r="E199" s="22">
        <v>42000</v>
      </c>
      <c r="F199" s="140">
        <f>$E199/(VLOOKUP($C199,INPC!$C:$F,4,0)/VLOOKUP($K$6,INPC!$C:$F,4,0))</f>
        <v>3.5113163377554483E+18</v>
      </c>
      <c r="G199" s="140">
        <f>$E199/(VLOOKUP($C199,INPC!$C:$G,5,0)/VLOOKUP($K$6,INPC!$C:$G,5,0))</f>
        <v>4.2925842229060357E+18</v>
      </c>
      <c r="H199" s="39">
        <f>$E199/(VLOOKUP($C199,IPCA!$A:$E,4,0)/VLOOKUP($K$6,IPCA!$A:$E,4,0))</f>
        <v>3.7149929411984963E+18</v>
      </c>
      <c r="I199" s="39">
        <f>$E199/(VLOOKUP($C199,IPCA!$A:$E,5,0)/VLOOKUP($K$6,IPCA!$A:$E,5,0))</f>
        <v>4.5415788706151619E+18</v>
      </c>
    </row>
    <row r="200" spans="1:9">
      <c r="A200" s="58">
        <v>1964</v>
      </c>
      <c r="B200" s="58">
        <v>3</v>
      </c>
      <c r="C200" s="17">
        <v>23559</v>
      </c>
      <c r="D200" s="18">
        <v>2750000000000000</v>
      </c>
      <c r="E200" s="22">
        <v>42000</v>
      </c>
      <c r="F200" s="140">
        <f>$E200/(VLOOKUP($C200,INPC!$C:$F,4,0)/VLOOKUP($K$6,INPC!$C:$F,4,0))</f>
        <v>3.379497165205098E+18</v>
      </c>
      <c r="G200" s="140">
        <f>$E200/(VLOOKUP($C200,INPC!$C:$G,5,0)/VLOOKUP($K$6,INPC!$C:$G,5,0))</f>
        <v>4.1314352844632325E+18</v>
      </c>
      <c r="H200" s="39">
        <f>$E200/(VLOOKUP($C200,IPCA!$A:$E,4,0)/VLOOKUP($K$6,IPCA!$A:$E,4,0))</f>
        <v>3.5755274962103598E+18</v>
      </c>
      <c r="I200" s="39">
        <f>$E200/(VLOOKUP($C200,IPCA!$A:$E,5,0)/VLOOKUP($K$6,IPCA!$A:$E,5,0))</f>
        <v>4.3710823641171645E+18</v>
      </c>
    </row>
    <row r="201" spans="1:9">
      <c r="A201" s="58">
        <v>1964</v>
      </c>
      <c r="B201" s="58">
        <v>3</v>
      </c>
      <c r="C201" s="17">
        <v>23590</v>
      </c>
      <c r="D201" s="18">
        <v>2750000000000000</v>
      </c>
      <c r="E201" s="22">
        <v>42000</v>
      </c>
      <c r="F201" s="140">
        <f>$E201/(VLOOKUP($C201,INPC!$C:$F,4,0)/VLOOKUP($K$6,INPC!$C:$F,4,0))</f>
        <v>3.2572171899767828E+18</v>
      </c>
      <c r="G201" s="140">
        <f>$E201/(VLOOKUP($C201,INPC!$C:$G,5,0)/VLOOKUP($K$6,INPC!$C:$G,5,0))</f>
        <v>3.9819480147466168E+18</v>
      </c>
      <c r="H201" s="39">
        <f>$E201/(VLOOKUP($C201,IPCA!$A:$E,4,0)/VLOOKUP($K$6,IPCA!$A:$E,4,0))</f>
        <v>3.4461545770180372E+18</v>
      </c>
      <c r="I201" s="39">
        <f>$E201/(VLOOKUP($C201,IPCA!$A:$E,5,0)/VLOOKUP($K$6,IPCA!$A:$E,5,0))</f>
        <v>4.2129239704045501E+18</v>
      </c>
    </row>
    <row r="202" spans="1:9">
      <c r="A202" s="58">
        <v>1964</v>
      </c>
      <c r="B202" s="58">
        <v>3</v>
      </c>
      <c r="C202" s="17">
        <v>23621</v>
      </c>
      <c r="D202" s="18">
        <v>2750000000000000</v>
      </c>
      <c r="E202" s="22">
        <v>42000</v>
      </c>
      <c r="F202" s="140">
        <f>$E202/(VLOOKUP($C202,INPC!$C:$F,4,0)/VLOOKUP($K$6,INPC!$C:$F,4,0))</f>
        <v>3.1407633365247073E+18</v>
      </c>
      <c r="G202" s="140">
        <f>$E202/(VLOOKUP($C202,INPC!$C:$G,5,0)/VLOOKUP($K$6,INPC!$C:$G,5,0))</f>
        <v>3.8395831789014548E+18</v>
      </c>
      <c r="H202" s="39">
        <f>$E202/(VLOOKUP($C202,IPCA!$A:$E,4,0)/VLOOKUP($K$6,IPCA!$A:$E,4,0))</f>
        <v>3.3229457282743281E+18</v>
      </c>
      <c r="I202" s="39">
        <f>$E202/(VLOOKUP($C202,IPCA!$A:$E,5,0)/VLOOKUP($K$6,IPCA!$A:$E,5,0))</f>
        <v>4.0623011528153656E+18</v>
      </c>
    </row>
    <row r="203" spans="1:9">
      <c r="A203" s="58">
        <v>1964</v>
      </c>
      <c r="B203" s="58">
        <v>4</v>
      </c>
      <c r="C203" s="17">
        <v>23651</v>
      </c>
      <c r="D203" s="18">
        <v>2750000000000000</v>
      </c>
      <c r="E203" s="22">
        <v>42000</v>
      </c>
      <c r="F203" s="140">
        <f>$E203/(VLOOKUP($C203,INPC!$C:$F,4,0)/VLOOKUP($K$6,INPC!$C:$F,4,0))</f>
        <v>2.9969469946749793E+18</v>
      </c>
      <c r="G203" s="140">
        <f>$E203/(VLOOKUP($C203,INPC!$C:$G,5,0)/VLOOKUP($K$6,INPC!$C:$G,5,0))</f>
        <v>3.6637677009901624E+18</v>
      </c>
      <c r="H203" s="39">
        <f>$E203/(VLOOKUP($C203,IPCA!$A:$E,4,0)/VLOOKUP($K$6,IPCA!$A:$E,4,0))</f>
        <v>3.1707872089589596E+18</v>
      </c>
      <c r="I203" s="39">
        <f>$E203/(VLOOKUP($C203,IPCA!$A:$E,5,0)/VLOOKUP($K$6,IPCA!$A:$E,5,0))</f>
        <v>3.8762873629523287E+18</v>
      </c>
    </row>
    <row r="204" spans="1:9">
      <c r="A204" s="58">
        <v>1964</v>
      </c>
      <c r="B204" s="58">
        <v>4</v>
      </c>
      <c r="C204" s="17">
        <v>23682</v>
      </c>
      <c r="D204" s="18">
        <v>2750000000000000</v>
      </c>
      <c r="E204" s="22">
        <v>42000</v>
      </c>
      <c r="F204" s="140">
        <f>$E204/(VLOOKUP($C204,INPC!$C:$F,4,0)/VLOOKUP($K$6,INPC!$C:$F,4,0))</f>
        <v>2.8656469022608568E+18</v>
      </c>
      <c r="G204" s="140">
        <f>$E204/(VLOOKUP($C204,INPC!$C:$G,5,0)/VLOOKUP($K$6,INPC!$C:$G,5,0))</f>
        <v>3.5032533380138977E+18</v>
      </c>
      <c r="H204" s="39">
        <f>$E204/(VLOOKUP($C204,IPCA!$A:$E,4,0)/VLOOKUP($K$6,IPCA!$A:$E,4,0))</f>
        <v>3.0318709537493883E+18</v>
      </c>
      <c r="I204" s="39">
        <f>$E204/(VLOOKUP($C204,IPCA!$A:$E,5,0)/VLOOKUP($K$6,IPCA!$A:$E,5,0))</f>
        <v>3.7064622409586268E+18</v>
      </c>
    </row>
    <row r="205" spans="1:9">
      <c r="A205" s="58">
        <v>1964</v>
      </c>
      <c r="B205" s="58">
        <v>4</v>
      </c>
      <c r="C205" s="17">
        <v>23712</v>
      </c>
      <c r="D205" s="18">
        <v>2750000000000000</v>
      </c>
      <c r="E205" s="22">
        <v>42000</v>
      </c>
      <c r="F205" s="140">
        <f>$E205/(VLOOKUP($C205,INPC!$C:$F,4,0)/VLOOKUP($K$6,INPC!$C:$F,4,0))</f>
        <v>2.743869392227457E+18</v>
      </c>
      <c r="G205" s="140">
        <f>$E205/(VLOOKUP($C205,INPC!$C:$G,5,0)/VLOOKUP($K$6,INPC!$C:$G,5,0))</f>
        <v>3.3543803319980667E+18</v>
      </c>
      <c r="H205" s="39">
        <f>$E205/(VLOOKUP($C205,IPCA!$A:$E,4,0)/VLOOKUP($K$6,IPCA!$A:$E,4,0))</f>
        <v>2.9030296456318751E+18</v>
      </c>
      <c r="I205" s="39">
        <f>$E205/(VLOOKUP($C205,IPCA!$A:$E,5,0)/VLOOKUP($K$6,IPCA!$A:$E,5,0))</f>
        <v>3.5489537417849672E+18</v>
      </c>
    </row>
    <row r="206" spans="1:9">
      <c r="A206" s="58">
        <v>1965</v>
      </c>
      <c r="B206" s="58">
        <v>1</v>
      </c>
      <c r="C206" s="17">
        <v>23743</v>
      </c>
      <c r="D206" s="18">
        <v>2750000000000000</v>
      </c>
      <c r="E206" s="22">
        <v>42000</v>
      </c>
      <c r="F206" s="140">
        <f>$E206/(VLOOKUP($C206,INPC!$C:$F,4,0)/VLOOKUP($K$6,INPC!$C:$F,4,0))</f>
        <v>2.5524258376808504E+18</v>
      </c>
      <c r="G206" s="140">
        <f>$E206/(VLOOKUP($C206,INPC!$C:$G,5,0)/VLOOKUP($K$6,INPC!$C:$G,5,0))</f>
        <v>3.1203405865648399E+18</v>
      </c>
      <c r="H206" s="39">
        <f>$E206/(VLOOKUP($C206,IPCA!$A:$E,4,0)/VLOOKUP($K$6,IPCA!$A:$E,4,0))</f>
        <v>2.7004812605344435E+18</v>
      </c>
      <c r="I206" s="39">
        <f>$E206/(VLOOKUP($C206,IPCA!$A:$E,5,0)/VLOOKUP($K$6,IPCA!$A:$E,5,0))</f>
        <v>3.3013383410033572E+18</v>
      </c>
    </row>
    <row r="207" spans="1:9">
      <c r="A207" s="58">
        <v>1965</v>
      </c>
      <c r="B207" s="58">
        <v>1</v>
      </c>
      <c r="C207" s="17">
        <v>23774</v>
      </c>
      <c r="D207" s="18">
        <v>2750000000000000</v>
      </c>
      <c r="E207" s="22">
        <v>42000</v>
      </c>
      <c r="F207" s="140">
        <f>$E207/(VLOOKUP($C207,INPC!$C:$F,4,0)/VLOOKUP($K$6,INPC!$C:$F,4,0))</f>
        <v>2.3859544992093435E+18</v>
      </c>
      <c r="G207" s="140">
        <f>$E207/(VLOOKUP($C207,INPC!$C:$G,5,0)/VLOOKUP($K$6,INPC!$C:$G,5,0))</f>
        <v>2.9168293752834227E+18</v>
      </c>
      <c r="H207" s="39">
        <f>$E207/(VLOOKUP($C207,IPCA!$A:$E,4,0)/VLOOKUP($K$6,IPCA!$A:$E,4,0))</f>
        <v>2.5243536241025628E+18</v>
      </c>
      <c r="I207" s="39">
        <f>$E207/(VLOOKUP($C207,IPCA!$A:$E,5,0)/VLOOKUP($K$6,IPCA!$A:$E,5,0))</f>
        <v>3.0860223054653829E+18</v>
      </c>
    </row>
    <row r="208" spans="1:9">
      <c r="A208" s="58">
        <v>1965</v>
      </c>
      <c r="B208" s="58">
        <v>1</v>
      </c>
      <c r="C208" s="17">
        <v>23802</v>
      </c>
      <c r="D208" s="18">
        <v>2750000000000000</v>
      </c>
      <c r="E208" s="22">
        <v>66000</v>
      </c>
      <c r="F208" s="140">
        <f>$E208/(VLOOKUP($C208,INPC!$C:$F,4,0)/VLOOKUP($K$6,INPC!$C:$F,4,0))</f>
        <v>3.5208396926364892E+18</v>
      </c>
      <c r="G208" s="140">
        <f>$E208/(VLOOKUP($C208,INPC!$C:$G,5,0)/VLOOKUP($K$6,INPC!$C:$G,5,0))</f>
        <v>4.304226524248108E+18</v>
      </c>
      <c r="H208" s="39">
        <f>$E208/(VLOOKUP($C208,IPCA!$A:$E,4,0)/VLOOKUP($K$6,IPCA!$A:$E,4,0))</f>
        <v>3.7250687056003476E+18</v>
      </c>
      <c r="I208" s="39">
        <f>$E208/(VLOOKUP($C208,IPCA!$A:$E,5,0)/VLOOKUP($K$6,IPCA!$A:$E,5,0))</f>
        <v>4.5538964925964252E+18</v>
      </c>
    </row>
    <row r="209" spans="1:9">
      <c r="A209" s="58">
        <v>1965</v>
      </c>
      <c r="B209" s="58">
        <v>2</v>
      </c>
      <c r="C209" s="17">
        <v>23833</v>
      </c>
      <c r="D209" s="18">
        <v>2750000000000000</v>
      </c>
      <c r="E209" s="22">
        <v>66000</v>
      </c>
      <c r="F209" s="140">
        <f>$E209/(VLOOKUP($C209,INPC!$C:$F,4,0)/VLOOKUP($K$6,INPC!$C:$F,4,0))</f>
        <v>3.3756733372675743E+18</v>
      </c>
      <c r="G209" s="140">
        <f>$E209/(VLOOKUP($C209,INPC!$C:$G,5,0)/VLOOKUP($K$6,INPC!$C:$G,5,0))</f>
        <v>4.1267606548096097E+18</v>
      </c>
      <c r="H209" s="39">
        <f>$E209/(VLOOKUP($C209,IPCA!$A:$E,4,0)/VLOOKUP($K$6,IPCA!$A:$E,4,0))</f>
        <v>3.5714818641938099E+18</v>
      </c>
      <c r="I209" s="39">
        <f>$E209/(VLOOKUP($C209,IPCA!$A:$E,5,0)/VLOOKUP($K$6,IPCA!$A:$E,5,0))</f>
        <v>4.3661365789769329E+18</v>
      </c>
    </row>
    <row r="210" spans="1:9">
      <c r="A210" s="58">
        <v>1965</v>
      </c>
      <c r="B210" s="58">
        <v>2</v>
      </c>
      <c r="C210" s="17">
        <v>23863</v>
      </c>
      <c r="D210" s="18">
        <v>2750000000000000</v>
      </c>
      <c r="E210" s="22">
        <v>66000</v>
      </c>
      <c r="F210" s="140">
        <f>$E210/(VLOOKUP($C210,INPC!$C:$F,4,0)/VLOOKUP($K$6,INPC!$C:$F,4,0))</f>
        <v>3.2420035645311729E+18</v>
      </c>
      <c r="G210" s="140">
        <f>$E210/(VLOOKUP($C210,INPC!$C:$G,5,0)/VLOOKUP($K$6,INPC!$C:$G,5,0))</f>
        <v>3.9633493576393595E+18</v>
      </c>
      <c r="H210" s="39">
        <f>$E210/(VLOOKUP($C210,IPCA!$A:$E,4,0)/VLOOKUP($K$6,IPCA!$A:$E,4,0))</f>
        <v>3.4300584735332086E+18</v>
      </c>
      <c r="I210" s="39">
        <f>$E210/(VLOOKUP($C210,IPCA!$A:$E,5,0)/VLOOKUP($K$6,IPCA!$A:$E,5,0))</f>
        <v>4.1932464838943478E+18</v>
      </c>
    </row>
    <row r="211" spans="1:9">
      <c r="A211" s="58">
        <v>1965</v>
      </c>
      <c r="B211" s="58">
        <v>2</v>
      </c>
      <c r="C211" s="17">
        <v>23894</v>
      </c>
      <c r="D211" s="18">
        <v>2750000000000000</v>
      </c>
      <c r="E211" s="22">
        <v>66000</v>
      </c>
      <c r="F211" s="140">
        <f>$E211/(VLOOKUP($C211,INPC!$C:$F,4,0)/VLOOKUP($K$6,INPC!$C:$F,4,0))</f>
        <v>3.1187513221700465E+18</v>
      </c>
      <c r="G211" s="140">
        <f>$E211/(VLOOKUP($C211,INPC!$C:$G,5,0)/VLOOKUP($K$6,INPC!$C:$G,5,0))</f>
        <v>3.8126734913528817E+18</v>
      </c>
      <c r="H211" s="39">
        <f>$E211/(VLOOKUP($C211,IPCA!$A:$E,4,0)/VLOOKUP($K$6,IPCA!$A:$E,4,0))</f>
        <v>3.2996568901056205E+18</v>
      </c>
      <c r="I211" s="39">
        <f>$E211/(VLOOKUP($C211,IPCA!$A:$E,5,0)/VLOOKUP($K$6,IPCA!$A:$E,5,0))</f>
        <v>4.0338305481541207E+18</v>
      </c>
    </row>
    <row r="212" spans="1:9">
      <c r="A212" s="58">
        <v>1965</v>
      </c>
      <c r="B212" s="58">
        <v>3</v>
      </c>
      <c r="C212" s="17">
        <v>23924</v>
      </c>
      <c r="D212" s="18">
        <v>2750000000000000</v>
      </c>
      <c r="E212" s="22">
        <v>66000</v>
      </c>
      <c r="F212" s="140">
        <f>$E212/(VLOOKUP($C212,INPC!$C:$F,4,0)/VLOOKUP($K$6,INPC!$C:$F,4,0))</f>
        <v>3.0103646055590595E+18</v>
      </c>
      <c r="G212" s="140">
        <f>$E212/(VLOOKUP($C212,INPC!$C:$G,5,0)/VLOOKUP($K$6,INPC!$C:$G,5,0))</f>
        <v>3.6801707302959508E+18</v>
      </c>
      <c r="H212" s="39">
        <f>$E212/(VLOOKUP($C212,IPCA!$A:$E,4,0)/VLOOKUP($K$6,IPCA!$A:$E,4,0))</f>
        <v>3.1849831186769582E+18</v>
      </c>
      <c r="I212" s="39">
        <f>$E212/(VLOOKUP($C212,IPCA!$A:$E,5,0)/VLOOKUP($K$6,IPCA!$A:$E,5,0))</f>
        <v>3.8936418625825812E+18</v>
      </c>
    </row>
    <row r="213" spans="1:9">
      <c r="A213" s="58">
        <v>1965</v>
      </c>
      <c r="B213" s="58">
        <v>3</v>
      </c>
      <c r="C213" s="17">
        <v>23955</v>
      </c>
      <c r="D213" s="18">
        <v>2750000000000000</v>
      </c>
      <c r="E213" s="22">
        <v>66000</v>
      </c>
      <c r="F213" s="140">
        <f>$E213/(VLOOKUP($C213,INPC!$C:$F,4,0)/VLOOKUP($K$6,INPC!$C:$F,4,0))</f>
        <v>2.909258445401833E+18</v>
      </c>
      <c r="G213" s="140">
        <f>$E213/(VLOOKUP($C213,INPC!$C:$G,5,0)/VLOOKUP($K$6,INPC!$C:$G,5,0))</f>
        <v>3.5565684495037409E+18</v>
      </c>
      <c r="H213" s="39">
        <f>$E213/(VLOOKUP($C213,IPCA!$A:$E,4,0)/VLOOKUP($K$6,IPCA!$A:$E,4,0))</f>
        <v>3.0780122179759739E+18</v>
      </c>
      <c r="I213" s="39">
        <f>$E213/(VLOOKUP($C213,IPCA!$A:$E,5,0)/VLOOKUP($K$6,IPCA!$A:$E,5,0))</f>
        <v>3.762869936475628E+18</v>
      </c>
    </row>
    <row r="214" spans="1:9">
      <c r="A214" s="58">
        <v>1965</v>
      </c>
      <c r="B214" s="58">
        <v>3</v>
      </c>
      <c r="C214" s="17">
        <v>23986</v>
      </c>
      <c r="D214" s="18">
        <v>2750000000000000</v>
      </c>
      <c r="E214" s="22">
        <v>66000</v>
      </c>
      <c r="F214" s="140">
        <f>$E214/(VLOOKUP($C214,INPC!$C:$F,4,0)/VLOOKUP($K$6,INPC!$C:$F,4,0))</f>
        <v>2.8123358034767206E+18</v>
      </c>
      <c r="G214" s="140">
        <f>$E214/(VLOOKUP($C214,INPC!$C:$G,5,0)/VLOOKUP($K$6,INPC!$C:$G,5,0))</f>
        <v>3.4380805197502909E+18</v>
      </c>
      <c r="H214" s="39">
        <f>$E214/(VLOOKUP($C214,IPCA!$A:$E,4,0)/VLOOKUP($K$6,IPCA!$A:$E,4,0))</f>
        <v>2.9754675036981745E+18</v>
      </c>
      <c r="I214" s="39">
        <f>$E214/(VLOOKUP($C214,IPCA!$A:$E,5,0)/VLOOKUP($K$6,IPCA!$A:$E,5,0))</f>
        <v>3.637509023271018E+18</v>
      </c>
    </row>
    <row r="215" spans="1:9">
      <c r="A215" s="58">
        <v>1965</v>
      </c>
      <c r="B215" s="58">
        <v>4</v>
      </c>
      <c r="C215" s="17">
        <v>24016</v>
      </c>
      <c r="D215" s="18">
        <v>2750000000000000</v>
      </c>
      <c r="E215" s="22">
        <v>66000</v>
      </c>
      <c r="F215" s="140">
        <f>$E215/(VLOOKUP($C215,INPC!$C:$F,4,0)/VLOOKUP($K$6,INPC!$C:$F,4,0))</f>
        <v>2.7251523765830508E+18</v>
      </c>
      <c r="G215" s="140">
        <f>$E215/(VLOOKUP($C215,INPC!$C:$G,5,0)/VLOOKUP($K$6,INPC!$C:$G,5,0))</f>
        <v>3.3314987803727795E+18</v>
      </c>
      <c r="H215" s="39">
        <f>$E215/(VLOOKUP($C215,IPCA!$A:$E,4,0)/VLOOKUP($K$6,IPCA!$A:$E,4,0))</f>
        <v>2.8832269351065912E+18</v>
      </c>
      <c r="I215" s="39">
        <f>$E215/(VLOOKUP($C215,IPCA!$A:$E,5,0)/VLOOKUP($K$6,IPCA!$A:$E,5,0))</f>
        <v>3.5247449281678075E+18</v>
      </c>
    </row>
    <row r="216" spans="1:9">
      <c r="A216" s="58">
        <v>1965</v>
      </c>
      <c r="B216" s="58">
        <v>4</v>
      </c>
      <c r="C216" s="17">
        <v>24047</v>
      </c>
      <c r="D216" s="18">
        <v>2750000000000000</v>
      </c>
      <c r="E216" s="22">
        <v>66000</v>
      </c>
      <c r="F216" s="140">
        <f>$E216/(VLOOKUP($C216,INPC!$C:$F,4,0)/VLOOKUP($K$6,INPC!$C:$F,4,0))</f>
        <v>2.643169713615937E+18</v>
      </c>
      <c r="G216" s="140">
        <f>$E216/(VLOOKUP($C216,INPC!$C:$G,5,0)/VLOOKUP($K$6,INPC!$C:$G,5,0))</f>
        <v>3.2312749748954829E+18</v>
      </c>
      <c r="H216" s="39">
        <f>$E216/(VLOOKUP($C216,IPCA!$A:$E,4,0)/VLOOKUP($K$6,IPCA!$A:$E,4,0))</f>
        <v>2.7964888047511327E+18</v>
      </c>
      <c r="I216" s="39">
        <f>$E216/(VLOOKUP($C216,IPCA!$A:$E,5,0)/VLOOKUP($K$6,IPCA!$A:$E,5,0))</f>
        <v>3.4187075638082601E+18</v>
      </c>
    </row>
    <row r="217" spans="1:9">
      <c r="A217" s="58">
        <v>1965</v>
      </c>
      <c r="B217" s="58">
        <v>4</v>
      </c>
      <c r="C217" s="17">
        <v>24077</v>
      </c>
      <c r="D217" s="18">
        <v>2750000000000000</v>
      </c>
      <c r="E217" s="22">
        <v>66000</v>
      </c>
      <c r="F217" s="140">
        <f>$E217/(VLOOKUP($C217,INPC!$C:$F,4,0)/VLOOKUP($K$6,INPC!$C:$F,4,0))</f>
        <v>2.5681617839515412E+18</v>
      </c>
      <c r="G217" s="140">
        <f>$E217/(VLOOKUP($C217,INPC!$C:$G,5,0)/VLOOKUP($K$6,INPC!$C:$G,5,0))</f>
        <v>3.1395777808807598E+18</v>
      </c>
      <c r="H217" s="39">
        <f>$E217/(VLOOKUP($C217,IPCA!$A:$E,4,0)/VLOOKUP($K$6,IPCA!$A:$E,4,0))</f>
        <v>2.7171299824653373E+18</v>
      </c>
      <c r="I217" s="39">
        <f>$E217/(VLOOKUP($C217,IPCA!$A:$E,5,0)/VLOOKUP($K$6,IPCA!$A:$E,5,0))</f>
        <v>3.3216914035638743E+18</v>
      </c>
    </row>
    <row r="218" spans="1:9">
      <c r="A218" s="58">
        <v>1966</v>
      </c>
      <c r="B218" s="58">
        <v>1</v>
      </c>
      <c r="C218" s="17">
        <v>24108</v>
      </c>
      <c r="D218" s="18">
        <v>2750000000000000</v>
      </c>
      <c r="E218" s="22">
        <v>66000</v>
      </c>
      <c r="F218" s="140">
        <f>$E218/(VLOOKUP($C218,INPC!$C:$F,4,0)/VLOOKUP($K$6,INPC!$C:$F,4,0))</f>
        <v>2.4505264911694397E+18</v>
      </c>
      <c r="G218" s="140">
        <f>$E218/(VLOOKUP($C218,INPC!$C:$G,5,0)/VLOOKUP($K$6,INPC!$C:$G,5,0))</f>
        <v>2.9957686354546401E+18</v>
      </c>
      <c r="H218" s="39">
        <f>$E218/(VLOOKUP($C218,IPCA!$A:$E,4,0)/VLOOKUP($K$6,IPCA!$A:$E,4,0))</f>
        <v>2.5926711640950513E+18</v>
      </c>
      <c r="I218" s="39">
        <f>$E218/(VLOOKUP($C218,IPCA!$A:$E,5,0)/VLOOKUP($K$6,IPCA!$A:$E,5,0))</f>
        <v>3.1695404981062001E+18</v>
      </c>
    </row>
    <row r="219" spans="1:9">
      <c r="A219" s="58">
        <v>1966</v>
      </c>
      <c r="B219" s="58">
        <v>1</v>
      </c>
      <c r="C219" s="17">
        <v>24139</v>
      </c>
      <c r="D219" s="18">
        <v>2750000000000000</v>
      </c>
      <c r="E219" s="22">
        <v>66000</v>
      </c>
      <c r="F219" s="140">
        <f>$E219/(VLOOKUP($C219,INPC!$C:$F,4,0)/VLOOKUP($K$6,INPC!$C:$F,4,0))</f>
        <v>2.3432289381032822E+18</v>
      </c>
      <c r="G219" s="140">
        <f>$E219/(VLOOKUP($C219,INPC!$C:$G,5,0)/VLOOKUP($K$6,INPC!$C:$G,5,0))</f>
        <v>2.8645973768312627E+18</v>
      </c>
      <c r="H219" s="39">
        <f>$E219/(VLOOKUP($C219,IPCA!$A:$E,4,0)/VLOOKUP($K$6,IPCA!$A:$E,4,0))</f>
        <v>2.4791497339799132E+18</v>
      </c>
      <c r="I219" s="39">
        <f>$E219/(VLOOKUP($C219,IPCA!$A:$E,5,0)/VLOOKUP($K$6,IPCA!$A:$E,5,0))</f>
        <v>3.030760549790444E+18</v>
      </c>
    </row>
    <row r="220" spans="1:9">
      <c r="A220" s="58">
        <v>1966</v>
      </c>
      <c r="B220" s="58">
        <v>1</v>
      </c>
      <c r="C220" s="17">
        <v>24167</v>
      </c>
      <c r="D220" s="18">
        <v>2750000000000000</v>
      </c>
      <c r="E220" s="22">
        <v>84000</v>
      </c>
      <c r="F220" s="140">
        <f>$E220/(VLOOKUP($C220,INPC!$C:$F,4,0)/VLOOKUP($K$6,INPC!$C:$F,4,0))</f>
        <v>2.8582716190002703E+18</v>
      </c>
      <c r="G220" s="140">
        <f>$E220/(VLOOKUP($C220,INPC!$C:$G,5,0)/VLOOKUP($K$6,INPC!$C:$G,5,0))</f>
        <v>3.4942370542278303E+18</v>
      </c>
      <c r="H220" s="39">
        <f>$E220/(VLOOKUP($C220,IPCA!$A:$E,4,0)/VLOOKUP($K$6,IPCA!$A:$E,4,0))</f>
        <v>3.0240678615136338E+18</v>
      </c>
      <c r="I220" s="39">
        <f>$E220/(VLOOKUP($C220,IPCA!$A:$E,5,0)/VLOOKUP($K$6,IPCA!$A:$E,5,0))</f>
        <v>3.6969229607004165E+18</v>
      </c>
    </row>
    <row r="221" spans="1:9">
      <c r="A221" s="58">
        <v>1966</v>
      </c>
      <c r="B221" s="58">
        <v>2</v>
      </c>
      <c r="C221" s="17">
        <v>24198</v>
      </c>
      <c r="D221" s="18">
        <v>2750000000000000</v>
      </c>
      <c r="E221" s="22">
        <v>84000</v>
      </c>
      <c r="F221" s="140">
        <f>$E221/(VLOOKUP($C221,INPC!$C:$F,4,0)/VLOOKUP($K$6,INPC!$C:$F,4,0))</f>
        <v>2.7509881491085865E+18</v>
      </c>
      <c r="G221" s="140">
        <f>$E221/(VLOOKUP($C221,INPC!$C:$G,5,0)/VLOOKUP($K$6,INPC!$C:$G,5,0))</f>
        <v>3.363083012285247E+18</v>
      </c>
      <c r="H221" s="39">
        <f>$E221/(VLOOKUP($C221,IPCA!$A:$E,4,0)/VLOOKUP($K$6,IPCA!$A:$E,4,0))</f>
        <v>2.9105613314783309E+18</v>
      </c>
      <c r="I221" s="39">
        <f>$E221/(VLOOKUP($C221,IPCA!$A:$E,5,0)/VLOOKUP($K$6,IPCA!$A:$E,5,0))</f>
        <v>3.5581612277322598E+18</v>
      </c>
    </row>
    <row r="222" spans="1:9">
      <c r="A222" s="58">
        <v>1966</v>
      </c>
      <c r="B222" s="58">
        <v>2</v>
      </c>
      <c r="C222" s="17">
        <v>24228</v>
      </c>
      <c r="D222" s="18">
        <v>2750000000000000</v>
      </c>
      <c r="E222" s="22">
        <v>84000</v>
      </c>
      <c r="F222" s="140">
        <f>$E222/(VLOOKUP($C222,INPC!$C:$F,4,0)/VLOOKUP($K$6,INPC!$C:$F,4,0))</f>
        <v>2.6514669649050783E+18</v>
      </c>
      <c r="G222" s="140">
        <f>$E222/(VLOOKUP($C222,INPC!$C:$G,5,0)/VLOOKUP($K$6,INPC!$C:$G,5,0))</f>
        <v>3.2414183645964585E+18</v>
      </c>
      <c r="H222" s="39">
        <f>$E222/(VLOOKUP($C222,IPCA!$A:$E,4,0)/VLOOKUP($K$6,IPCA!$A:$E,4,0))</f>
        <v>2.8052673444796872E+18</v>
      </c>
      <c r="I222" s="39">
        <f>$E222/(VLOOKUP($C222,IPCA!$A:$E,5,0)/VLOOKUP($K$6,IPCA!$A:$E,5,0))</f>
        <v>3.4294393286264177E+18</v>
      </c>
    </row>
    <row r="223" spans="1:9">
      <c r="A223" s="58">
        <v>1966</v>
      </c>
      <c r="B223" s="58">
        <v>2</v>
      </c>
      <c r="C223" s="17">
        <v>24259</v>
      </c>
      <c r="D223" s="18">
        <v>2750000000000000</v>
      </c>
      <c r="E223" s="22">
        <v>84000</v>
      </c>
      <c r="F223" s="140">
        <f>$E223/(VLOOKUP($C223,INPC!$C:$F,4,0)/VLOOKUP($K$6,INPC!$C:$F,4,0))</f>
        <v>2.5559813942350669E+18</v>
      </c>
      <c r="G223" s="140">
        <f>$E223/(VLOOKUP($C223,INPC!$C:$G,5,0)/VLOOKUP($K$6,INPC!$C:$G,5,0))</f>
        <v>3.1246872544523689E+18</v>
      </c>
      <c r="H223" s="39">
        <f>$E223/(VLOOKUP($C223,IPCA!$A:$E,4,0)/VLOOKUP($K$6,IPCA!$A:$E,4,0))</f>
        <v>2.7042430598798669E+18</v>
      </c>
      <c r="I223" s="39">
        <f>$E223/(VLOOKUP($C223,IPCA!$A:$E,5,0)/VLOOKUP($K$6,IPCA!$A:$E,5,0))</f>
        <v>3.3059371407031373E+18</v>
      </c>
    </row>
    <row r="224" spans="1:9">
      <c r="A224" s="58">
        <v>1966</v>
      </c>
      <c r="B224" s="58">
        <v>3</v>
      </c>
      <c r="C224" s="17">
        <v>24289</v>
      </c>
      <c r="D224" s="18">
        <v>2750000000000000</v>
      </c>
      <c r="E224" s="22">
        <v>84000</v>
      </c>
      <c r="F224" s="140">
        <f>$E224/(VLOOKUP($C224,INPC!$C:$F,4,0)/VLOOKUP($K$6,INPC!$C:$F,4,0))</f>
        <v>2.4767191802654541E+18</v>
      </c>
      <c r="G224" s="140">
        <f>$E224/(VLOOKUP($C224,INPC!$C:$G,5,0)/VLOOKUP($K$6,INPC!$C:$G,5,0))</f>
        <v>3.027789197874518E+18</v>
      </c>
      <c r="H224" s="39">
        <f>$E224/(VLOOKUP($C224,IPCA!$A:$E,4,0)/VLOOKUP($K$6,IPCA!$A:$E,4,0))</f>
        <v>2.6203831802573153E+18</v>
      </c>
      <c r="I224" s="39">
        <f>$E224/(VLOOKUP($C224,IPCA!$A:$E,5,0)/VLOOKUP($K$6,IPCA!$A:$E,5,0))</f>
        <v>3.2034184378645678E+18</v>
      </c>
    </row>
    <row r="225" spans="1:9">
      <c r="A225" s="58">
        <v>1966</v>
      </c>
      <c r="B225" s="58">
        <v>3</v>
      </c>
      <c r="C225" s="17">
        <v>24320</v>
      </c>
      <c r="D225" s="18">
        <v>2750000000000000</v>
      </c>
      <c r="E225" s="22">
        <v>84000</v>
      </c>
      <c r="F225" s="140">
        <f>$E225/(VLOOKUP($C225,INPC!$C:$F,4,0)/VLOOKUP($K$6,INPC!$C:$F,4,0))</f>
        <v>2.4022250253426826E+18</v>
      </c>
      <c r="G225" s="140">
        <f>$E225/(VLOOKUP($C225,INPC!$C:$G,5,0)/VLOOKUP($K$6,INPC!$C:$G,5,0))</f>
        <v>2.9367200934814295E+18</v>
      </c>
      <c r="H225" s="39">
        <f>$E225/(VLOOKUP($C225,IPCA!$A:$E,4,0)/VLOOKUP($K$6,IPCA!$A:$E,4,0))</f>
        <v>2.5415679346119885E+18</v>
      </c>
      <c r="I225" s="39">
        <f>$E225/(VLOOKUP($C225,IPCA!$A:$E,5,0)/VLOOKUP($K$6,IPCA!$A:$E,5,0))</f>
        <v>3.1070668000631562E+18</v>
      </c>
    </row>
    <row r="226" spans="1:9">
      <c r="A226" s="58">
        <v>1966</v>
      </c>
      <c r="B226" s="58">
        <v>3</v>
      </c>
      <c r="C226" s="17">
        <v>24351</v>
      </c>
      <c r="D226" s="18">
        <v>2750000000000000</v>
      </c>
      <c r="E226" s="22">
        <v>84000</v>
      </c>
      <c r="F226" s="140">
        <f>$E226/(VLOOKUP($C226,INPC!$C:$F,4,0)/VLOOKUP($K$6,INPC!$C:$F,4,0))</f>
        <v>2.3346098713372641E+18</v>
      </c>
      <c r="G226" s="140">
        <f>$E226/(VLOOKUP($C226,INPC!$C:$G,5,0)/VLOOKUP($K$6,INPC!$C:$G,5,0))</f>
        <v>2.8540605677098051E+18</v>
      </c>
      <c r="H226" s="39">
        <f>$E226/(VLOOKUP($C226,IPCA!$A:$E,4,0)/VLOOKUP($K$6,IPCA!$A:$E,4,0))</f>
        <v>2.470030711620354E+18</v>
      </c>
      <c r="I226" s="39">
        <f>$E226/(VLOOKUP($C226,IPCA!$A:$E,5,0)/VLOOKUP($K$6,IPCA!$A:$E,5,0))</f>
        <v>3.019612544955883E+18</v>
      </c>
    </row>
    <row r="227" spans="1:9">
      <c r="A227" s="58">
        <v>1966</v>
      </c>
      <c r="B227" s="58">
        <v>4</v>
      </c>
      <c r="C227" s="17">
        <v>24381</v>
      </c>
      <c r="D227" s="18">
        <v>2750000000000000</v>
      </c>
      <c r="E227" s="22">
        <v>84000</v>
      </c>
      <c r="F227" s="140">
        <f>$E227/(VLOOKUP($C227,INPC!$C:$F,4,0)/VLOOKUP($K$6,INPC!$C:$F,4,0))</f>
        <v>2.2776577183497505E+18</v>
      </c>
      <c r="G227" s="140">
        <f>$E227/(VLOOKUP($C227,INPC!$C:$G,5,0)/VLOOKUP($K$6,INPC!$C:$G,5,0))</f>
        <v>2.7844365606825697E+18</v>
      </c>
      <c r="H227" s="39">
        <f>$E227/(VLOOKUP($C227,IPCA!$A:$E,4,0)/VLOOKUP($K$6,IPCA!$A:$E,4,0))</f>
        <v>2.4097750052176901E+18</v>
      </c>
      <c r="I227" s="39">
        <f>$E227/(VLOOKUP($C227,IPCA!$A:$E,5,0)/VLOOKUP($K$6,IPCA!$A:$E,5,0))</f>
        <v>2.9459499438786258E+18</v>
      </c>
    </row>
    <row r="228" spans="1:9">
      <c r="A228" s="58">
        <v>1966</v>
      </c>
      <c r="B228" s="58">
        <v>4</v>
      </c>
      <c r="C228" s="17">
        <v>24412</v>
      </c>
      <c r="D228" s="18">
        <v>2750000000000000</v>
      </c>
      <c r="E228" s="22">
        <v>84000</v>
      </c>
      <c r="F228" s="140">
        <f>$E228/(VLOOKUP($C228,INPC!$C:$F,4,0)/VLOOKUP($K$6,INPC!$C:$F,4,0))</f>
        <v>2.2234414870189873E+18</v>
      </c>
      <c r="G228" s="140">
        <f>$E228/(VLOOKUP($C228,INPC!$C:$G,5,0)/VLOOKUP($K$6,INPC!$C:$G,5,0))</f>
        <v>2.7181572178807122E+18</v>
      </c>
      <c r="H228" s="39">
        <f>$E228/(VLOOKUP($C228,IPCA!$A:$E,4,0)/VLOOKUP($K$6,IPCA!$A:$E,4,0))</f>
        <v>2.3524139197106744E+18</v>
      </c>
      <c r="I228" s="39">
        <f>$E228/(VLOOKUP($C228,IPCA!$A:$E,5,0)/VLOOKUP($K$6,IPCA!$A:$E,5,0))</f>
        <v>2.8758260168462996E+18</v>
      </c>
    </row>
    <row r="229" spans="1:9">
      <c r="A229" s="58">
        <v>1966</v>
      </c>
      <c r="B229" s="58">
        <v>4</v>
      </c>
      <c r="C229" s="17">
        <v>24442</v>
      </c>
      <c r="D229" s="18">
        <v>2750000000000000</v>
      </c>
      <c r="E229" s="22">
        <v>84000</v>
      </c>
      <c r="F229" s="140">
        <f>$E229/(VLOOKUP($C229,INPC!$C:$F,4,0)/VLOOKUP($K$6,INPC!$C:$F,4,0))</f>
        <v>2.1708526044081439E+18</v>
      </c>
      <c r="G229" s="140">
        <f>$E229/(VLOOKUP($C229,INPC!$C:$G,5,0)/VLOOKUP($K$6,INPC!$C:$G,5,0))</f>
        <v>2.6538673088889559E+18</v>
      </c>
      <c r="H229" s="39">
        <f>$E229/(VLOOKUP($C229,IPCA!$A:$E,4,0)/VLOOKUP($K$6,IPCA!$A:$E,4,0))</f>
        <v>2.2967745785370775E+18</v>
      </c>
      <c r="I229" s="39">
        <f>$E229/(VLOOKUP($C229,IPCA!$A:$E,5,0)/VLOOKUP($K$6,IPCA!$A:$E,5,0))</f>
        <v>2.8078069222615772E+18</v>
      </c>
    </row>
    <row r="230" spans="1:9">
      <c r="A230" s="58">
        <v>1967</v>
      </c>
      <c r="B230" s="58">
        <v>1</v>
      </c>
      <c r="C230" s="17">
        <v>24473</v>
      </c>
      <c r="D230" s="18">
        <v>2750000000000000</v>
      </c>
      <c r="E230" s="22">
        <v>84000</v>
      </c>
      <c r="F230" s="140">
        <f>$E230/(VLOOKUP($C230,INPC!$C:$F,4,0)/VLOOKUP($K$6,INPC!$C:$F,4,0))</f>
        <v>2.1100904400107592E+18</v>
      </c>
      <c r="G230" s="140">
        <f>$E230/(VLOOKUP($C230,INPC!$C:$G,5,0)/VLOOKUP($K$6,INPC!$C:$G,5,0))</f>
        <v>2.579585562913153E+18</v>
      </c>
      <c r="H230" s="39">
        <f>$E230/(VLOOKUP($C230,IPCA!$A:$E,4,0)/VLOOKUP($K$6,IPCA!$A:$E,4,0))</f>
        <v>2.2324878580838249E+18</v>
      </c>
      <c r="I230" s="39">
        <f>$E230/(VLOOKUP($C230,IPCA!$A:$E,5,0)/VLOOKUP($K$6,IPCA!$A:$E,5,0))</f>
        <v>2.7292164065074755E+18</v>
      </c>
    </row>
    <row r="231" spans="1:9">
      <c r="A231" s="58">
        <v>1967</v>
      </c>
      <c r="B231" s="58">
        <v>1</v>
      </c>
      <c r="C231" s="17">
        <v>24504</v>
      </c>
      <c r="D231" s="18">
        <v>2750000000000000</v>
      </c>
      <c r="E231" s="22">
        <v>84000</v>
      </c>
      <c r="F231" s="140">
        <f>$E231/(VLOOKUP($C231,INPC!$C:$F,4,0)/VLOOKUP($K$6,INPC!$C:$F,4,0))</f>
        <v>2.070746261050794E+18</v>
      </c>
      <c r="G231" s="140">
        <f>$E231/(VLOOKUP($C231,INPC!$C:$G,5,0)/VLOOKUP($K$6,INPC!$C:$G,5,0))</f>
        <v>2.5314873041345961E+18</v>
      </c>
      <c r="H231" s="39">
        <f>$E231/(VLOOKUP($C231,IPCA!$A:$E,4,0)/VLOOKUP($K$6,IPCA!$A:$E,4,0))</f>
        <v>2.1908614897780416E+18</v>
      </c>
      <c r="I231" s="39">
        <f>$E231/(VLOOKUP($C231,IPCA!$A:$E,5,0)/VLOOKUP($K$6,IPCA!$A:$E,5,0))</f>
        <v>2.6783281712536561E+18</v>
      </c>
    </row>
    <row r="232" spans="1:9">
      <c r="A232" s="58">
        <v>1967</v>
      </c>
      <c r="B232" s="58">
        <v>1</v>
      </c>
      <c r="C232" s="17">
        <v>24532</v>
      </c>
      <c r="D232" s="18">
        <v>2750000000000</v>
      </c>
      <c r="E232" s="22">
        <v>105</v>
      </c>
      <c r="F232" s="140">
        <f>$E232/(VLOOKUP($C232,INPC!$C:$F,4,0)/VLOOKUP($K$6,INPC!$C:$F,4,0))</f>
        <v>2516806345432680.5</v>
      </c>
      <c r="G232" s="140">
        <f>$E232/(VLOOKUP($C232,INPC!$C:$G,5,0)/VLOOKUP($K$6,INPC!$C:$G,5,0))</f>
        <v>3076795757291452</v>
      </c>
      <c r="H232" s="39">
        <f>$E232/(VLOOKUP($C232,IPCA!$A:$E,4,0)/VLOOKUP($K$6,IPCA!$A:$E,4,0))</f>
        <v>2662795632256470</v>
      </c>
      <c r="I232" s="39">
        <f>$E232/(VLOOKUP($C232,IPCA!$A:$E,5,0)/VLOOKUP($K$6,IPCA!$A:$E,5,0))</f>
        <v>3255267660433534.5</v>
      </c>
    </row>
    <row r="233" spans="1:9">
      <c r="A233" s="58">
        <v>1967</v>
      </c>
      <c r="B233" s="58">
        <v>2</v>
      </c>
      <c r="C233" s="17">
        <v>24563</v>
      </c>
      <c r="D233" s="18">
        <v>2750000000000</v>
      </c>
      <c r="E233" s="22">
        <v>105</v>
      </c>
      <c r="F233" s="140">
        <f>$E233/(VLOOKUP($C233,INPC!$C:$F,4,0)/VLOOKUP($K$6,INPC!$C:$F,4,0))</f>
        <v>2458166868605264.5</v>
      </c>
      <c r="G233" s="140">
        <f>$E233/(VLOOKUP($C233,INPC!$C:$G,5,0)/VLOOKUP($K$6,INPC!$C:$G,5,0))</f>
        <v>3005108996869936.5</v>
      </c>
      <c r="H233" s="39">
        <f>$E233/(VLOOKUP($C233,IPCA!$A:$E,4,0)/VLOOKUP($K$6,IPCA!$A:$E,4,0))</f>
        <v>2600754727497465.5</v>
      </c>
      <c r="I233" s="39">
        <f>$E233/(VLOOKUP($C233,IPCA!$A:$E,5,0)/VLOOKUP($K$6,IPCA!$A:$E,5,0))</f>
        <v>3179422654365652</v>
      </c>
    </row>
    <row r="234" spans="1:9">
      <c r="A234" s="58">
        <v>1967</v>
      </c>
      <c r="B234" s="58">
        <v>2</v>
      </c>
      <c r="C234" s="17">
        <v>24593</v>
      </c>
      <c r="D234" s="18">
        <v>2750000000000</v>
      </c>
      <c r="E234" s="22">
        <v>105</v>
      </c>
      <c r="F234" s="140">
        <f>$E234/(VLOOKUP($C234,INPC!$C:$F,4,0)/VLOOKUP($K$6,INPC!$C:$F,4,0))</f>
        <v>2397830045466772</v>
      </c>
      <c r="G234" s="140">
        <f>$E234/(VLOOKUP($C234,INPC!$C:$G,5,0)/VLOOKUP($K$6,INPC!$C:$G,5,0))</f>
        <v>2931347230583129</v>
      </c>
      <c r="H234" s="39">
        <f>$E234/(VLOOKUP($C234,IPCA!$A:$E,4,0)/VLOOKUP($K$6,IPCA!$A:$E,4,0))</f>
        <v>2536918020549800.5</v>
      </c>
      <c r="I234" s="39">
        <f>$E234/(VLOOKUP($C234,IPCA!$A:$E,5,0)/VLOOKUP($K$6,IPCA!$A:$E,5,0))</f>
        <v>3101382280122131.5</v>
      </c>
    </row>
    <row r="235" spans="1:9">
      <c r="A235" s="58">
        <v>1967</v>
      </c>
      <c r="B235" s="58">
        <v>2</v>
      </c>
      <c r="C235" s="17">
        <v>24624</v>
      </c>
      <c r="D235" s="18">
        <v>2750000000000</v>
      </c>
      <c r="E235" s="22">
        <v>105</v>
      </c>
      <c r="F235" s="140">
        <f>$E235/(VLOOKUP($C235,INPC!$C:$F,4,0)/VLOOKUP($K$6,INPC!$C:$F,4,0))</f>
        <v>2348720436343231.5</v>
      </c>
      <c r="G235" s="140">
        <f>$E235/(VLOOKUP($C235,INPC!$C:$G,5,0)/VLOOKUP($K$6,INPC!$C:$G,5,0))</f>
        <v>2871310733429600.5</v>
      </c>
      <c r="H235" s="39">
        <f>$E235/(VLOOKUP($C235,IPCA!$A:$E,4,0)/VLOOKUP($K$6,IPCA!$A:$E,4,0))</f>
        <v>2484959770796777.5</v>
      </c>
      <c r="I235" s="39">
        <f>$E235/(VLOOKUP($C235,IPCA!$A:$E,5,0)/VLOOKUP($K$6,IPCA!$A:$E,5,0))</f>
        <v>3037863319799060</v>
      </c>
    </row>
    <row r="236" spans="1:9">
      <c r="A236" s="58">
        <v>1967</v>
      </c>
      <c r="B236" s="58">
        <v>3</v>
      </c>
      <c r="C236" s="17">
        <v>24654</v>
      </c>
      <c r="D236" s="18">
        <v>2750000000000</v>
      </c>
      <c r="E236" s="22">
        <v>105</v>
      </c>
      <c r="F236" s="140">
        <f>$E236/(VLOOKUP($C236,INPC!$C:$F,4,0)/VLOOKUP($K$6,INPC!$C:$F,4,0))</f>
        <v>2317761906865948.5</v>
      </c>
      <c r="G236" s="140">
        <f>$E236/(VLOOKUP($C236,INPC!$C:$G,5,0)/VLOOKUP($K$6,INPC!$C:$G,5,0))</f>
        <v>2833463931143622</v>
      </c>
      <c r="H236" s="39">
        <f>$E236/(VLOOKUP($C236,IPCA!$A:$E,4,0)/VLOOKUP($K$6,IPCA!$A:$E,4,0))</f>
        <v>2452205468018261</v>
      </c>
      <c r="I236" s="39">
        <f>$E236/(VLOOKUP($C236,IPCA!$A:$E,5,0)/VLOOKUP($K$6,IPCA!$A:$E,5,0))</f>
        <v>2997821184652323.5</v>
      </c>
    </row>
    <row r="237" spans="1:9">
      <c r="A237" s="58">
        <v>1967</v>
      </c>
      <c r="B237" s="58">
        <v>3</v>
      </c>
      <c r="C237" s="17">
        <v>24685</v>
      </c>
      <c r="D237" s="18">
        <v>2750000000000</v>
      </c>
      <c r="E237" s="22">
        <v>105</v>
      </c>
      <c r="F237" s="140">
        <f>$E237/(VLOOKUP($C237,INPC!$C:$F,4,0)/VLOOKUP($K$6,INPC!$C:$F,4,0))</f>
        <v>2287608889864223</v>
      </c>
      <c r="G237" s="140">
        <f>$E237/(VLOOKUP($C237,INPC!$C:$G,5,0)/VLOOKUP($K$6,INPC!$C:$G,5,0))</f>
        <v>2796601867859012.5</v>
      </c>
      <c r="H237" s="39">
        <f>$E237/(VLOOKUP($C237,IPCA!$A:$E,4,0)/VLOOKUP($K$6,IPCA!$A:$E,4,0))</f>
        <v>2420303402085673</v>
      </c>
      <c r="I237" s="39">
        <f>$E237/(VLOOKUP($C237,IPCA!$A:$E,5,0)/VLOOKUP($K$6,IPCA!$A:$E,5,0))</f>
        <v>2958820909049735</v>
      </c>
    </row>
    <row r="238" spans="1:9">
      <c r="A238" s="58">
        <v>1967</v>
      </c>
      <c r="B238" s="58">
        <v>3</v>
      </c>
      <c r="C238" s="17">
        <v>24716</v>
      </c>
      <c r="D238" s="18">
        <v>2750000000000</v>
      </c>
      <c r="E238" s="22">
        <v>105</v>
      </c>
      <c r="F238" s="140">
        <f>$E238/(VLOOKUP($C238,INPC!$C:$F,4,0)/VLOOKUP($K$6,INPC!$C:$F,4,0))</f>
        <v>2260165424176049</v>
      </c>
      <c r="G238" s="140">
        <f>$E238/(VLOOKUP($C238,INPC!$C:$G,5,0)/VLOOKUP($K$6,INPC!$C:$G,5,0))</f>
        <v>2763052231055220</v>
      </c>
      <c r="H238" s="39">
        <f>$E238/(VLOOKUP($C238,IPCA!$A:$E,4,0)/VLOOKUP($K$6,IPCA!$A:$E,4,0))</f>
        <v>2391268057073505</v>
      </c>
      <c r="I238" s="39">
        <f>$E238/(VLOOKUP($C238,IPCA!$A:$E,5,0)/VLOOKUP($K$6,IPCA!$A:$E,5,0))</f>
        <v>2923325199772360</v>
      </c>
    </row>
    <row r="239" spans="1:9">
      <c r="A239" s="58">
        <v>1967</v>
      </c>
      <c r="B239" s="58">
        <v>4</v>
      </c>
      <c r="C239" s="17">
        <v>24746</v>
      </c>
      <c r="D239" s="18">
        <v>2750000000000</v>
      </c>
      <c r="E239" s="22">
        <v>105</v>
      </c>
      <c r="F239" s="140">
        <f>$E239/(VLOOKUP($C239,INPC!$C:$F,4,0)/VLOOKUP($K$6,INPC!$C:$F,4,0))</f>
        <v>2231483121838789.3</v>
      </c>
      <c r="G239" s="140">
        <f>$E239/(VLOOKUP($C239,INPC!$C:$G,5,0)/VLOOKUP($K$6,INPC!$C:$G,5,0))</f>
        <v>2727988116447919.5</v>
      </c>
      <c r="H239" s="39">
        <f>$E239/(VLOOKUP($C239,IPCA!$A:$E,4,0)/VLOOKUP($K$6,IPCA!$A:$E,4,0))</f>
        <v>2360922015740085</v>
      </c>
      <c r="I239" s="39">
        <f>$E239/(VLOOKUP($C239,IPCA!$A:$E,5,0)/VLOOKUP($K$6,IPCA!$A:$E,5,0))</f>
        <v>2886227164242254</v>
      </c>
    </row>
    <row r="240" spans="1:9">
      <c r="A240" s="58">
        <v>1967</v>
      </c>
      <c r="B240" s="58">
        <v>4</v>
      </c>
      <c r="C240" s="17">
        <v>24777</v>
      </c>
      <c r="D240" s="18">
        <v>2750000000000</v>
      </c>
      <c r="E240" s="22">
        <v>105</v>
      </c>
      <c r="F240" s="140">
        <f>$E240/(VLOOKUP($C240,INPC!$C:$F,4,0)/VLOOKUP($K$6,INPC!$C:$F,4,0))</f>
        <v>2205362081951044.5</v>
      </c>
      <c r="G240" s="140">
        <f>$E240/(VLOOKUP($C240,INPC!$C:$G,5,0)/VLOOKUP($K$6,INPC!$C:$G,5,0))</f>
        <v>2696055145185152</v>
      </c>
      <c r="H240" s="39">
        <f>$E240/(VLOOKUP($C240,IPCA!$A:$E,4,0)/VLOOKUP($K$6,IPCA!$A:$E,4,0))</f>
        <v>2333285804853495.5</v>
      </c>
      <c r="I240" s="39">
        <f>$E240/(VLOOKUP($C240,IPCA!$A:$E,5,0)/VLOOKUP($K$6,IPCA!$A:$E,5,0))</f>
        <v>2852441896433398.5</v>
      </c>
    </row>
    <row r="241" spans="1:9">
      <c r="A241" s="58">
        <v>1967</v>
      </c>
      <c r="B241" s="58">
        <v>4</v>
      </c>
      <c r="C241" s="17">
        <v>24807</v>
      </c>
      <c r="D241" s="18">
        <v>2750000000000</v>
      </c>
      <c r="E241" s="22">
        <v>105</v>
      </c>
      <c r="F241" s="140">
        <f>$E241/(VLOOKUP($C241,INPC!$C:$F,4,0)/VLOOKUP($K$6,INPC!$C:$F,4,0))</f>
        <v>2181648511177376.8</v>
      </c>
      <c r="G241" s="140">
        <f>$E241/(VLOOKUP($C241,INPC!$C:$G,5,0)/VLOOKUP($K$6,INPC!$C:$G,5,0))</f>
        <v>2667065304914343</v>
      </c>
      <c r="H241" s="39">
        <f>$E241/(VLOOKUP($C241,IPCA!$A:$E,4,0)/VLOOKUP($K$6,IPCA!$A:$E,4,0))</f>
        <v>2308196710177651.5</v>
      </c>
      <c r="I241" s="39">
        <f>$E241/(VLOOKUP($C241,IPCA!$A:$E,5,0)/VLOOKUP($K$6,IPCA!$A:$E,5,0))</f>
        <v>2821770478192179</v>
      </c>
    </row>
    <row r="242" spans="1:9">
      <c r="A242" s="58">
        <v>1968</v>
      </c>
      <c r="B242" s="58">
        <v>1</v>
      </c>
      <c r="C242" s="17">
        <v>24838</v>
      </c>
      <c r="D242" s="18">
        <v>2750000000000</v>
      </c>
      <c r="E242" s="22">
        <v>105</v>
      </c>
      <c r="F242" s="140">
        <f>$E242/(VLOOKUP($C242,INPC!$C:$F,4,0)/VLOOKUP($K$6,INPC!$C:$F,4,0))</f>
        <v>2121973491563515.3</v>
      </c>
      <c r="G242" s="140">
        <f>$E242/(VLOOKUP($C242,INPC!$C:$G,5,0)/VLOOKUP($K$6,INPC!$C:$G,5,0))</f>
        <v>2594112593436397</v>
      </c>
      <c r="H242" s="39">
        <f>$E242/(VLOOKUP($C242,IPCA!$A:$E,4,0)/VLOOKUP($K$6,IPCA!$A:$E,4,0))</f>
        <v>2245060195176814.8</v>
      </c>
      <c r="I242" s="39">
        <f>$E242/(VLOOKUP($C242,IPCA!$A:$E,5,0)/VLOOKUP($K$6,IPCA!$A:$E,5,0))</f>
        <v>2744586088603655.5</v>
      </c>
    </row>
    <row r="243" spans="1:9">
      <c r="A243" s="58">
        <v>1968</v>
      </c>
      <c r="B243" s="58">
        <v>1</v>
      </c>
      <c r="C243" s="17">
        <v>24869</v>
      </c>
      <c r="D243" s="18">
        <v>2750000000000</v>
      </c>
      <c r="E243" s="22">
        <v>105</v>
      </c>
      <c r="F243" s="140">
        <f>$E243/(VLOOKUP($C243,INPC!$C:$F,4,0)/VLOOKUP($K$6,INPC!$C:$F,4,0))</f>
        <v>2083422630342377</v>
      </c>
      <c r="G243" s="140">
        <f>$E243/(VLOOKUP($C243,INPC!$C:$G,5,0)/VLOOKUP($K$6,INPC!$C:$G,5,0))</f>
        <v>2546984165593556</v>
      </c>
      <c r="H243" s="39">
        <f>$E243/(VLOOKUP($C243,IPCA!$A:$E,4,0)/VLOOKUP($K$6,IPCA!$A:$E,4,0))</f>
        <v>2204273161615150.5</v>
      </c>
      <c r="I243" s="39">
        <f>$E243/(VLOOKUP($C243,IPCA!$A:$E,5,0)/VLOOKUP($K$6,IPCA!$A:$E,5,0))</f>
        <v>2694723940074521.5</v>
      </c>
    </row>
    <row r="244" spans="1:9">
      <c r="A244" s="58">
        <v>1968</v>
      </c>
      <c r="B244" s="58">
        <v>1</v>
      </c>
      <c r="C244" s="17">
        <v>24898</v>
      </c>
      <c r="D244" s="18">
        <v>2750000000000</v>
      </c>
      <c r="E244" s="22">
        <v>129.6</v>
      </c>
      <c r="F244" s="140">
        <f>$E244/(VLOOKUP($C244,INPC!$C:$F,4,0)/VLOOKUP($K$6,INPC!$C:$F,4,0))</f>
        <v>2515894982569684</v>
      </c>
      <c r="G244" s="140">
        <f>$E244/(VLOOKUP($C244,INPC!$C:$G,5,0)/VLOOKUP($K$6,INPC!$C:$G,5,0))</f>
        <v>3075681616191439</v>
      </c>
      <c r="H244" s="39">
        <f>$E244/(VLOOKUP($C244,IPCA!$A:$E,4,0)/VLOOKUP($K$6,IPCA!$A:$E,4,0))</f>
        <v>2661831405090009.5</v>
      </c>
      <c r="I244" s="39">
        <f>$E244/(VLOOKUP($C244,IPCA!$A:$E,5,0)/VLOOKUP($K$6,IPCA!$A:$E,5,0))</f>
        <v>3254088892722536</v>
      </c>
    </row>
    <row r="245" spans="1:9">
      <c r="A245" s="58">
        <v>1968</v>
      </c>
      <c r="B245" s="58">
        <v>2</v>
      </c>
      <c r="C245" s="17">
        <v>24929</v>
      </c>
      <c r="D245" s="18">
        <v>2750000000000</v>
      </c>
      <c r="E245" s="22">
        <v>129.6</v>
      </c>
      <c r="F245" s="140">
        <f>$E245/(VLOOKUP($C245,INPC!$C:$F,4,0)/VLOOKUP($K$6,INPC!$C:$F,4,0))</f>
        <v>2458888298674600.5</v>
      </c>
      <c r="G245" s="140">
        <f>$E245/(VLOOKUP($C245,INPC!$C:$G,5,0)/VLOOKUP($K$6,INPC!$C:$G,5,0))</f>
        <v>3005990945129699.5</v>
      </c>
      <c r="H245" s="39">
        <f>$E245/(VLOOKUP($C245,IPCA!$A:$E,4,0)/VLOOKUP($K$6,IPCA!$A:$E,4,0))</f>
        <v>2601518004672562</v>
      </c>
      <c r="I245" s="39">
        <f>$E245/(VLOOKUP($C245,IPCA!$A:$E,5,0)/VLOOKUP($K$6,IPCA!$A:$E,5,0))</f>
        <v>3180355760712206</v>
      </c>
    </row>
    <row r="246" spans="1:9">
      <c r="A246" s="58">
        <v>1968</v>
      </c>
      <c r="B246" s="58">
        <v>2</v>
      </c>
      <c r="C246" s="17">
        <v>24959</v>
      </c>
      <c r="D246" s="18">
        <v>2750000000000</v>
      </c>
      <c r="E246" s="22">
        <v>129.6</v>
      </c>
      <c r="F246" s="140">
        <f>$E246/(VLOOKUP($C246,INPC!$C:$F,4,0)/VLOOKUP($K$6,INPC!$C:$F,4,0))</f>
        <v>2418698445353025</v>
      </c>
      <c r="G246" s="140">
        <f>$E246/(VLOOKUP($C246,INPC!$C:$G,5,0)/VLOOKUP($K$6,INPC!$C:$G,5,0))</f>
        <v>2956858849444073</v>
      </c>
      <c r="H246" s="39">
        <f>$E246/(VLOOKUP($C246,IPCA!$A:$E,4,0)/VLOOKUP($K$6,IPCA!$A:$E,4,0))</f>
        <v>2558996908013724</v>
      </c>
      <c r="I246" s="39">
        <f>$E246/(VLOOKUP($C246,IPCA!$A:$E,5,0)/VLOOKUP($K$6,IPCA!$A:$E,5,0))</f>
        <v>3128373720046777.5</v>
      </c>
    </row>
    <row r="247" spans="1:9">
      <c r="A247" s="58">
        <v>1968</v>
      </c>
      <c r="B247" s="58">
        <v>2</v>
      </c>
      <c r="C247" s="17">
        <v>24990</v>
      </c>
      <c r="D247" s="18">
        <v>2750000000000</v>
      </c>
      <c r="E247" s="22">
        <v>129.6</v>
      </c>
      <c r="F247" s="140">
        <f>$E247/(VLOOKUP($C247,INPC!$C:$F,4,0)/VLOOKUP($K$6,INPC!$C:$F,4,0))</f>
        <v>2374593805576347</v>
      </c>
      <c r="G247" s="140">
        <f>$E247/(VLOOKUP($C247,INPC!$C:$G,5,0)/VLOOKUP($K$6,INPC!$C:$G,5,0))</f>
        <v>2902940927317084</v>
      </c>
      <c r="H247" s="39">
        <f>$E247/(VLOOKUP($C247,IPCA!$A:$E,4,0)/VLOOKUP($K$6,IPCA!$A:$E,4,0))</f>
        <v>2512333944702022</v>
      </c>
      <c r="I247" s="39">
        <f>$E247/(VLOOKUP($C247,IPCA!$A:$E,5,0)/VLOOKUP($K$6,IPCA!$A:$E,5,0))</f>
        <v>3071328247398221.5</v>
      </c>
    </row>
    <row r="248" spans="1:9">
      <c r="A248" s="58">
        <v>1968</v>
      </c>
      <c r="B248" s="58">
        <v>3</v>
      </c>
      <c r="C248" s="17">
        <v>25020</v>
      </c>
      <c r="D248" s="18">
        <v>2750000000000</v>
      </c>
      <c r="E248" s="22">
        <v>129.6</v>
      </c>
      <c r="F248" s="140">
        <f>$E248/(VLOOKUP($C248,INPC!$C:$F,4,0)/VLOOKUP($K$6,INPC!$C:$F,4,0))</f>
        <v>2323745972480493.5</v>
      </c>
      <c r="G248" s="140">
        <f>$E248/(VLOOKUP($C248,INPC!$C:$G,5,0)/VLOOKUP($K$6,INPC!$C:$G,5,0))</f>
        <v>2840779451357403.5</v>
      </c>
      <c r="H248" s="39">
        <f>$E248/(VLOOKUP($C248,IPCA!$A:$E,4,0)/VLOOKUP($K$6,IPCA!$A:$E,4,0))</f>
        <v>2458536643958938.5</v>
      </c>
      <c r="I248" s="39">
        <f>$E248/(VLOOKUP($C248,IPCA!$A:$E,5,0)/VLOOKUP($K$6,IPCA!$A:$E,5,0))</f>
        <v>3005561047239802</v>
      </c>
    </row>
    <row r="249" spans="1:9">
      <c r="A249" s="58">
        <v>1968</v>
      </c>
      <c r="B249" s="58">
        <v>3</v>
      </c>
      <c r="C249" s="17">
        <v>25051</v>
      </c>
      <c r="D249" s="18">
        <v>2750000000000</v>
      </c>
      <c r="E249" s="22">
        <v>129.6</v>
      </c>
      <c r="F249" s="140">
        <f>$E249/(VLOOKUP($C249,INPC!$C:$F,4,0)/VLOOKUP($K$6,INPC!$C:$F,4,0))</f>
        <v>2289429048836267</v>
      </c>
      <c r="G249" s="140">
        <f>$E249/(VLOOKUP($C249,INPC!$C:$G,5,0)/VLOOKUP($K$6,INPC!$C:$G,5,0))</f>
        <v>2798827012202336</v>
      </c>
      <c r="H249" s="39">
        <f>$E249/(VLOOKUP($C249,IPCA!$A:$E,4,0)/VLOOKUP($K$6,IPCA!$A:$E,4,0))</f>
        <v>2422229140778110</v>
      </c>
      <c r="I249" s="39">
        <f>$E249/(VLOOKUP($C249,IPCA!$A:$E,5,0)/VLOOKUP($K$6,IPCA!$A:$E,5,0))</f>
        <v>2961175124601239.5</v>
      </c>
    </row>
    <row r="250" spans="1:9">
      <c r="A250" s="58">
        <v>1968</v>
      </c>
      <c r="B250" s="58">
        <v>3</v>
      </c>
      <c r="C250" s="17">
        <v>25082</v>
      </c>
      <c r="D250" s="18">
        <v>2750000000000</v>
      </c>
      <c r="E250" s="22">
        <v>129.6</v>
      </c>
      <c r="F250" s="140">
        <f>$E250/(VLOOKUP($C250,INPC!$C:$F,4,0)/VLOOKUP($K$6,INPC!$C:$F,4,0))</f>
        <v>2256110954570458</v>
      </c>
      <c r="G250" s="140">
        <f>$E250/(VLOOKUP($C250,INPC!$C:$G,5,0)/VLOOKUP($K$6,INPC!$C:$G,5,0))</f>
        <v>2758095641962385</v>
      </c>
      <c r="H250" s="39">
        <f>$E250/(VLOOKUP($C250,IPCA!$A:$E,4,0)/VLOOKUP($K$6,IPCA!$A:$E,4,0))</f>
        <v>2386978404841630</v>
      </c>
      <c r="I250" s="39">
        <f>$E250/(VLOOKUP($C250,IPCA!$A:$E,5,0)/VLOOKUP($K$6,IPCA!$A:$E,5,0))</f>
        <v>2918081099918892.5</v>
      </c>
    </row>
    <row r="251" spans="1:9">
      <c r="A251" s="58">
        <v>1968</v>
      </c>
      <c r="B251" s="58">
        <v>4</v>
      </c>
      <c r="C251" s="17">
        <v>25112</v>
      </c>
      <c r="D251" s="18">
        <v>2750000000000</v>
      </c>
      <c r="E251" s="22">
        <v>129.6</v>
      </c>
      <c r="F251" s="140">
        <f>$E251/(VLOOKUP($C251,INPC!$C:$F,4,0)/VLOOKUP($K$6,INPC!$C:$F,4,0))</f>
        <v>2222230790064963.5</v>
      </c>
      <c r="G251" s="140">
        <f>$E251/(VLOOKUP($C251,INPC!$C:$G,5,0)/VLOOKUP($K$6,INPC!$C:$G,5,0))</f>
        <v>2716677140854418</v>
      </c>
      <c r="H251" s="39">
        <f>$E251/(VLOOKUP($C251,IPCA!$A:$E,4,0)/VLOOKUP($K$6,IPCA!$A:$E,4,0))</f>
        <v>2351132995349128</v>
      </c>
      <c r="I251" s="39">
        <f>$E251/(VLOOKUP($C251,IPCA!$A:$E,5,0)/VLOOKUP($K$6,IPCA!$A:$E,5,0))</f>
        <v>2874260086814308.5</v>
      </c>
    </row>
    <row r="252" spans="1:9">
      <c r="A252" s="58">
        <v>1968</v>
      </c>
      <c r="B252" s="58">
        <v>4</v>
      </c>
      <c r="C252" s="17">
        <v>25143</v>
      </c>
      <c r="D252" s="18">
        <v>2750000000000</v>
      </c>
      <c r="E252" s="22">
        <v>129.6</v>
      </c>
      <c r="F252" s="140">
        <f>$E252/(VLOOKUP($C252,INPC!$C:$F,4,0)/VLOOKUP($K$6,INPC!$C:$F,4,0))</f>
        <v>2189353132108387</v>
      </c>
      <c r="G252" s="140">
        <f>$E252/(VLOOKUP($C252,INPC!$C:$G,5,0)/VLOOKUP($K$6,INPC!$C:$G,5,0))</f>
        <v>2676484204002503</v>
      </c>
      <c r="H252" s="39">
        <f>$E252/(VLOOKUP($C252,IPCA!$A:$E,4,0)/VLOOKUP($K$6,IPCA!$A:$E,4,0))</f>
        <v>2316348243568576</v>
      </c>
      <c r="I252" s="39">
        <f>$E252/(VLOOKUP($C252,IPCA!$A:$E,5,0)/VLOOKUP($K$6,IPCA!$A:$E,5,0))</f>
        <v>2831735727762584</v>
      </c>
    </row>
    <row r="253" spans="1:9">
      <c r="A253" s="58">
        <v>1968</v>
      </c>
      <c r="B253" s="58">
        <v>4</v>
      </c>
      <c r="C253" s="17">
        <v>25173</v>
      </c>
      <c r="D253" s="18">
        <v>2750000000000</v>
      </c>
      <c r="E253" s="22">
        <v>129.6</v>
      </c>
      <c r="F253" s="140">
        <f>$E253/(VLOOKUP($C253,INPC!$C:$F,4,0)/VLOOKUP($K$6,INPC!$C:$F,4,0))</f>
        <v>2157434133495806</v>
      </c>
      <c r="G253" s="140">
        <f>$E253/(VLOOKUP($C253,INPC!$C:$G,5,0)/VLOOKUP($K$6,INPC!$C:$G,5,0))</f>
        <v>2637463228198623</v>
      </c>
      <c r="H253" s="39">
        <f>$E253/(VLOOKUP($C253,IPCA!$A:$E,4,0)/VLOOKUP($K$6,IPCA!$A:$E,4,0))</f>
        <v>2282577758904223</v>
      </c>
      <c r="I253" s="39">
        <f>$E253/(VLOOKUP($C253,IPCA!$A:$E,5,0)/VLOOKUP($K$6,IPCA!$A:$E,5,0))</f>
        <v>2790451310260412</v>
      </c>
    </row>
    <row r="254" spans="1:9">
      <c r="A254" s="58">
        <v>1969</v>
      </c>
      <c r="B254" s="58">
        <v>1</v>
      </c>
      <c r="C254" s="17">
        <v>25204</v>
      </c>
      <c r="D254" s="18">
        <v>2750000000000</v>
      </c>
      <c r="E254" s="22">
        <v>129.6</v>
      </c>
      <c r="F254" s="140">
        <f>$E254/(VLOOKUP($C254,INPC!$C:$F,4,0)/VLOOKUP($K$6,INPC!$C:$F,4,0))</f>
        <v>2104439629893453</v>
      </c>
      <c r="G254" s="140">
        <f>$E254/(VLOOKUP($C254,INPC!$C:$G,5,0)/VLOOKUP($K$6,INPC!$C:$G,5,0))</f>
        <v>2572677447544746</v>
      </c>
      <c r="H254" s="39">
        <f>$E254/(VLOOKUP($C254,IPCA!$A:$E,4,0)/VLOOKUP($K$6,IPCA!$A:$E,4,0))</f>
        <v>2226509268381688.8</v>
      </c>
      <c r="I254" s="39">
        <f>$E254/(VLOOKUP($C254,IPCA!$A:$E,5,0)/VLOOKUP($K$6,IPCA!$A:$E,5,0))</f>
        <v>2721907580596614</v>
      </c>
    </row>
    <row r="255" spans="1:9">
      <c r="A255" s="58">
        <v>1969</v>
      </c>
      <c r="B255" s="58">
        <v>1</v>
      </c>
      <c r="C255" s="17">
        <v>25235</v>
      </c>
      <c r="D255" s="18">
        <v>2750000000000</v>
      </c>
      <c r="E255" s="22">
        <v>129.6</v>
      </c>
      <c r="F255" s="140">
        <f>$E255/(VLOOKUP($C255,INPC!$C:$F,4,0)/VLOOKUP($K$6,INPC!$C:$F,4,0))</f>
        <v>2080235212425029.8</v>
      </c>
      <c r="G255" s="140">
        <f>$E255/(VLOOKUP($C255,INPC!$C:$G,5,0)/VLOOKUP($K$6,INPC!$C:$G,5,0))</f>
        <v>2543087547189599</v>
      </c>
      <c r="H255" s="39">
        <f>$E255/(VLOOKUP($C255,IPCA!$A:$E,4,0)/VLOOKUP($K$6,IPCA!$A:$E,4,0))</f>
        <v>2200900855071228</v>
      </c>
      <c r="I255" s="39">
        <f>$E255/(VLOOKUP($C255,IPCA!$A:$E,5,0)/VLOOKUP($K$6,IPCA!$A:$E,5,0))</f>
        <v>2690601295324576.5</v>
      </c>
    </row>
    <row r="256" spans="1:9">
      <c r="A256" s="58">
        <v>1969</v>
      </c>
      <c r="B256" s="58">
        <v>1</v>
      </c>
      <c r="C256" s="17">
        <v>25263</v>
      </c>
      <c r="D256" s="18">
        <v>2750000000000</v>
      </c>
      <c r="E256" s="22">
        <v>129.6</v>
      </c>
      <c r="F256" s="140">
        <f>$E256/(VLOOKUP($C256,INPC!$C:$F,4,0)/VLOOKUP($K$6,INPC!$C:$F,4,0))</f>
        <v>2053986187662568.8</v>
      </c>
      <c r="G256" s="140">
        <f>$E256/(VLOOKUP($C256,INPC!$C:$G,5,0)/VLOOKUP($K$6,INPC!$C:$G,5,0))</f>
        <v>2510998114417490.5</v>
      </c>
      <c r="H256" s="39">
        <f>$E256/(VLOOKUP($C256,IPCA!$A:$E,4,0)/VLOOKUP($K$6,IPCA!$A:$E,4,0))</f>
        <v>2173129235448878</v>
      </c>
      <c r="I256" s="39">
        <f>$E256/(VLOOKUP($C256,IPCA!$A:$E,5,0)/VLOOKUP($K$6,IPCA!$A:$E,5,0))</f>
        <v>2656650490336253.5</v>
      </c>
    </row>
    <row r="257" spans="1:9">
      <c r="A257" s="58">
        <v>1969</v>
      </c>
      <c r="B257" s="58">
        <v>2</v>
      </c>
      <c r="C257" s="17">
        <v>25294</v>
      </c>
      <c r="D257" s="18">
        <v>2750000000000</v>
      </c>
      <c r="E257" s="22">
        <v>129.6</v>
      </c>
      <c r="F257" s="140">
        <f>$E257/(VLOOKUP($C257,INPC!$C:$F,4,0)/VLOOKUP($K$6,INPC!$C:$F,4,0))</f>
        <v>2028391344202598.8</v>
      </c>
      <c r="G257" s="140">
        <f>$E257/(VLOOKUP($C257,INPC!$C:$G,5,0)/VLOOKUP($K$6,INPC!$C:$G,5,0))</f>
        <v>2479708418287677</v>
      </c>
      <c r="H257" s="39">
        <f>$E257/(VLOOKUP($C257,IPCA!$A:$E,4,0)/VLOOKUP($K$6,IPCA!$A:$E,4,0))</f>
        <v>2146049743418363</v>
      </c>
      <c r="I257" s="39">
        <f>$E257/(VLOOKUP($C257,IPCA!$A:$E,5,0)/VLOOKUP($K$6,IPCA!$A:$E,5,0))</f>
        <v>2623545811328948.5</v>
      </c>
    </row>
    <row r="258" spans="1:9">
      <c r="A258" s="58">
        <v>1969</v>
      </c>
      <c r="B258" s="58">
        <v>2</v>
      </c>
      <c r="C258" s="17">
        <v>25324</v>
      </c>
      <c r="D258" s="18">
        <v>2750000000000</v>
      </c>
      <c r="E258" s="22">
        <v>156</v>
      </c>
      <c r="F258" s="140">
        <f>$E258/(VLOOKUP($C258,INPC!$C:$F,4,0)/VLOOKUP($K$6,INPC!$C:$F,4,0))</f>
        <v>2396782500667529</v>
      </c>
      <c r="G258" s="140">
        <f>$E258/(VLOOKUP($C258,INPC!$C:$G,5,0)/VLOOKUP($K$6,INPC!$C:$G,5,0))</f>
        <v>2930066607066054.5</v>
      </c>
      <c r="H258" s="39">
        <f>$E258/(VLOOKUP($C258,IPCA!$A:$E,4,0)/VLOOKUP($K$6,IPCA!$A:$E,4,0))</f>
        <v>2535809712109193.5</v>
      </c>
      <c r="I258" s="39">
        <f>$E258/(VLOOKUP($C258,IPCA!$A:$E,5,0)/VLOOKUP($K$6,IPCA!$A:$E,5,0))</f>
        <v>3100027373053488.5</v>
      </c>
    </row>
    <row r="259" spans="1:9">
      <c r="A259" s="58">
        <v>1969</v>
      </c>
      <c r="B259" s="58">
        <v>2</v>
      </c>
      <c r="C259" s="17">
        <v>25355</v>
      </c>
      <c r="D259" s="18">
        <v>2750000000000</v>
      </c>
      <c r="E259" s="22">
        <v>156</v>
      </c>
      <c r="F259" s="140">
        <f>$E259/(VLOOKUP($C259,INPC!$C:$F,4,0)/VLOOKUP($K$6,INPC!$C:$F,4,0))</f>
        <v>2329809386796320</v>
      </c>
      <c r="G259" s="140">
        <f>$E259/(VLOOKUP($C259,INPC!$C:$G,5,0)/VLOOKUP($K$6,INPC!$C:$G,5,0))</f>
        <v>2848191975358501</v>
      </c>
      <c r="H259" s="39">
        <f>$E259/(VLOOKUP($C259,IPCA!$A:$E,4,0)/VLOOKUP($K$6,IPCA!$A:$E,4,0))</f>
        <v>2464951771283312</v>
      </c>
      <c r="I259" s="39">
        <f>$E259/(VLOOKUP($C259,IPCA!$A:$E,5,0)/VLOOKUP($K$6,IPCA!$A:$E,5,0))</f>
        <v>3013403540393849</v>
      </c>
    </row>
    <row r="260" spans="1:9">
      <c r="A260" s="58">
        <v>1969</v>
      </c>
      <c r="B260" s="58">
        <v>3</v>
      </c>
      <c r="C260" s="17">
        <v>25385</v>
      </c>
      <c r="D260" s="18">
        <v>2750000000000</v>
      </c>
      <c r="E260" s="22">
        <v>156</v>
      </c>
      <c r="F260" s="140">
        <f>$E260/(VLOOKUP($C260,INPC!$C:$F,4,0)/VLOOKUP($K$6,INPC!$C:$F,4,0))</f>
        <v>2294343904327523</v>
      </c>
      <c r="G260" s="140">
        <f>$E260/(VLOOKUP($C260,INPC!$C:$G,5,0)/VLOOKUP($K$6,INPC!$C:$G,5,0))</f>
        <v>2804835423040397.5</v>
      </c>
      <c r="H260" s="39">
        <f>$E260/(VLOOKUP($C260,IPCA!$A:$E,4,0)/VLOOKUP($K$6,IPCA!$A:$E,4,0))</f>
        <v>2427429086240357.5</v>
      </c>
      <c r="I260" s="39">
        <f>$E260/(VLOOKUP($C260,IPCA!$A:$E,5,0)/VLOOKUP($K$6,IPCA!$A:$E,5,0))</f>
        <v>2967532057928837.5</v>
      </c>
    </row>
    <row r="261" spans="1:9">
      <c r="A261" s="58">
        <v>1969</v>
      </c>
      <c r="B261" s="58">
        <v>3</v>
      </c>
      <c r="C261" s="17">
        <v>25416</v>
      </c>
      <c r="D261" s="18">
        <v>2750000000000</v>
      </c>
      <c r="E261" s="22">
        <v>156</v>
      </c>
      <c r="F261" s="140">
        <f>$E261/(VLOOKUP($C261,INPC!$C:$F,4,0)/VLOOKUP($K$6,INPC!$C:$F,4,0))</f>
        <v>2266477379173748</v>
      </c>
      <c r="G261" s="140">
        <f>$E261/(VLOOKUP($C261,INPC!$C:$G,5,0)/VLOOKUP($K$6,INPC!$C:$G,5,0))</f>
        <v>2770768596039906.5</v>
      </c>
      <c r="H261" s="39">
        <f>$E261/(VLOOKUP($C261,IPCA!$A:$E,4,0)/VLOOKUP($K$6,IPCA!$A:$E,4,0))</f>
        <v>2397946141873066</v>
      </c>
      <c r="I261" s="39">
        <f>$E261/(VLOOKUP($C261,IPCA!$A:$E,5,0)/VLOOKUP($K$6,IPCA!$A:$E,5,0))</f>
        <v>2931489158439823</v>
      </c>
    </row>
    <row r="262" spans="1:9">
      <c r="A262" s="58">
        <v>1969</v>
      </c>
      <c r="B262" s="58">
        <v>3</v>
      </c>
      <c r="C262" s="17">
        <v>25447</v>
      </c>
      <c r="D262" s="18">
        <v>2750000000000</v>
      </c>
      <c r="E262" s="22">
        <v>156</v>
      </c>
      <c r="F262" s="140">
        <f>$E262/(VLOOKUP($C262,INPC!$C:$F,4,0)/VLOOKUP($K$6,INPC!$C:$F,4,0))</f>
        <v>2227822278903587</v>
      </c>
      <c r="G262" s="140">
        <f>$E262/(VLOOKUP($C262,INPC!$C:$G,5,0)/VLOOKUP($K$6,INPC!$C:$G,5,0))</f>
        <v>2723512735959635.5</v>
      </c>
      <c r="H262" s="39">
        <f>$E262/(VLOOKUP($C262,IPCA!$A:$E,4,0)/VLOOKUP($K$6,IPCA!$A:$E,4,0))</f>
        <v>2357048822796209</v>
      </c>
      <c r="I262" s="39">
        <f>$E262/(VLOOKUP($C262,IPCA!$A:$E,5,0)/VLOOKUP($K$6,IPCA!$A:$E,5,0))</f>
        <v>2881492185868365</v>
      </c>
    </row>
    <row r="263" spans="1:9">
      <c r="A263" s="58">
        <v>1969</v>
      </c>
      <c r="B263" s="58">
        <v>4</v>
      </c>
      <c r="C263" s="17">
        <v>25477</v>
      </c>
      <c r="D263" s="18">
        <v>2750000000000</v>
      </c>
      <c r="E263" s="22">
        <v>156</v>
      </c>
      <c r="F263" s="140">
        <f>$E263/(VLOOKUP($C263,INPC!$C:$F,4,0)/VLOOKUP($K$6,INPC!$C:$F,4,0))</f>
        <v>2194142994732032.8</v>
      </c>
      <c r="G263" s="140">
        <f>$E263/(VLOOKUP($C263,INPC!$C:$G,5,0)/VLOOKUP($K$6,INPC!$C:$G,5,0))</f>
        <v>2682339811059910.5</v>
      </c>
      <c r="H263" s="39">
        <f>$E263/(VLOOKUP($C263,IPCA!$A:$E,4,0)/VLOOKUP($K$6,IPCA!$A:$E,4,0))</f>
        <v>2321415945855841</v>
      </c>
      <c r="I263" s="39">
        <f>$E263/(VLOOKUP($C263,IPCA!$A:$E,5,0)/VLOOKUP($K$6,IPCA!$A:$E,5,0))</f>
        <v>2837930993808765.5</v>
      </c>
    </row>
    <row r="264" spans="1:9">
      <c r="A264" s="58">
        <v>1969</v>
      </c>
      <c r="B264" s="58">
        <v>4</v>
      </c>
      <c r="C264" s="17">
        <v>25508</v>
      </c>
      <c r="D264" s="18">
        <v>2750000000000</v>
      </c>
      <c r="E264" s="22">
        <v>156</v>
      </c>
      <c r="F264" s="140">
        <f>$E264/(VLOOKUP($C264,INPC!$C:$F,4,0)/VLOOKUP($K$6,INPC!$C:$F,4,0))</f>
        <v>2159085062584798.8</v>
      </c>
      <c r="G264" s="140">
        <f>$E264/(VLOOKUP($C264,INPC!$C:$G,5,0)/VLOOKUP($K$6,INPC!$C:$G,5,0))</f>
        <v>2639481489009916.5</v>
      </c>
      <c r="H264" s="39">
        <f>$E264/(VLOOKUP($C264,IPCA!$A:$E,4,0)/VLOOKUP($K$6,IPCA!$A:$E,4,0))</f>
        <v>2284324451404149.5</v>
      </c>
      <c r="I264" s="39">
        <f>$E264/(VLOOKUP($C264,IPCA!$A:$E,5,0)/VLOOKUP($K$6,IPCA!$A:$E,5,0))</f>
        <v>2792586641841573</v>
      </c>
    </row>
    <row r="265" spans="1:9">
      <c r="A265" s="58">
        <v>1969</v>
      </c>
      <c r="B265" s="58">
        <v>4</v>
      </c>
      <c r="C265" s="17">
        <v>25538</v>
      </c>
      <c r="D265" s="18">
        <v>2750000000000</v>
      </c>
      <c r="E265" s="22">
        <v>156</v>
      </c>
      <c r="F265" s="140">
        <f>$E265/(VLOOKUP($C265,INPC!$C:$F,4,0)/VLOOKUP($K$6,INPC!$C:$F,4,0))</f>
        <v>2129749667712723</v>
      </c>
      <c r="G265" s="140">
        <f>$E265/(VLOOKUP($C265,INPC!$C:$G,5,0)/VLOOKUP($K$6,INPC!$C:$G,5,0))</f>
        <v>2603618968778804</v>
      </c>
      <c r="H265" s="39">
        <f>$E265/(VLOOKUP($C265,IPCA!$A:$E,4,0)/VLOOKUP($K$6,IPCA!$A:$E,4,0))</f>
        <v>2253287434401375.5</v>
      </c>
      <c r="I265" s="39">
        <f>$E265/(VLOOKUP($C265,IPCA!$A:$E,5,0)/VLOOKUP($K$6,IPCA!$A:$E,5,0))</f>
        <v>2754643888555681.5</v>
      </c>
    </row>
    <row r="266" spans="1:9">
      <c r="A266" s="58">
        <v>1970</v>
      </c>
      <c r="B266" s="58">
        <v>1</v>
      </c>
      <c r="C266" s="17">
        <v>25569</v>
      </c>
      <c r="D266" s="18">
        <v>2750000000000</v>
      </c>
      <c r="E266" s="22">
        <v>156</v>
      </c>
      <c r="F266" s="140">
        <f>$E266/(VLOOKUP($C266,INPC!$C:$F,4,0)/VLOOKUP($K$6,INPC!$C:$F,4,0))</f>
        <v>2081114916936489.3</v>
      </c>
      <c r="G266" s="140">
        <f>$E266/(VLOOKUP($C266,INPC!$C:$G,5,0)/VLOOKUP($K$6,INPC!$C:$G,5,0))</f>
        <v>2544162985954858.5</v>
      </c>
      <c r="H266" s="39">
        <f>$E266/(VLOOKUP($C266,IPCA!$A:$E,4,0)/VLOOKUP($K$6,IPCA!$A:$E,4,0))</f>
        <v>2201831587519135.3</v>
      </c>
      <c r="I266" s="39">
        <f>$E266/(VLOOKUP($C266,IPCA!$A:$E,5,0)/VLOOKUP($K$6,IPCA!$A:$E,5,0))</f>
        <v>2691739115742142.5</v>
      </c>
    </row>
    <row r="267" spans="1:9">
      <c r="A267" s="58">
        <v>1970</v>
      </c>
      <c r="B267" s="58">
        <v>1</v>
      </c>
      <c r="C267" s="17">
        <v>25600</v>
      </c>
      <c r="D267" s="18">
        <v>2750000000000</v>
      </c>
      <c r="E267" s="22">
        <v>156</v>
      </c>
      <c r="F267" s="140">
        <f>$E267/(VLOOKUP($C267,INPC!$C:$F,4,0)/VLOOKUP($K$6,INPC!$C:$F,4,0))</f>
        <v>2056001777854884.8</v>
      </c>
      <c r="G267" s="140">
        <f>$E267/(VLOOKUP($C267,INPC!$C:$G,5,0)/VLOOKUP($K$6,INPC!$C:$G,5,0))</f>
        <v>2513462173427597</v>
      </c>
      <c r="H267" s="39">
        <f>$E267/(VLOOKUP($C267,IPCA!$A:$E,4,0)/VLOOKUP($K$6,IPCA!$A:$E,4,0))</f>
        <v>2175261741499754.3</v>
      </c>
      <c r="I267" s="39">
        <f>$E267/(VLOOKUP($C267,IPCA!$A:$E,5,0)/VLOOKUP($K$6,IPCA!$A:$E,5,0))</f>
        <v>2659257478983449</v>
      </c>
    </row>
    <row r="268" spans="1:9">
      <c r="A268" s="58">
        <v>1970</v>
      </c>
      <c r="B268" s="58">
        <v>1</v>
      </c>
      <c r="C268" s="17">
        <v>25628</v>
      </c>
      <c r="D268" s="18">
        <v>2750000000000</v>
      </c>
      <c r="E268" s="22">
        <v>156</v>
      </c>
      <c r="F268" s="140">
        <f>$E268/(VLOOKUP($C268,INPC!$C:$F,4,0)/VLOOKUP($K$6,INPC!$C:$F,4,0))</f>
        <v>2011673197428855</v>
      </c>
      <c r="G268" s="140">
        <f>$E268/(VLOOKUP($C268,INPC!$C:$G,5,0)/VLOOKUP($K$6,INPC!$C:$G,5,0))</f>
        <v>2459270483856775</v>
      </c>
      <c r="H268" s="39">
        <f>$E268/(VLOOKUP($C268,IPCA!$A:$E,4,0)/VLOOKUP($K$6,IPCA!$A:$E,4,0))</f>
        <v>2128361847689184.3</v>
      </c>
      <c r="I268" s="39">
        <f>$E268/(VLOOKUP($C268,IPCA!$A:$E,5,0)/VLOOKUP($K$6,IPCA!$A:$E,5,0))</f>
        <v>2601922358800027.5</v>
      </c>
    </row>
    <row r="269" spans="1:9">
      <c r="A269" s="58">
        <v>1970</v>
      </c>
      <c r="B269" s="58">
        <v>2</v>
      </c>
      <c r="C269" s="17">
        <v>25659</v>
      </c>
      <c r="D269" s="18">
        <v>2750000000000</v>
      </c>
      <c r="E269" s="22">
        <v>156</v>
      </c>
      <c r="F269" s="140">
        <f>$E269/(VLOOKUP($C269,INPC!$C:$F,4,0)/VLOOKUP($K$6,INPC!$C:$F,4,0))</f>
        <v>1991229364121651</v>
      </c>
      <c r="G269" s="140">
        <f>$E269/(VLOOKUP($C269,INPC!$C:$G,5,0)/VLOOKUP($K$6,INPC!$C:$G,5,0))</f>
        <v>2434277897638718.5</v>
      </c>
      <c r="H269" s="39">
        <f>$E269/(VLOOKUP($C269,IPCA!$A:$E,4,0)/VLOOKUP($K$6,IPCA!$A:$E,4,0))</f>
        <v>2106732154115107</v>
      </c>
      <c r="I269" s="39">
        <f>$E269/(VLOOKUP($C269,IPCA!$A:$E,5,0)/VLOOKUP($K$6,IPCA!$A:$E,5,0))</f>
        <v>2575480058405718.5</v>
      </c>
    </row>
    <row r="270" spans="1:9">
      <c r="A270" s="58">
        <v>1970</v>
      </c>
      <c r="B270" s="58">
        <v>2</v>
      </c>
      <c r="C270" s="17">
        <v>25689</v>
      </c>
      <c r="D270" s="18">
        <v>2750000000000</v>
      </c>
      <c r="E270" s="22">
        <v>187</v>
      </c>
      <c r="F270" s="140">
        <f>$E270/(VLOOKUP($C270,INPC!$C:$F,4,0)/VLOOKUP($K$6,INPC!$C:$F,4,0))</f>
        <v>2351082703429692</v>
      </c>
      <c r="G270" s="140">
        <f>$E270/(VLOOKUP($C270,INPC!$C:$G,5,0)/VLOOKUP($K$6,INPC!$C:$G,5,0))</f>
        <v>2874198604942798</v>
      </c>
      <c r="H270" s="39">
        <f>$E270/(VLOOKUP($C270,IPCA!$A:$E,4,0)/VLOOKUP($K$6,IPCA!$A:$E,4,0))</f>
        <v>2487459063001544.5</v>
      </c>
      <c r="I270" s="39">
        <f>$E270/(VLOOKUP($C270,IPCA!$A:$E,5,0)/VLOOKUP($K$6,IPCA!$A:$E,5,0))</f>
        <v>3040918704519388</v>
      </c>
    </row>
    <row r="271" spans="1:9">
      <c r="A271" s="58">
        <v>1970</v>
      </c>
      <c r="B271" s="58">
        <v>2</v>
      </c>
      <c r="C271" s="17">
        <v>25720</v>
      </c>
      <c r="D271" s="18">
        <v>2750000000000</v>
      </c>
      <c r="E271" s="22">
        <v>187</v>
      </c>
      <c r="F271" s="140">
        <f>$E271/(VLOOKUP($C271,INPC!$C:$F,4,0)/VLOOKUP($K$6,INPC!$C:$F,4,0))</f>
        <v>2312881950493611</v>
      </c>
      <c r="G271" s="140">
        <f>$E271/(VLOOKUP($C271,INPC!$C:$G,5,0)/VLOOKUP($K$6,INPC!$C:$G,5,0))</f>
        <v>2827498184478439.5</v>
      </c>
      <c r="H271" s="39">
        <f>$E271/(VLOOKUP($C271,IPCA!$A:$E,4,0)/VLOOKUP($K$6,IPCA!$A:$E,4,0))</f>
        <v>2447042446025153</v>
      </c>
      <c r="I271" s="39">
        <f>$E271/(VLOOKUP($C271,IPCA!$A:$E,5,0)/VLOOKUP($K$6,IPCA!$A:$E,5,0))</f>
        <v>2991509390265749.5</v>
      </c>
    </row>
    <row r="272" spans="1:9">
      <c r="A272" s="58">
        <v>1970</v>
      </c>
      <c r="B272" s="58">
        <v>3</v>
      </c>
      <c r="C272" s="17">
        <v>25750</v>
      </c>
      <c r="D272" s="18">
        <v>2750000000000</v>
      </c>
      <c r="E272" s="22">
        <v>187</v>
      </c>
      <c r="F272" s="140">
        <f>$E272/(VLOOKUP($C272,INPC!$C:$F,4,0)/VLOOKUP($K$6,INPC!$C:$F,4,0))</f>
        <v>2269305913745180</v>
      </c>
      <c r="G272" s="140">
        <f>$E272/(VLOOKUP($C272,INPC!$C:$G,5,0)/VLOOKUP($K$6,INPC!$C:$G,5,0))</f>
        <v>2774226479553482.5</v>
      </c>
      <c r="H272" s="39">
        <f>$E272/(VLOOKUP($C272,IPCA!$A:$E,4,0)/VLOOKUP($K$6,IPCA!$A:$E,4,0))</f>
        <v>2400938747766708</v>
      </c>
      <c r="I272" s="39">
        <f>$E272/(VLOOKUP($C272,IPCA!$A:$E,5,0)/VLOOKUP($K$6,IPCA!$A:$E,5,0))</f>
        <v>2935147619144800.5</v>
      </c>
    </row>
    <row r="273" spans="1:9">
      <c r="A273" s="58">
        <v>1970</v>
      </c>
      <c r="B273" s="58">
        <v>3</v>
      </c>
      <c r="C273" s="17">
        <v>25781</v>
      </c>
      <c r="D273" s="18">
        <v>2750000000000</v>
      </c>
      <c r="E273" s="22">
        <v>187</v>
      </c>
      <c r="F273" s="140">
        <f>$E273/(VLOOKUP($C273,INPC!$C:$F,4,0)/VLOOKUP($K$6,INPC!$C:$F,4,0))</f>
        <v>2213696155255666.5</v>
      </c>
      <c r="G273" s="140">
        <f>$E273/(VLOOKUP($C273,INPC!$C:$G,5,0)/VLOOKUP($K$6,INPC!$C:$G,5,0))</f>
        <v>2706243549800052</v>
      </c>
      <c r="H273" s="39">
        <f>$E273/(VLOOKUP($C273,IPCA!$A:$E,4,0)/VLOOKUP($K$6,IPCA!$A:$E,4,0))</f>
        <v>2342103302486845.5</v>
      </c>
      <c r="I273" s="39">
        <f>$E273/(VLOOKUP($C273,IPCA!$A:$E,5,0)/VLOOKUP($K$6,IPCA!$A:$E,5,0))</f>
        <v>2863221287290168.5</v>
      </c>
    </row>
    <row r="274" spans="1:9">
      <c r="A274" s="58">
        <v>1970</v>
      </c>
      <c r="B274" s="58">
        <v>3</v>
      </c>
      <c r="C274" s="17">
        <v>25812</v>
      </c>
      <c r="D274" s="18">
        <v>2750000000000</v>
      </c>
      <c r="E274" s="22">
        <v>187</v>
      </c>
      <c r="F274" s="140">
        <f>$E274/(VLOOKUP($C274,INPC!$C:$F,4,0)/VLOOKUP($K$6,INPC!$C:$F,4,0))</f>
        <v>2173745137183028.3</v>
      </c>
      <c r="G274" s="140">
        <f>$E274/(VLOOKUP($C274,INPC!$C:$G,5,0)/VLOOKUP($K$6,INPC!$C:$G,5,0))</f>
        <v>2657403430206251.5</v>
      </c>
      <c r="H274" s="39">
        <f>$E274/(VLOOKUP($C274,IPCA!$A:$E,4,0)/VLOOKUP($K$6,IPCA!$A:$E,4,0))</f>
        <v>2299834894899160.5</v>
      </c>
      <c r="I274" s="39">
        <f>$E274/(VLOOKUP($C274,IPCA!$A:$E,5,0)/VLOOKUP($K$6,IPCA!$A:$E,5,0))</f>
        <v>2811548159014224</v>
      </c>
    </row>
    <row r="275" spans="1:9">
      <c r="A275" s="58">
        <v>1970</v>
      </c>
      <c r="B275" s="58">
        <v>4</v>
      </c>
      <c r="C275" s="17">
        <v>25842</v>
      </c>
      <c r="D275" s="18">
        <v>2750000000000</v>
      </c>
      <c r="E275" s="22">
        <v>187</v>
      </c>
      <c r="F275" s="140">
        <f>$E275/(VLOOKUP($C275,INPC!$C:$F,4,0)/VLOOKUP($K$6,INPC!$C:$F,4,0))</f>
        <v>2146921042711391</v>
      </c>
      <c r="G275" s="140">
        <f>$E275/(VLOOKUP($C275,INPC!$C:$G,5,0)/VLOOKUP($K$6,INPC!$C:$G,5,0))</f>
        <v>2624610974714675.5</v>
      </c>
      <c r="H275" s="39">
        <f>$E275/(VLOOKUP($C275,IPCA!$A:$E,4,0)/VLOOKUP($K$6,IPCA!$A:$E,4,0))</f>
        <v>2271454848207077.5</v>
      </c>
      <c r="I275" s="39">
        <f>$E275/(VLOOKUP($C275,IPCA!$A:$E,5,0)/VLOOKUP($K$6,IPCA!$A:$E,5,0))</f>
        <v>2776853551933152.5</v>
      </c>
    </row>
    <row r="276" spans="1:9">
      <c r="A276" s="58">
        <v>1970</v>
      </c>
      <c r="B276" s="58">
        <v>4</v>
      </c>
      <c r="C276" s="17">
        <v>25873</v>
      </c>
      <c r="D276" s="18">
        <v>2750000000000</v>
      </c>
      <c r="E276" s="22">
        <v>187</v>
      </c>
      <c r="F276" s="140">
        <f>$E276/(VLOOKUP($C276,INPC!$C:$F,4,0)/VLOOKUP($K$6,INPC!$C:$F,4,0))</f>
        <v>2120750899075631.8</v>
      </c>
      <c r="G276" s="140">
        <f>$E276/(VLOOKUP($C276,INPC!$C:$G,5,0)/VLOOKUP($K$6,INPC!$C:$G,5,0))</f>
        <v>2592617974119959.5</v>
      </c>
      <c r="H276" s="39">
        <f>$E276/(VLOOKUP($C276,IPCA!$A:$E,4,0)/VLOOKUP($K$6,IPCA!$A:$E,4,0))</f>
        <v>2243766685271821.8</v>
      </c>
      <c r="I276" s="39">
        <f>$E276/(VLOOKUP($C276,IPCA!$A:$E,5,0)/VLOOKUP($K$6,IPCA!$A:$E,5,0))</f>
        <v>2743004772744802.5</v>
      </c>
    </row>
    <row r="277" spans="1:9">
      <c r="A277" s="58">
        <v>1970</v>
      </c>
      <c r="B277" s="58">
        <v>4</v>
      </c>
      <c r="C277" s="17">
        <v>25903</v>
      </c>
      <c r="D277" s="18">
        <v>2750000000000</v>
      </c>
      <c r="E277" s="22">
        <v>187</v>
      </c>
      <c r="F277" s="140">
        <f>$E277/(VLOOKUP($C277,INPC!$C:$F,4,0)/VLOOKUP($K$6,INPC!$C:$F,4,0))</f>
        <v>2101773262394865.5</v>
      </c>
      <c r="G277" s="140">
        <f>$E277/(VLOOKUP($C277,INPC!$C:$G,5,0)/VLOOKUP($K$6,INPC!$C:$G,5,0))</f>
        <v>2569417813277723</v>
      </c>
      <c r="H277" s="39">
        <f>$E277/(VLOOKUP($C277,IPCA!$A:$E,4,0)/VLOOKUP($K$6,IPCA!$A:$E,4,0))</f>
        <v>2223688236186615.8</v>
      </c>
      <c r="I277" s="39">
        <f>$E277/(VLOOKUP($C277,IPCA!$A:$E,5,0)/VLOOKUP($K$6,IPCA!$A:$E,5,0))</f>
        <v>2718458868738137.5</v>
      </c>
    </row>
    <row r="278" spans="1:9">
      <c r="A278" s="58">
        <v>1971</v>
      </c>
      <c r="B278" s="58">
        <v>1</v>
      </c>
      <c r="C278" s="17">
        <v>25934</v>
      </c>
      <c r="D278" s="18">
        <v>2750000000000</v>
      </c>
      <c r="E278" s="22">
        <v>187</v>
      </c>
      <c r="F278" s="140">
        <f>$E278/(VLOOKUP($C278,INPC!$C:$F,4,0)/VLOOKUP($K$6,INPC!$C:$F,4,0))</f>
        <v>2061194928237175.8</v>
      </c>
      <c r="G278" s="140">
        <f>$E278/(VLOOKUP($C278,INPC!$C:$G,5,0)/VLOOKUP($K$6,INPC!$C:$G,5,0))</f>
        <v>2519810799769947</v>
      </c>
      <c r="H278" s="39">
        <f>$E278/(VLOOKUP($C278,IPCA!$A:$E,4,0)/VLOOKUP($K$6,IPCA!$A:$E,4,0))</f>
        <v>2180756124562126.3</v>
      </c>
      <c r="I278" s="39">
        <f>$E278/(VLOOKUP($C278,IPCA!$A:$E,5,0)/VLOOKUP($K$6,IPCA!$A:$E,5,0))</f>
        <v>2665974362277199</v>
      </c>
    </row>
    <row r="279" spans="1:9">
      <c r="A279" s="58">
        <v>1971</v>
      </c>
      <c r="B279" s="58">
        <v>1</v>
      </c>
      <c r="C279" s="17">
        <v>25965</v>
      </c>
      <c r="D279" s="18">
        <v>2750000000000</v>
      </c>
      <c r="E279" s="22">
        <v>187</v>
      </c>
      <c r="F279" s="140">
        <f>$E279/(VLOOKUP($C279,INPC!$C:$F,4,0)/VLOOKUP($K$6,INPC!$C:$F,4,0))</f>
        <v>2035296031825183.5</v>
      </c>
      <c r="G279" s="140">
        <f>$E279/(VLOOKUP($C279,INPC!$C:$G,5,0)/VLOOKUP($K$6,INPC!$C:$G,5,0))</f>
        <v>2488149398906286.5</v>
      </c>
      <c r="H279" s="39">
        <f>$E279/(VLOOKUP($C279,IPCA!$A:$E,4,0)/VLOOKUP($K$6,IPCA!$A:$E,4,0))</f>
        <v>2153354942754369.5</v>
      </c>
      <c r="I279" s="39">
        <f>$E279/(VLOOKUP($C279,IPCA!$A:$E,5,0)/VLOOKUP($K$6,IPCA!$A:$E,5,0))</f>
        <v>2632476417517217</v>
      </c>
    </row>
    <row r="280" spans="1:9">
      <c r="A280" s="58">
        <v>1971</v>
      </c>
      <c r="B280" s="58">
        <v>1</v>
      </c>
      <c r="C280" s="17">
        <v>25993</v>
      </c>
      <c r="D280" s="18">
        <v>2750000000000</v>
      </c>
      <c r="E280" s="22">
        <v>187</v>
      </c>
      <c r="F280" s="140">
        <f>$E280/(VLOOKUP($C280,INPC!$C:$F,4,0)/VLOOKUP($K$6,INPC!$C:$F,4,0))</f>
        <v>2004037219049711.8</v>
      </c>
      <c r="G280" s="140">
        <f>$E280/(VLOOKUP($C280,INPC!$C:$G,5,0)/VLOOKUP($K$6,INPC!$C:$G,5,0))</f>
        <v>2449935500288272.5</v>
      </c>
      <c r="H280" s="39">
        <f>$E280/(VLOOKUP($C280,IPCA!$A:$E,4,0)/VLOOKUP($K$6,IPCA!$A:$E,4,0))</f>
        <v>2120282938514115</v>
      </c>
      <c r="I280" s="39">
        <f>$E280/(VLOOKUP($C280,IPCA!$A:$E,5,0)/VLOOKUP($K$6,IPCA!$A:$E,5,0))</f>
        <v>2592045892333505.5</v>
      </c>
    </row>
    <row r="281" spans="1:9">
      <c r="A281" s="58">
        <v>1971</v>
      </c>
      <c r="B281" s="58">
        <v>2</v>
      </c>
      <c r="C281" s="17">
        <v>26024</v>
      </c>
      <c r="D281" s="18">
        <v>2750000000000</v>
      </c>
      <c r="E281" s="22">
        <v>187</v>
      </c>
      <c r="F281" s="140">
        <f>$E281/(VLOOKUP($C281,INPC!$C:$F,4,0)/VLOOKUP($K$6,INPC!$C:$F,4,0))</f>
        <v>1978712401622798.3</v>
      </c>
      <c r="G281" s="140">
        <f>$E281/(VLOOKUP($C281,INPC!$C:$G,5,0)/VLOOKUP($K$6,INPC!$C:$G,5,0))</f>
        <v>2418975910983871</v>
      </c>
      <c r="H281" s="39">
        <f>$E281/(VLOOKUP($C281,IPCA!$A:$E,4,0)/VLOOKUP($K$6,IPCA!$A:$E,4,0))</f>
        <v>2093489135584282</v>
      </c>
      <c r="I281" s="39">
        <f>$E281/(VLOOKUP($C281,IPCA!$A:$E,5,0)/VLOOKUP($K$6,IPCA!$A:$E,5,0))</f>
        <v>2559290468251785</v>
      </c>
    </row>
    <row r="282" spans="1:9">
      <c r="A282" s="58">
        <v>1971</v>
      </c>
      <c r="B282" s="58">
        <v>2</v>
      </c>
      <c r="C282" s="17">
        <v>26054</v>
      </c>
      <c r="D282" s="18">
        <v>2750000000000</v>
      </c>
      <c r="E282" s="22">
        <v>225.6</v>
      </c>
      <c r="F282" s="140">
        <f>$E282/(VLOOKUP($C282,INPC!$C:$F,4,0)/VLOOKUP($K$6,INPC!$C:$F,4,0))</f>
        <v>2350518473200348.5</v>
      </c>
      <c r="G282" s="140">
        <f>$E282/(VLOOKUP($C282,INPC!$C:$G,5,0)/VLOOKUP($K$6,INPC!$C:$G,5,0))</f>
        <v>2873508833487426</v>
      </c>
      <c r="H282" s="39">
        <f>$E282/(VLOOKUP($C282,IPCA!$A:$E,4,0)/VLOOKUP($K$6,IPCA!$A:$E,4,0))</f>
        <v>2486862104164004.5</v>
      </c>
      <c r="I282" s="39">
        <f>$E282/(VLOOKUP($C282,IPCA!$A:$E,5,0)/VLOOKUP($K$6,IPCA!$A:$E,5,0))</f>
        <v>3040188922340495</v>
      </c>
    </row>
    <row r="283" spans="1:9">
      <c r="A283" s="58">
        <v>1971</v>
      </c>
      <c r="B283" s="58">
        <v>2</v>
      </c>
      <c r="C283" s="17">
        <v>26085</v>
      </c>
      <c r="D283" s="18">
        <v>2750000000000</v>
      </c>
      <c r="E283" s="22">
        <v>225.6</v>
      </c>
      <c r="F283" s="140">
        <f>$E283/(VLOOKUP($C283,INPC!$C:$F,4,0)/VLOOKUP($K$6,INPC!$C:$F,4,0))</f>
        <v>2297162561364426</v>
      </c>
      <c r="G283" s="140">
        <f>$E283/(VLOOKUP($C283,INPC!$C:$G,5,0)/VLOOKUP($K$6,INPC!$C:$G,5,0))</f>
        <v>2808281231268011</v>
      </c>
      <c r="H283" s="39">
        <f>$E283/(VLOOKUP($C283,IPCA!$A:$E,4,0)/VLOOKUP($K$6,IPCA!$A:$E,4,0))</f>
        <v>2430411241645486.5</v>
      </c>
      <c r="I283" s="39">
        <f>$E283/(VLOOKUP($C283,IPCA!$A:$E,5,0)/VLOOKUP($K$6,IPCA!$A:$E,5,0))</f>
        <v>2971177742911607</v>
      </c>
    </row>
    <row r="284" spans="1:9">
      <c r="A284" s="58">
        <v>1971</v>
      </c>
      <c r="B284" s="58">
        <v>3</v>
      </c>
      <c r="C284" s="17">
        <v>26115</v>
      </c>
      <c r="D284" s="18">
        <v>2750000000000</v>
      </c>
      <c r="E284" s="22">
        <v>225.6</v>
      </c>
      <c r="F284" s="140">
        <f>$E284/(VLOOKUP($C284,INPC!$C:$F,4,0)/VLOOKUP($K$6,INPC!$C:$F,4,0))</f>
        <v>2256011161976927</v>
      </c>
      <c r="G284" s="140">
        <f>$E284/(VLOOKUP($C284,INPC!$C:$G,5,0)/VLOOKUP($K$6,INPC!$C:$G,5,0))</f>
        <v>2757973645516793</v>
      </c>
      <c r="H284" s="39">
        <f>$E284/(VLOOKUP($C284,IPCA!$A:$E,4,0)/VLOOKUP($K$6,IPCA!$A:$E,4,0))</f>
        <v>2386872823701996.5</v>
      </c>
      <c r="I284" s="39">
        <f>$E284/(VLOOKUP($C284,IPCA!$A:$E,5,0)/VLOOKUP($K$6,IPCA!$A:$E,5,0))</f>
        <v>2917952026975690.5</v>
      </c>
    </row>
    <row r="285" spans="1:9">
      <c r="A285" s="58">
        <v>1971</v>
      </c>
      <c r="B285" s="58">
        <v>3</v>
      </c>
      <c r="C285" s="17">
        <v>26146</v>
      </c>
      <c r="D285" s="18">
        <v>2750000000000</v>
      </c>
      <c r="E285" s="22">
        <v>225.6</v>
      </c>
      <c r="F285" s="140">
        <f>$E285/(VLOOKUP($C285,INPC!$C:$F,4,0)/VLOOKUP($K$6,INPC!$C:$F,4,0))</f>
        <v>2228509649581611.8</v>
      </c>
      <c r="G285" s="140">
        <f>$E285/(VLOOKUP($C285,INPC!$C:$G,5,0)/VLOOKUP($K$6,INPC!$C:$G,5,0))</f>
        <v>2724353046613520.5</v>
      </c>
      <c r="H285" s="39">
        <f>$E285/(VLOOKUP($C285,IPCA!$A:$E,4,0)/VLOOKUP($K$6,IPCA!$A:$E,4,0))</f>
        <v>2357776064938818.5</v>
      </c>
      <c r="I285" s="39">
        <f>$E285/(VLOOKUP($C285,IPCA!$A:$E,5,0)/VLOOKUP($K$6,IPCA!$A:$E,5,0))</f>
        <v>2882381239387705</v>
      </c>
    </row>
    <row r="286" spans="1:9">
      <c r="A286" s="58">
        <v>1971</v>
      </c>
      <c r="B286" s="58">
        <v>3</v>
      </c>
      <c r="C286" s="17">
        <v>26177</v>
      </c>
      <c r="D286" s="18">
        <v>2750000000000</v>
      </c>
      <c r="E286" s="22">
        <v>225.6</v>
      </c>
      <c r="F286" s="140">
        <f>$E286/(VLOOKUP($C286,INPC!$C:$F,4,0)/VLOOKUP($K$6,INPC!$C:$F,4,0))</f>
        <v>2200815549081957</v>
      </c>
      <c r="G286" s="140">
        <f>$E286/(VLOOKUP($C286,INPC!$C:$G,5,0)/VLOOKUP($K$6,INPC!$C:$G,5,0))</f>
        <v>2690497008752692</v>
      </c>
      <c r="H286" s="39">
        <f>$E286/(VLOOKUP($C286,IPCA!$A:$E,4,0)/VLOOKUP($K$6,IPCA!$A:$E,4,0))</f>
        <v>2328475546850258</v>
      </c>
      <c r="I286" s="39">
        <f>$E286/(VLOOKUP($C286,IPCA!$A:$E,5,0)/VLOOKUP($K$6,IPCA!$A:$E,5,0))</f>
        <v>2846561356024440.5</v>
      </c>
    </row>
    <row r="287" spans="1:9">
      <c r="A287" s="58">
        <v>1971</v>
      </c>
      <c r="B287" s="58">
        <v>4</v>
      </c>
      <c r="C287" s="17">
        <v>26207</v>
      </c>
      <c r="D287" s="18">
        <v>2750000000000</v>
      </c>
      <c r="E287" s="22">
        <v>225.6</v>
      </c>
      <c r="F287" s="140">
        <f>$E287/(VLOOKUP($C287,INPC!$C:$F,4,0)/VLOOKUP($K$6,INPC!$C:$F,4,0))</f>
        <v>2171302696891202.8</v>
      </c>
      <c r="G287" s="140">
        <f>$E287/(VLOOKUP($C287,INPC!$C:$G,5,0)/VLOOKUP($K$6,INPC!$C:$G,5,0))</f>
        <v>2654417546949495</v>
      </c>
      <c r="H287" s="39">
        <f>$E287/(VLOOKUP($C287,IPCA!$A:$E,4,0)/VLOOKUP($K$6,IPCA!$A:$E,4,0))</f>
        <v>2297250778980618.5</v>
      </c>
      <c r="I287" s="39">
        <f>$E287/(VLOOKUP($C287,IPCA!$A:$E,5,0)/VLOOKUP($K$6,IPCA!$A:$E,5,0))</f>
        <v>2808389077303806</v>
      </c>
    </row>
    <row r="288" spans="1:9">
      <c r="A288" s="58">
        <v>1971</v>
      </c>
      <c r="B288" s="58">
        <v>4</v>
      </c>
      <c r="C288" s="17">
        <v>26238</v>
      </c>
      <c r="D288" s="18">
        <v>2750000000000</v>
      </c>
      <c r="E288" s="22">
        <v>225.6</v>
      </c>
      <c r="F288" s="140">
        <f>$E288/(VLOOKUP($C288,INPC!$C:$F,4,0)/VLOOKUP($K$6,INPC!$C:$F,4,0))</f>
        <v>2139335613018512.8</v>
      </c>
      <c r="G288" s="140">
        <f>$E288/(VLOOKUP($C288,INPC!$C:$G,5,0)/VLOOKUP($K$6,INPC!$C:$G,5,0))</f>
        <v>2615337786915131.5</v>
      </c>
      <c r="H288" s="39">
        <f>$E288/(VLOOKUP($C288,IPCA!$A:$E,4,0)/VLOOKUP($K$6,IPCA!$A:$E,4,0))</f>
        <v>2263429419833679</v>
      </c>
      <c r="I288" s="39">
        <f>$E288/(VLOOKUP($C288,IPCA!$A:$E,5,0)/VLOOKUP($K$6,IPCA!$A:$E,5,0))</f>
        <v>2767042465746672.5</v>
      </c>
    </row>
    <row r="289" spans="1:9">
      <c r="A289" s="58">
        <v>1971</v>
      </c>
      <c r="B289" s="58">
        <v>4</v>
      </c>
      <c r="C289" s="17">
        <v>26268</v>
      </c>
      <c r="D289" s="18">
        <v>2750000000000</v>
      </c>
      <c r="E289" s="22">
        <v>225.6</v>
      </c>
      <c r="F289" s="140">
        <f>$E289/(VLOOKUP($C289,INPC!$C:$F,4,0)/VLOOKUP($K$6,INPC!$C:$F,4,0))</f>
        <v>2115378887228831.5</v>
      </c>
      <c r="G289" s="140">
        <f>$E289/(VLOOKUP($C289,INPC!$C:$G,5,0)/VLOOKUP($K$6,INPC!$C:$G,5,0))</f>
        <v>2586050689637246.5</v>
      </c>
      <c r="H289" s="39">
        <f>$E289/(VLOOKUP($C289,IPCA!$A:$E,4,0)/VLOOKUP($K$6,IPCA!$A:$E,4,0))</f>
        <v>2238083065748195.3</v>
      </c>
      <c r="I289" s="39">
        <f>$E289/(VLOOKUP($C289,IPCA!$A:$E,5,0)/VLOOKUP($K$6,IPCA!$A:$E,5,0))</f>
        <v>2736056547877168.5</v>
      </c>
    </row>
    <row r="290" spans="1:9">
      <c r="A290" s="58">
        <v>1972</v>
      </c>
      <c r="B290" s="58">
        <v>1</v>
      </c>
      <c r="C290" s="17">
        <v>26299</v>
      </c>
      <c r="D290" s="18">
        <v>2750000000000</v>
      </c>
      <c r="E290" s="22">
        <v>225.6</v>
      </c>
      <c r="F290" s="140">
        <f>$E290/(VLOOKUP($C290,INPC!$C:$F,4,0)/VLOOKUP($K$6,INPC!$C:$F,4,0))</f>
        <v>2066022617165891</v>
      </c>
      <c r="G290" s="140">
        <f>$E290/(VLOOKUP($C290,INPC!$C:$G,5,0)/VLOOKUP($K$6,INPC!$C:$G,5,0))</f>
        <v>2525712649485302</v>
      </c>
      <c r="H290" s="39">
        <f>$E290/(VLOOKUP($C290,IPCA!$A:$E,4,0)/VLOOKUP($K$6,IPCA!$A:$E,4,0))</f>
        <v>2185863847298365</v>
      </c>
      <c r="I290" s="39">
        <f>$E290/(VLOOKUP($C290,IPCA!$A:$E,5,0)/VLOOKUP($K$6,IPCA!$A:$E,5,0))</f>
        <v>2672218553322251</v>
      </c>
    </row>
    <row r="291" spans="1:9">
      <c r="A291" s="58">
        <v>1972</v>
      </c>
      <c r="B291" s="58">
        <v>1</v>
      </c>
      <c r="C291" s="17">
        <v>26330</v>
      </c>
      <c r="D291" s="18">
        <v>2750000000000</v>
      </c>
      <c r="E291" s="22">
        <v>225.6</v>
      </c>
      <c r="F291" s="140">
        <f>$E291/(VLOOKUP($C291,INPC!$C:$F,4,0)/VLOOKUP($K$6,INPC!$C:$F,4,0))</f>
        <v>2027584987079083.8</v>
      </c>
      <c r="G291" s="140">
        <f>$E291/(VLOOKUP($C291,INPC!$C:$G,5,0)/VLOOKUP($K$6,INPC!$C:$G,5,0))</f>
        <v>2478722646704180</v>
      </c>
      <c r="H291" s="39">
        <f>$E291/(VLOOKUP($C291,IPCA!$A:$E,4,0)/VLOOKUP($K$6,IPCA!$A:$E,4,0))</f>
        <v>2145196612930023.3</v>
      </c>
      <c r="I291" s="39">
        <f>$E291/(VLOOKUP($C291,IPCA!$A:$E,5,0)/VLOOKUP($K$6,IPCA!$A:$E,5,0))</f>
        <v>2622502859306953.5</v>
      </c>
    </row>
    <row r="292" spans="1:9">
      <c r="A292" s="58">
        <v>1972</v>
      </c>
      <c r="B292" s="58">
        <v>1</v>
      </c>
      <c r="C292" s="17">
        <v>26359</v>
      </c>
      <c r="D292" s="18">
        <v>2750000000000</v>
      </c>
      <c r="E292" s="22">
        <v>225.6</v>
      </c>
      <c r="F292" s="140">
        <f>$E292/(VLOOKUP($C292,INPC!$C:$F,4,0)/VLOOKUP($K$6,INPC!$C:$F,4,0))</f>
        <v>1992651209172306.5</v>
      </c>
      <c r="G292" s="140">
        <f>$E292/(VLOOKUP($C292,INPC!$C:$G,5,0)/VLOOKUP($K$6,INPC!$C:$G,5,0))</f>
        <v>2436016103213144.5</v>
      </c>
      <c r="H292" s="39">
        <f>$E292/(VLOOKUP($C292,IPCA!$A:$E,4,0)/VLOOKUP($K$6,IPCA!$A:$E,4,0))</f>
        <v>2108236474380947.8</v>
      </c>
      <c r="I292" s="39">
        <f>$E292/(VLOOKUP($C292,IPCA!$A:$E,5,0)/VLOOKUP($K$6,IPCA!$A:$E,5,0))</f>
        <v>2577319089930708.5</v>
      </c>
    </row>
    <row r="293" spans="1:9">
      <c r="A293" s="58">
        <v>1972</v>
      </c>
      <c r="B293" s="58">
        <v>2</v>
      </c>
      <c r="C293" s="17">
        <v>26390</v>
      </c>
      <c r="D293" s="18">
        <v>2750000000000</v>
      </c>
      <c r="E293" s="22">
        <v>225.6</v>
      </c>
      <c r="F293" s="140">
        <f>$E293/(VLOOKUP($C293,INPC!$C:$F,4,0)/VLOOKUP($K$6,INPC!$C:$F,4,0))</f>
        <v>1973224247522994</v>
      </c>
      <c r="G293" s="140">
        <f>$E293/(VLOOKUP($C293,INPC!$C:$G,5,0)/VLOOKUP($K$6,INPC!$C:$G,5,0))</f>
        <v>2412266642596860.5</v>
      </c>
      <c r="H293" s="39">
        <f>$E293/(VLOOKUP($C293,IPCA!$A:$E,4,0)/VLOOKUP($K$6,IPCA!$A:$E,4,0))</f>
        <v>2087682636886982.5</v>
      </c>
      <c r="I293" s="39">
        <f>$E293/(VLOOKUP($C293,IPCA!$A:$E,5,0)/VLOOKUP($K$6,IPCA!$A:$E,5,0))</f>
        <v>2552192023594336</v>
      </c>
    </row>
    <row r="294" spans="1:9">
      <c r="A294" s="58">
        <v>1972</v>
      </c>
      <c r="B294" s="58">
        <v>2</v>
      </c>
      <c r="C294" s="17">
        <v>26420</v>
      </c>
      <c r="D294" s="18">
        <v>2750000000000</v>
      </c>
      <c r="E294" s="22">
        <v>268.8</v>
      </c>
      <c r="F294" s="140">
        <f>$E294/(VLOOKUP($C294,INPC!$C:$F,4,0)/VLOOKUP($K$6,INPC!$C:$F,4,0))</f>
        <v>2333202974441752</v>
      </c>
      <c r="G294" s="140">
        <f>$E294/(VLOOKUP($C294,INPC!$C:$G,5,0)/VLOOKUP($K$6,INPC!$C:$G,5,0))</f>
        <v>2852340636255042</v>
      </c>
      <c r="H294" s="39">
        <f>$E294/(VLOOKUP($C294,IPCA!$A:$E,4,0)/VLOOKUP($K$6,IPCA!$A:$E,4,0))</f>
        <v>2468542206588887</v>
      </c>
      <c r="I294" s="39">
        <f>$E294/(VLOOKUP($C294,IPCA!$A:$E,5,0)/VLOOKUP($K$6,IPCA!$A:$E,5,0))</f>
        <v>3017792847554914.5</v>
      </c>
    </row>
    <row r="295" spans="1:9">
      <c r="A295" s="58">
        <v>1972</v>
      </c>
      <c r="B295" s="58">
        <v>2</v>
      </c>
      <c r="C295" s="17">
        <v>26451</v>
      </c>
      <c r="D295" s="18">
        <v>2750000000000</v>
      </c>
      <c r="E295" s="22">
        <v>268.8</v>
      </c>
      <c r="F295" s="140">
        <f>$E295/(VLOOKUP($C295,INPC!$C:$F,4,0)/VLOOKUP($K$6,INPC!$C:$F,4,0))</f>
        <v>2310845108841352</v>
      </c>
      <c r="G295" s="140">
        <f>$E295/(VLOOKUP($C295,INPC!$C:$G,5,0)/VLOOKUP($K$6,INPC!$C:$G,5,0))</f>
        <v>2825008145558553</v>
      </c>
      <c r="H295" s="39">
        <f>$E295/(VLOOKUP($C295,IPCA!$A:$E,4,0)/VLOOKUP($K$6,IPCA!$A:$E,4,0))</f>
        <v>2444887455807063.5</v>
      </c>
      <c r="I295" s="39">
        <f>$E295/(VLOOKUP($C295,IPCA!$A:$E,5,0)/VLOOKUP($K$6,IPCA!$A:$E,5,0))</f>
        <v>2988874914724135</v>
      </c>
    </row>
    <row r="296" spans="1:9">
      <c r="A296" s="58">
        <v>1972</v>
      </c>
      <c r="B296" s="58">
        <v>3</v>
      </c>
      <c r="C296" s="17">
        <v>26481</v>
      </c>
      <c r="D296" s="18">
        <v>2750000000000</v>
      </c>
      <c r="E296" s="22">
        <v>268.8</v>
      </c>
      <c r="F296" s="140">
        <f>$E296/(VLOOKUP($C296,INPC!$C:$F,4,0)/VLOOKUP($K$6,INPC!$C:$F,4,0))</f>
        <v>2282721233277359.5</v>
      </c>
      <c r="G296" s="140">
        <f>$E296/(VLOOKUP($C296,INPC!$C:$G,5,0)/VLOOKUP($K$6,INPC!$C:$G,5,0))</f>
        <v>2790626707681572</v>
      </c>
      <c r="H296" s="39">
        <f>$E296/(VLOOKUP($C296,IPCA!$A:$E,4,0)/VLOOKUP($K$6,IPCA!$A:$E,4,0))</f>
        <v>2415132233221176</v>
      </c>
      <c r="I296" s="39">
        <f>$E296/(VLOOKUP($C296,IPCA!$A:$E,5,0)/VLOOKUP($K$6,IPCA!$A:$E,5,0))</f>
        <v>2952499155112887.5</v>
      </c>
    </row>
    <row r="297" spans="1:9">
      <c r="A297" s="58">
        <v>1972</v>
      </c>
      <c r="B297" s="58">
        <v>3</v>
      </c>
      <c r="C297" s="17">
        <v>26512</v>
      </c>
      <c r="D297" s="18">
        <v>2750000000000</v>
      </c>
      <c r="E297" s="22">
        <v>268.8</v>
      </c>
      <c r="F297" s="140">
        <f>$E297/(VLOOKUP($C297,INPC!$C:$F,4,0)/VLOOKUP($K$6,INPC!$C:$F,4,0))</f>
        <v>2259046305799408</v>
      </c>
      <c r="G297" s="140">
        <f>$E297/(VLOOKUP($C297,INPC!$C:$G,5,0)/VLOOKUP($K$6,INPC!$C:$G,5,0))</f>
        <v>2761684108839776.5</v>
      </c>
      <c r="H297" s="39">
        <f>$E297/(VLOOKUP($C297,IPCA!$A:$E,4,0)/VLOOKUP($K$6,IPCA!$A:$E,4,0))</f>
        <v>2390084023375122.5</v>
      </c>
      <c r="I297" s="39">
        <f>$E297/(VLOOKUP($C297,IPCA!$A:$E,5,0)/VLOOKUP($K$6,IPCA!$A:$E,5,0))</f>
        <v>2921877718576087</v>
      </c>
    </row>
    <row r="298" spans="1:9">
      <c r="A298" s="58">
        <v>1972</v>
      </c>
      <c r="B298" s="58">
        <v>3</v>
      </c>
      <c r="C298" s="17">
        <v>26543</v>
      </c>
      <c r="D298" s="18">
        <v>2750000000000</v>
      </c>
      <c r="E298" s="22">
        <v>268.8</v>
      </c>
      <c r="F298" s="140">
        <f>$E298/(VLOOKUP($C298,INPC!$C:$F,4,0)/VLOOKUP($K$6,INPC!$C:$F,4,0))</f>
        <v>2210965752467069.8</v>
      </c>
      <c r="G298" s="140">
        <f>$E298/(VLOOKUP($C298,INPC!$C:$G,5,0)/VLOOKUP($K$6,INPC!$C:$G,5,0))</f>
        <v>2702905632390993</v>
      </c>
      <c r="H298" s="39">
        <f>$E298/(VLOOKUP($C298,IPCA!$A:$E,4,0)/VLOOKUP($K$6,IPCA!$A:$E,4,0))</f>
        <v>2339214520585540.5</v>
      </c>
      <c r="I298" s="39">
        <f>$E298/(VLOOKUP($C298,IPCA!$A:$E,5,0)/VLOOKUP($K$6,IPCA!$A:$E,5,0))</f>
        <v>2859689751415822.5</v>
      </c>
    </row>
    <row r="299" spans="1:9">
      <c r="A299" s="58">
        <v>1972</v>
      </c>
      <c r="B299" s="58">
        <v>4</v>
      </c>
      <c r="C299" s="17">
        <v>26573</v>
      </c>
      <c r="D299" s="18">
        <v>2750000000000</v>
      </c>
      <c r="E299" s="22">
        <v>268.8</v>
      </c>
      <c r="F299" s="140">
        <f>$E299/(VLOOKUP($C299,INPC!$C:$F,4,0)/VLOOKUP($K$6,INPC!$C:$F,4,0))</f>
        <v>2183793469610100.3</v>
      </c>
      <c r="G299" s="140">
        <f>$E299/(VLOOKUP($C299,INPC!$C:$G,5,0)/VLOOKUP($K$6,INPC!$C:$G,5,0))</f>
        <v>2669687516598347.5</v>
      </c>
      <c r="H299" s="39">
        <f>$E299/(VLOOKUP($C299,IPCA!$A:$E,4,0)/VLOOKUP($K$6,IPCA!$A:$E,4,0))</f>
        <v>2310466088573169</v>
      </c>
      <c r="I299" s="39">
        <f>$E299/(VLOOKUP($C299,IPCA!$A:$E,5,0)/VLOOKUP($K$6,IPCA!$A:$E,5,0))</f>
        <v>2824544793280699.5</v>
      </c>
    </row>
    <row r="300" spans="1:9">
      <c r="A300" s="58">
        <v>1972</v>
      </c>
      <c r="B300" s="58">
        <v>4</v>
      </c>
      <c r="C300" s="17">
        <v>26604</v>
      </c>
      <c r="D300" s="18">
        <v>2750000000000</v>
      </c>
      <c r="E300" s="22">
        <v>268.8</v>
      </c>
      <c r="F300" s="140">
        <f>$E300/(VLOOKUP($C300,INPC!$C:$F,4,0)/VLOOKUP($K$6,INPC!$C:$F,4,0))</f>
        <v>2162116365044646</v>
      </c>
      <c r="G300" s="140">
        <f>$E300/(VLOOKUP($C300,INPC!$C:$G,5,0)/VLOOKUP($K$6,INPC!$C:$G,5,0))</f>
        <v>2643187256267080</v>
      </c>
      <c r="H300" s="39">
        <f>$E300/(VLOOKUP($C300,IPCA!$A:$E,4,0)/VLOOKUP($K$6,IPCA!$A:$E,4,0))</f>
        <v>2287531586893448</v>
      </c>
      <c r="I300" s="39">
        <f>$E300/(VLOOKUP($C300,IPCA!$A:$E,5,0)/VLOOKUP($K$6,IPCA!$A:$E,5,0))</f>
        <v>2796507364977240</v>
      </c>
    </row>
    <row r="301" spans="1:9">
      <c r="A301" s="58">
        <v>1972</v>
      </c>
      <c r="B301" s="58">
        <v>4</v>
      </c>
      <c r="C301" s="17">
        <v>26634</v>
      </c>
      <c r="D301" s="18">
        <v>2750000000000</v>
      </c>
      <c r="E301" s="22">
        <v>268.8</v>
      </c>
      <c r="F301" s="140">
        <f>$E301/(VLOOKUP($C301,INPC!$C:$F,4,0)/VLOOKUP($K$6,INPC!$C:$F,4,0))</f>
        <v>2145627393719234.5</v>
      </c>
      <c r="G301" s="140">
        <f>$E301/(VLOOKUP($C301,INPC!$C:$G,5,0)/VLOOKUP($K$6,INPC!$C:$G,5,0))</f>
        <v>2623029488821764</v>
      </c>
      <c r="H301" s="39">
        <f>$E301/(VLOOKUP($C301,IPCA!$A:$E,4,0)/VLOOKUP($K$6,IPCA!$A:$E,4,0))</f>
        <v>2270086160110657.5</v>
      </c>
      <c r="I301" s="39">
        <f>$E301/(VLOOKUP($C301,IPCA!$A:$E,5,0)/VLOOKUP($K$6,IPCA!$A:$E,5,0))</f>
        <v>2775180330735278.5</v>
      </c>
    </row>
    <row r="302" spans="1:9">
      <c r="A302" s="58">
        <v>1973</v>
      </c>
      <c r="B302" s="58">
        <v>1</v>
      </c>
      <c r="C302" s="17">
        <v>26665</v>
      </c>
      <c r="D302" s="18">
        <v>2750000000000</v>
      </c>
      <c r="E302" s="22">
        <v>268.8</v>
      </c>
      <c r="F302" s="140">
        <f>$E302/(VLOOKUP($C302,INPC!$C:$F,4,0)/VLOOKUP($K$6,INPC!$C:$F,4,0))</f>
        <v>2116705143584461</v>
      </c>
      <c r="G302" s="140">
        <f>$E302/(VLOOKUP($C302,INPC!$C:$G,5,0)/VLOOKUP($K$6,INPC!$C:$G,5,0))</f>
        <v>2587672038032003.5</v>
      </c>
      <c r="H302" s="39">
        <f>$E302/(VLOOKUP($C302,IPCA!$A:$E,4,0)/VLOOKUP($K$6,IPCA!$A:$E,4,0))</f>
        <v>2239486252623272.5</v>
      </c>
      <c r="I302" s="39">
        <f>$E302/(VLOOKUP($C302,IPCA!$A:$E,5,0)/VLOOKUP($K$6,IPCA!$A:$E,5,0))</f>
        <v>2737771943831950.5</v>
      </c>
    </row>
    <row r="303" spans="1:9">
      <c r="A303" s="58">
        <v>1973</v>
      </c>
      <c r="B303" s="58">
        <v>1</v>
      </c>
      <c r="C303" s="17">
        <v>26696</v>
      </c>
      <c r="D303" s="18">
        <v>2750000000000</v>
      </c>
      <c r="E303" s="22">
        <v>268.8</v>
      </c>
      <c r="F303" s="140">
        <f>$E303/(VLOOKUP($C303,INPC!$C:$F,4,0)/VLOOKUP($K$6,INPC!$C:$F,4,0))</f>
        <v>2105484692246470</v>
      </c>
      <c r="G303" s="140">
        <f>$E303/(VLOOKUP($C303,INPC!$C:$G,5,0)/VLOOKUP($K$6,INPC!$C:$G,5,0))</f>
        <v>2573955036271310</v>
      </c>
      <c r="H303" s="39">
        <f>$E303/(VLOOKUP($C303,IPCA!$A:$E,4,0)/VLOOKUP($K$6,IPCA!$A:$E,4,0))</f>
        <v>2227614950379869</v>
      </c>
      <c r="I303" s="39">
        <f>$E303/(VLOOKUP($C303,IPCA!$A:$E,5,0)/VLOOKUP($K$6,IPCA!$A:$E,5,0))</f>
        <v>2723259276839389.5</v>
      </c>
    </row>
    <row r="304" spans="1:9">
      <c r="A304" s="58">
        <v>1973</v>
      </c>
      <c r="B304" s="58">
        <v>1</v>
      </c>
      <c r="C304" s="17">
        <v>26724</v>
      </c>
      <c r="D304" s="18">
        <v>2750000000000</v>
      </c>
      <c r="E304" s="22">
        <v>268.8</v>
      </c>
      <c r="F304" s="140">
        <f>$E304/(VLOOKUP($C304,INPC!$C:$F,4,0)/VLOOKUP($K$6,INPC!$C:$F,4,0))</f>
        <v>2088552244984358.3</v>
      </c>
      <c r="G304" s="140">
        <f>$E304/(VLOOKUP($C304,INPC!$C:$G,5,0)/VLOOKUP($K$6,INPC!$C:$G,5,0))</f>
        <v>2553255119493378</v>
      </c>
      <c r="H304" s="39">
        <f>$E304/(VLOOKUP($C304,IPCA!$A:$E,4,0)/VLOOKUP($K$6,IPCA!$A:$E,4,0))</f>
        <v>2209700323497754.3</v>
      </c>
      <c r="I304" s="39">
        <f>$E304/(VLOOKUP($C304,IPCA!$A:$E,5,0)/VLOOKUP($K$6,IPCA!$A:$E,5,0))</f>
        <v>2701358645476004.5</v>
      </c>
    </row>
    <row r="305" spans="1:9">
      <c r="A305" s="58">
        <v>1973</v>
      </c>
      <c r="B305" s="58">
        <v>2</v>
      </c>
      <c r="C305" s="17">
        <v>26755</v>
      </c>
      <c r="D305" s="18">
        <v>2750000000000</v>
      </c>
      <c r="E305" s="22">
        <v>268.8</v>
      </c>
      <c r="F305" s="140">
        <f>$E305/(VLOOKUP($C305,INPC!$C:$F,4,0)/VLOOKUP($K$6,INPC!$C:$F,4,0))</f>
        <v>2065551975538217</v>
      </c>
      <c r="G305" s="140">
        <f>$E305/(VLOOKUP($C305,INPC!$C:$G,5,0)/VLOOKUP($K$6,INPC!$C:$G,5,0))</f>
        <v>2525137290095470</v>
      </c>
      <c r="H305" s="39">
        <f>$E305/(VLOOKUP($C305,IPCA!$A:$E,4,0)/VLOOKUP($K$6,IPCA!$A:$E,4,0))</f>
        <v>2185365905741278.5</v>
      </c>
      <c r="I305" s="39">
        <f>$E305/(VLOOKUP($C305,IPCA!$A:$E,5,0)/VLOOKUP($K$6,IPCA!$A:$E,5,0))</f>
        <v>2671609819768713</v>
      </c>
    </row>
    <row r="306" spans="1:9">
      <c r="A306" s="58">
        <v>1973</v>
      </c>
      <c r="B306" s="58">
        <v>2</v>
      </c>
      <c r="C306" s="17">
        <v>26785</v>
      </c>
      <c r="D306" s="18">
        <v>2750000000000</v>
      </c>
      <c r="E306" s="22">
        <v>312</v>
      </c>
      <c r="F306" s="140">
        <f>$E306/(VLOOKUP($C306,INPC!$C:$F,4,0)/VLOOKUP($K$6,INPC!$C:$F,4,0))</f>
        <v>2372118273965745</v>
      </c>
      <c r="G306" s="140">
        <f>$E306/(VLOOKUP($C306,INPC!$C:$G,5,0)/VLOOKUP($K$6,INPC!$C:$G,5,0))</f>
        <v>2899914589923123</v>
      </c>
      <c r="H306" s="39">
        <f>$E306/(VLOOKUP($C306,IPCA!$A:$E,4,0)/VLOOKUP($K$6,IPCA!$A:$E,4,0))</f>
        <v>2509714817977319.5</v>
      </c>
      <c r="I306" s="39">
        <f>$E306/(VLOOKUP($C306,IPCA!$A:$E,5,0)/VLOOKUP($K$6,IPCA!$A:$E,5,0))</f>
        <v>3068126364977273</v>
      </c>
    </row>
    <row r="307" spans="1:9">
      <c r="A307" s="58">
        <v>1973</v>
      </c>
      <c r="B307" s="58">
        <v>2</v>
      </c>
      <c r="C307" s="17">
        <v>26816</v>
      </c>
      <c r="D307" s="18">
        <v>2750000000000</v>
      </c>
      <c r="E307" s="22">
        <v>312</v>
      </c>
      <c r="F307" s="140">
        <f>$E307/(VLOOKUP($C307,INPC!$C:$F,4,0)/VLOOKUP($K$6,INPC!$C:$F,4,0))</f>
        <v>2336059248042569.5</v>
      </c>
      <c r="G307" s="140">
        <f>$E307/(VLOOKUP($C307,INPC!$C:$G,5,0)/VLOOKUP($K$6,INPC!$C:$G,5,0))</f>
        <v>2855832430732041</v>
      </c>
      <c r="H307" s="39">
        <f>$E307/(VLOOKUP($C307,IPCA!$A:$E,4,0)/VLOOKUP($K$6,IPCA!$A:$E,4,0))</f>
        <v>2471564160535637.5</v>
      </c>
      <c r="I307" s="39">
        <f>$E307/(VLOOKUP($C307,IPCA!$A:$E,5,0)/VLOOKUP($K$6,IPCA!$A:$E,5,0))</f>
        <v>3021487186254816.5</v>
      </c>
    </row>
    <row r="308" spans="1:9">
      <c r="A308" s="58">
        <v>1973</v>
      </c>
      <c r="B308" s="58">
        <v>3</v>
      </c>
      <c r="C308" s="17">
        <v>26846</v>
      </c>
      <c r="D308" s="18">
        <v>2750000000000</v>
      </c>
      <c r="E308" s="22">
        <v>312</v>
      </c>
      <c r="F308" s="140">
        <f>$E308/(VLOOKUP($C308,INPC!$C:$F,4,0)/VLOOKUP($K$6,INPC!$C:$F,4,0))</f>
        <v>2299055082775835</v>
      </c>
      <c r="G308" s="140">
        <f>$E308/(VLOOKUP($C308,INPC!$C:$G,5,0)/VLOOKUP($K$6,INPC!$C:$G,5,0))</f>
        <v>2810594838693458</v>
      </c>
      <c r="H308" s="39">
        <f>$E308/(VLOOKUP($C308,IPCA!$A:$E,4,0)/VLOOKUP($K$6,IPCA!$A:$E,4,0))</f>
        <v>2432413540216211</v>
      </c>
      <c r="I308" s="39">
        <f>$E308/(VLOOKUP($C308,IPCA!$A:$E,5,0)/VLOOKUP($K$6,IPCA!$A:$E,5,0))</f>
        <v>2973625552914317.5</v>
      </c>
    </row>
    <row r="309" spans="1:9">
      <c r="A309" s="58">
        <v>1973</v>
      </c>
      <c r="B309" s="58">
        <v>3</v>
      </c>
      <c r="C309" s="17">
        <v>26877</v>
      </c>
      <c r="D309" s="18">
        <v>2750000000000</v>
      </c>
      <c r="E309" s="22">
        <v>312</v>
      </c>
      <c r="F309" s="140">
        <f>$E309/(VLOOKUP($C309,INPC!$C:$F,4,0)/VLOOKUP($K$6,INPC!$C:$F,4,0))</f>
        <v>2259941977273016.5</v>
      </c>
      <c r="G309" s="140">
        <f>$E309/(VLOOKUP($C309,INPC!$C:$G,5,0)/VLOOKUP($K$6,INPC!$C:$G,5,0))</f>
        <v>2762779067216262.5</v>
      </c>
      <c r="H309" s="39">
        <f>$E309/(VLOOKUP($C309,IPCA!$A:$E,4,0)/VLOOKUP($K$6,IPCA!$A:$E,4,0))</f>
        <v>2391031648961091</v>
      </c>
      <c r="I309" s="39">
        <f>$E309/(VLOOKUP($C309,IPCA!$A:$E,5,0)/VLOOKUP($K$6,IPCA!$A:$E,5,0))</f>
        <v>2923036190854933.5</v>
      </c>
    </row>
    <row r="310" spans="1:9">
      <c r="A310" s="58">
        <v>1973</v>
      </c>
      <c r="B310" s="58">
        <v>3</v>
      </c>
      <c r="C310" s="17">
        <v>26908</v>
      </c>
      <c r="D310" s="18">
        <v>2750000000000</v>
      </c>
      <c r="E310" s="22">
        <v>312</v>
      </c>
      <c r="F310" s="140">
        <f>$E310/(VLOOKUP($C310,INPC!$C:$F,4,0)/VLOOKUP($K$6,INPC!$C:$F,4,0))</f>
        <v>2224660453358734</v>
      </c>
      <c r="G310" s="140">
        <f>$E310/(VLOOKUP($C310,INPC!$C:$G,5,0)/VLOOKUP($K$6,INPC!$C:$G,5,0))</f>
        <v>2719647404231052.5</v>
      </c>
      <c r="H310" s="39">
        <f>$E310/(VLOOKUP($C310,IPCA!$A:$E,4,0)/VLOOKUP($K$6,IPCA!$A:$E,4,0))</f>
        <v>2353703593130021</v>
      </c>
      <c r="I310" s="39">
        <f>$E310/(VLOOKUP($C310,IPCA!$A:$E,5,0)/VLOOKUP($K$6,IPCA!$A:$E,5,0))</f>
        <v>2877402642601450.5</v>
      </c>
    </row>
    <row r="311" spans="1:9">
      <c r="A311" s="58">
        <v>1973</v>
      </c>
      <c r="B311" s="58">
        <v>4</v>
      </c>
      <c r="C311" s="17">
        <v>26938</v>
      </c>
      <c r="D311" s="18">
        <v>2750000000000</v>
      </c>
      <c r="E311" s="22">
        <v>312</v>
      </c>
      <c r="F311" s="140">
        <f>$E311/(VLOOKUP($C311,INPC!$C:$F,4,0)/VLOOKUP($K$6,INPC!$C:$F,4,0))</f>
        <v>2215228597281747</v>
      </c>
      <c r="G311" s="140">
        <f>$E311/(VLOOKUP($C311,INPC!$C:$G,5,0)/VLOOKUP($K$6,INPC!$C:$G,5,0))</f>
        <v>2708116960176935.5</v>
      </c>
      <c r="H311" s="39">
        <f>$E311/(VLOOKUP($C311,IPCA!$A:$E,4,0)/VLOOKUP($K$6,IPCA!$A:$E,4,0))</f>
        <v>2343724634990690.5</v>
      </c>
      <c r="I311" s="39">
        <f>$E311/(VLOOKUP($C311,IPCA!$A:$E,5,0)/VLOOKUP($K$6,IPCA!$A:$E,5,0))</f>
        <v>2865203366276118.5</v>
      </c>
    </row>
    <row r="312" spans="1:9">
      <c r="A312" s="58">
        <v>1973</v>
      </c>
      <c r="B312" s="58">
        <v>4</v>
      </c>
      <c r="C312" s="17">
        <v>26969</v>
      </c>
      <c r="D312" s="18">
        <v>2750000000000</v>
      </c>
      <c r="E312" s="22">
        <v>312</v>
      </c>
      <c r="F312" s="140">
        <f>$E312/(VLOOKUP($C312,INPC!$C:$F,4,0)/VLOOKUP($K$6,INPC!$C:$F,4,0))</f>
        <v>2203395776548445.8</v>
      </c>
      <c r="G312" s="140">
        <f>$E312/(VLOOKUP($C312,INPC!$C:$G,5,0)/VLOOKUP($K$6,INPC!$C:$G,5,0))</f>
        <v>2693651336830475</v>
      </c>
      <c r="H312" s="39">
        <f>$E312/(VLOOKUP($C312,IPCA!$A:$E,4,0)/VLOOKUP($K$6,IPCA!$A:$E,4,0))</f>
        <v>2331205442394451.5</v>
      </c>
      <c r="I312" s="39">
        <f>$E312/(VLOOKUP($C312,IPCA!$A:$E,5,0)/VLOOKUP($K$6,IPCA!$A:$E,5,0))</f>
        <v>2849898653327216.5</v>
      </c>
    </row>
    <row r="313" spans="1:9">
      <c r="A313" s="58">
        <v>1973</v>
      </c>
      <c r="B313" s="58">
        <v>4</v>
      </c>
      <c r="C313" s="17">
        <v>26999</v>
      </c>
      <c r="D313" s="18">
        <v>2750000000000</v>
      </c>
      <c r="E313" s="22">
        <v>312</v>
      </c>
      <c r="F313" s="140">
        <f>$E313/(VLOOKUP($C313,INPC!$C:$F,4,0)/VLOOKUP($K$6,INPC!$C:$F,4,0))</f>
        <v>2188017525735013.8</v>
      </c>
      <c r="G313" s="140">
        <f>$E313/(VLOOKUP($C313,INPC!$C:$G,5,0)/VLOOKUP($K$6,INPC!$C:$G,5,0))</f>
        <v>2674851425211054</v>
      </c>
      <c r="H313" s="39">
        <f>$E313/(VLOOKUP($C313,IPCA!$A:$E,4,0)/VLOOKUP($K$6,IPCA!$A:$E,4,0))</f>
        <v>2314935164320788.5</v>
      </c>
      <c r="I313" s="39">
        <f>$E313/(VLOOKUP($C313,IPCA!$A:$E,5,0)/VLOOKUP($K$6,IPCA!$A:$E,5,0))</f>
        <v>2830008238382163.5</v>
      </c>
    </row>
    <row r="314" spans="1:9">
      <c r="A314" s="58">
        <v>1974</v>
      </c>
      <c r="B314" s="58">
        <v>1</v>
      </c>
      <c r="C314" s="17">
        <v>27030</v>
      </c>
      <c r="D314" s="18">
        <v>2750000000000</v>
      </c>
      <c r="E314" s="22">
        <v>312</v>
      </c>
      <c r="F314" s="140">
        <f>$E314/(VLOOKUP($C314,INPC!$C:$F,4,0)/VLOOKUP($K$6,INPC!$C:$F,4,0))</f>
        <v>2159680015757183.8</v>
      </c>
      <c r="G314" s="140">
        <f>$E314/(VLOOKUP($C314,INPC!$C:$G,5,0)/VLOOKUP($K$6,INPC!$C:$G,5,0))</f>
        <v>2640208819263157</v>
      </c>
      <c r="H314" s="39">
        <f>$E314/(VLOOKUP($C314,IPCA!$A:$E,4,0)/VLOOKUP($K$6,IPCA!$A:$E,4,0))</f>
        <v>2284953915292660</v>
      </c>
      <c r="I314" s="39">
        <f>$E314/(VLOOKUP($C314,IPCA!$A:$E,5,0)/VLOOKUP($K$6,IPCA!$A:$E,5,0))</f>
        <v>2793356161445276.5</v>
      </c>
    </row>
    <row r="315" spans="1:9">
      <c r="A315" s="58">
        <v>1974</v>
      </c>
      <c r="B315" s="58">
        <v>1</v>
      </c>
      <c r="C315" s="17">
        <v>27061</v>
      </c>
      <c r="D315" s="18">
        <v>2750000000000</v>
      </c>
      <c r="E315" s="22">
        <v>312</v>
      </c>
      <c r="F315" s="140">
        <f>$E315/(VLOOKUP($C315,INPC!$C:$F,4,0)/VLOOKUP($K$6,INPC!$C:$F,4,0))</f>
        <v>2157302168230889</v>
      </c>
      <c r="G315" s="140">
        <f>$E315/(VLOOKUP($C315,INPC!$C:$G,5,0)/VLOOKUP($K$6,INPC!$C:$G,5,0))</f>
        <v>2637301900662261.5</v>
      </c>
      <c r="H315" s="39">
        <f>$E315/(VLOOKUP($C315,IPCA!$A:$E,4,0)/VLOOKUP($K$6,IPCA!$A:$E,4,0))</f>
        <v>2282438138892668</v>
      </c>
      <c r="I315" s="39">
        <f>$E315/(VLOOKUP($C315,IPCA!$A:$E,5,0)/VLOOKUP($K$6,IPCA!$A:$E,5,0))</f>
        <v>2790280624796286.5</v>
      </c>
    </row>
    <row r="316" spans="1:9">
      <c r="A316" s="58">
        <v>1974</v>
      </c>
      <c r="B316" s="58">
        <v>1</v>
      </c>
      <c r="C316" s="17">
        <v>27089</v>
      </c>
      <c r="D316" s="18">
        <v>2750000000000</v>
      </c>
      <c r="E316" s="22">
        <v>312</v>
      </c>
      <c r="F316" s="140">
        <f>$E316/(VLOOKUP($C316,INPC!$C:$F,4,0)/VLOOKUP($K$6,INPC!$C:$F,4,0))</f>
        <v>2083881621160015.8</v>
      </c>
      <c r="G316" s="140">
        <f>$E316/(VLOOKUP($C316,INPC!$C:$G,5,0)/VLOOKUP($K$6,INPC!$C:$G,5,0))</f>
        <v>2547545281868120</v>
      </c>
      <c r="H316" s="39">
        <f>$E316/(VLOOKUP($C316,IPCA!$A:$E,4,0)/VLOOKUP($K$6,IPCA!$A:$E,4,0))</f>
        <v>2204758776548009.5</v>
      </c>
      <c r="I316" s="39">
        <f>$E316/(VLOOKUP($C316,IPCA!$A:$E,5,0)/VLOOKUP($K$6,IPCA!$A:$E,5,0))</f>
        <v>2695317604329941</v>
      </c>
    </row>
    <row r="317" spans="1:9">
      <c r="A317" s="58">
        <v>1974</v>
      </c>
      <c r="B317" s="58">
        <v>2</v>
      </c>
      <c r="C317" s="17">
        <v>27120</v>
      </c>
      <c r="D317" s="18">
        <v>2750000000000</v>
      </c>
      <c r="E317" s="22">
        <v>312</v>
      </c>
      <c r="F317" s="140">
        <f>$E317/(VLOOKUP($C317,INPC!$C:$F,4,0)/VLOOKUP($K$6,INPC!$C:$F,4,0))</f>
        <v>1963788217785722.8</v>
      </c>
      <c r="G317" s="140">
        <f>$E317/(VLOOKUP($C317,INPC!$C:$G,5,0)/VLOOKUP($K$6,INPC!$C:$G,5,0))</f>
        <v>2400731096243046.5</v>
      </c>
      <c r="H317" s="39">
        <f>$E317/(VLOOKUP($C317,IPCA!$A:$E,4,0)/VLOOKUP($K$6,IPCA!$A:$E,4,0))</f>
        <v>2077699262990995</v>
      </c>
      <c r="I317" s="39">
        <f>$E317/(VLOOKUP($C317,IPCA!$A:$E,5,0)/VLOOKUP($K$6,IPCA!$A:$E,5,0))</f>
        <v>2539987349006491.5</v>
      </c>
    </row>
    <row r="318" spans="1:9">
      <c r="A318" s="58">
        <v>1974</v>
      </c>
      <c r="B318" s="58">
        <v>2</v>
      </c>
      <c r="C318" s="17">
        <v>27150</v>
      </c>
      <c r="D318" s="18">
        <v>2750000000000</v>
      </c>
      <c r="E318" s="22">
        <v>376.8</v>
      </c>
      <c r="F318" s="140">
        <f>$E318/(VLOOKUP($C318,INPC!$C:$F,4,0)/VLOOKUP($K$6,INPC!$C:$F,4,0))</f>
        <v>2304665895034187</v>
      </c>
      <c r="G318" s="140">
        <f>$E318/(VLOOKUP($C318,INPC!$C:$G,5,0)/VLOOKUP($K$6,INPC!$C:$G,5,0))</f>
        <v>2817454056679294</v>
      </c>
      <c r="H318" s="39">
        <f>$E318/(VLOOKUP($C318,IPCA!$A:$E,4,0)/VLOOKUP($K$6,IPCA!$A:$E,4,0))</f>
        <v>2438349811952837</v>
      </c>
      <c r="I318" s="39">
        <f>$E318/(VLOOKUP($C318,IPCA!$A:$E,5,0)/VLOOKUP($K$6,IPCA!$A:$E,5,0))</f>
        <v>2980882645112343</v>
      </c>
    </row>
    <row r="319" spans="1:9">
      <c r="A319" s="58">
        <v>1974</v>
      </c>
      <c r="B319" s="58">
        <v>2</v>
      </c>
      <c r="C319" s="17">
        <v>27181</v>
      </c>
      <c r="D319" s="18">
        <v>2750000000000</v>
      </c>
      <c r="E319" s="22">
        <v>376.8</v>
      </c>
      <c r="F319" s="140">
        <f>$E319/(VLOOKUP($C319,INPC!$C:$F,4,0)/VLOOKUP($K$6,INPC!$C:$F,4,0))</f>
        <v>2270936379775769.5</v>
      </c>
      <c r="G319" s="140">
        <f>$E319/(VLOOKUP($C319,INPC!$C:$G,5,0)/VLOOKUP($K$6,INPC!$C:$G,5,0))</f>
        <v>2776219724275878</v>
      </c>
      <c r="H319" s="39">
        <f>$E319/(VLOOKUP($C319,IPCA!$A:$E,4,0)/VLOOKUP($K$6,IPCA!$A:$E,4,0))</f>
        <v>2402663790232797</v>
      </c>
      <c r="I319" s="39">
        <f>$E319/(VLOOKUP($C319,IPCA!$A:$E,5,0)/VLOOKUP($K$6,IPCA!$A:$E,5,0))</f>
        <v>2937256483559594.5</v>
      </c>
    </row>
    <row r="320" spans="1:9">
      <c r="A320" s="58">
        <v>1974</v>
      </c>
      <c r="B320" s="58">
        <v>3</v>
      </c>
      <c r="C320" s="17">
        <v>27211</v>
      </c>
      <c r="D320" s="18">
        <v>2750000000000</v>
      </c>
      <c r="E320" s="22">
        <v>376.8</v>
      </c>
      <c r="F320" s="140">
        <f>$E320/(VLOOKUP($C320,INPC!$C:$F,4,0)/VLOOKUP($K$6,INPC!$C:$F,4,0))</f>
        <v>2224503603032998.3</v>
      </c>
      <c r="G320" s="140">
        <f>$E320/(VLOOKUP($C320,INPC!$C:$G,5,0)/VLOOKUP($K$6,INPC!$C:$G,5,0))</f>
        <v>2719455654707840</v>
      </c>
      <c r="H320" s="39">
        <f>$E320/(VLOOKUP($C320,IPCA!$A:$E,4,0)/VLOOKUP($K$6,IPCA!$A:$E,4,0))</f>
        <v>2353537644580564</v>
      </c>
      <c r="I320" s="39">
        <f>$E320/(VLOOKUP($C320,IPCA!$A:$E,5,0)/VLOOKUP($K$6,IPCA!$A:$E,5,0))</f>
        <v>2877199770499739.5</v>
      </c>
    </row>
    <row r="321" spans="1:9">
      <c r="A321" s="58">
        <v>1974</v>
      </c>
      <c r="B321" s="58">
        <v>3</v>
      </c>
      <c r="C321" s="17">
        <v>27242</v>
      </c>
      <c r="D321" s="18">
        <v>2750000000000</v>
      </c>
      <c r="E321" s="22">
        <v>376.8</v>
      </c>
      <c r="F321" s="140">
        <f>$E321/(VLOOKUP($C321,INPC!$C:$F,4,0)/VLOOKUP($K$6,INPC!$C:$F,4,0))</f>
        <v>2179931559397836.3</v>
      </c>
      <c r="G321" s="140">
        <f>$E321/(VLOOKUP($C321,INPC!$C:$G,5,0)/VLOOKUP($K$6,INPC!$C:$G,5,0))</f>
        <v>2664966331363855</v>
      </c>
      <c r="H321" s="39">
        <f>$E321/(VLOOKUP($C321,IPCA!$A:$E,4,0)/VLOOKUP($K$6,IPCA!$A:$E,4,0))</f>
        <v>2306380165290258</v>
      </c>
      <c r="I321" s="39">
        <f>$E321/(VLOOKUP($C321,IPCA!$A:$E,5,0)/VLOOKUP($K$6,IPCA!$A:$E,5,0))</f>
        <v>2819549752067340</v>
      </c>
    </row>
    <row r="322" spans="1:9">
      <c r="A322" s="58">
        <v>1974</v>
      </c>
      <c r="B322" s="58">
        <v>3</v>
      </c>
      <c r="C322" s="17">
        <v>27273</v>
      </c>
      <c r="D322" s="18">
        <v>2750000000000</v>
      </c>
      <c r="E322" s="22">
        <v>376.8</v>
      </c>
      <c r="F322" s="140">
        <f>$E322/(VLOOKUP($C322,INPC!$C:$F,4,0)/VLOOKUP($K$6,INPC!$C:$F,4,0))</f>
        <v>2146318102246123.8</v>
      </c>
      <c r="G322" s="140">
        <f>$E322/(VLOOKUP($C322,INPC!$C:$G,5,0)/VLOOKUP($K$6,INPC!$C:$G,5,0))</f>
        <v>2623873879995886.5</v>
      </c>
      <c r="H322" s="39">
        <f>$E322/(VLOOKUP($C322,IPCA!$A:$E,4,0)/VLOOKUP($K$6,IPCA!$A:$E,4,0))</f>
        <v>2270816933716621.5</v>
      </c>
      <c r="I322" s="39">
        <f>$E322/(VLOOKUP($C322,IPCA!$A:$E,5,0)/VLOOKUP($K$6,IPCA!$A:$E,5,0))</f>
        <v>2776073701468569.5</v>
      </c>
    </row>
    <row r="323" spans="1:9">
      <c r="A323" s="58">
        <v>1974</v>
      </c>
      <c r="B323" s="58">
        <v>4</v>
      </c>
      <c r="C323" s="17">
        <v>27303</v>
      </c>
      <c r="D323" s="18">
        <v>2750000000000</v>
      </c>
      <c r="E323" s="22">
        <v>376.8</v>
      </c>
      <c r="F323" s="140">
        <f>$E323/(VLOOKUP($C323,INPC!$C:$F,4,0)/VLOOKUP($K$6,INPC!$C:$F,4,0))</f>
        <v>2101523719117541.8</v>
      </c>
      <c r="G323" s="140">
        <f>$E323/(VLOOKUP($C323,INPC!$C:$G,5,0)/VLOOKUP($K$6,INPC!$C:$G,5,0))</f>
        <v>2569112746621194.5</v>
      </c>
      <c r="H323" s="39">
        <f>$E323/(VLOOKUP($C323,IPCA!$A:$E,4,0)/VLOOKUP($K$6,IPCA!$A:$E,4,0))</f>
        <v>2223424217959658.3</v>
      </c>
      <c r="I323" s="39">
        <f>$E323/(VLOOKUP($C323,IPCA!$A:$E,5,0)/VLOOKUP($K$6,IPCA!$A:$E,5,0))</f>
        <v>2718136106455682</v>
      </c>
    </row>
    <row r="324" spans="1:9">
      <c r="A324" s="58">
        <v>1974</v>
      </c>
      <c r="B324" s="58">
        <v>4</v>
      </c>
      <c r="C324" s="17">
        <v>27334</v>
      </c>
      <c r="D324" s="18">
        <v>2750000000000</v>
      </c>
      <c r="E324" s="22">
        <v>376.8</v>
      </c>
      <c r="F324" s="140">
        <f>$E324/(VLOOKUP($C324,INPC!$C:$F,4,0)/VLOOKUP($K$6,INPC!$C:$F,4,0))</f>
        <v>2055431667949056.8</v>
      </c>
      <c r="G324" s="140">
        <f>$E324/(VLOOKUP($C324,INPC!$C:$G,5,0)/VLOOKUP($K$6,INPC!$C:$G,5,0))</f>
        <v>2512765214067722</v>
      </c>
      <c r="H324" s="39">
        <f>$E324/(VLOOKUP($C324,IPCA!$A:$E,4,0)/VLOOKUP($K$6,IPCA!$A:$E,4,0))</f>
        <v>2174658561930575.3</v>
      </c>
      <c r="I324" s="39">
        <f>$E324/(VLOOKUP($C324,IPCA!$A:$E,5,0)/VLOOKUP($K$6,IPCA!$A:$E,5,0))</f>
        <v>2658520091960128</v>
      </c>
    </row>
    <row r="325" spans="1:9">
      <c r="A325" s="58">
        <v>1974</v>
      </c>
      <c r="B325" s="58">
        <v>4</v>
      </c>
      <c r="C325" s="17">
        <v>27364</v>
      </c>
      <c r="D325" s="18">
        <v>2750000000000</v>
      </c>
      <c r="E325" s="22">
        <v>415.2</v>
      </c>
      <c r="F325" s="140">
        <f>$E325/(VLOOKUP($C325,INPC!$C:$F,4,0)/VLOOKUP($K$6,INPC!$C:$F,4,0))</f>
        <v>2215351657494000</v>
      </c>
      <c r="G325" s="140">
        <f>$E325/(VLOOKUP($C325,INPC!$C:$G,5,0)/VLOOKUP($K$6,INPC!$C:$G,5,0))</f>
        <v>2708267401286415</v>
      </c>
      <c r="H325" s="39">
        <f>$E325/(VLOOKUP($C325,IPCA!$A:$E,4,0)/VLOOKUP($K$6,IPCA!$A:$E,4,0))</f>
        <v>2343854833405156</v>
      </c>
      <c r="I325" s="39">
        <f>$E325/(VLOOKUP($C325,IPCA!$A:$E,5,0)/VLOOKUP($K$6,IPCA!$A:$E,5,0))</f>
        <v>2865362533837803.5</v>
      </c>
    </row>
    <row r="326" spans="1:9">
      <c r="A326" s="58">
        <v>1975</v>
      </c>
      <c r="B326" s="58">
        <v>1</v>
      </c>
      <c r="C326" s="17">
        <v>27395</v>
      </c>
      <c r="D326" s="18">
        <v>2750000000000</v>
      </c>
      <c r="E326" s="22">
        <v>415.2</v>
      </c>
      <c r="F326" s="140">
        <f>$E326/(VLOOKUP($C326,INPC!$C:$F,4,0)/VLOOKUP($K$6,INPC!$C:$F,4,0))</f>
        <v>2149160437560632.8</v>
      </c>
      <c r="G326" s="140">
        <f>$E326/(VLOOKUP($C326,INPC!$C:$G,5,0)/VLOOKUP($K$6,INPC!$C:$G,5,0))</f>
        <v>2627348634917874</v>
      </c>
      <c r="H326" s="39">
        <f>$E326/(VLOOKUP($C326,IPCA!$A:$E,4,0)/VLOOKUP($K$6,IPCA!$A:$E,4,0))</f>
        <v>2273824140876051</v>
      </c>
      <c r="I326" s="39">
        <f>$E326/(VLOOKUP($C326,IPCA!$A:$E,5,0)/VLOOKUP($K$6,IPCA!$A:$E,5,0))</f>
        <v>2779750012220972.5</v>
      </c>
    </row>
    <row r="327" spans="1:9">
      <c r="A327" s="58">
        <v>1975</v>
      </c>
      <c r="B327" s="58">
        <v>1</v>
      </c>
      <c r="C327" s="17">
        <v>27426</v>
      </c>
      <c r="D327" s="18">
        <v>2750000000000</v>
      </c>
      <c r="E327" s="22">
        <v>415.2</v>
      </c>
      <c r="F327" s="140">
        <f>$E327/(VLOOKUP($C327,INPC!$C:$F,4,0)/VLOOKUP($K$6,INPC!$C:$F,4,0))</f>
        <v>2101949940242191.3</v>
      </c>
      <c r="G327" s="140">
        <f>$E327/(VLOOKUP($C327,INPC!$C:$G,5,0)/VLOOKUP($K$6,INPC!$C:$G,5,0))</f>
        <v>2569633801946079</v>
      </c>
      <c r="H327" s="39">
        <f>$E327/(VLOOKUP($C327,IPCA!$A:$E,4,0)/VLOOKUP($K$6,IPCA!$A:$E,4,0))</f>
        <v>2223875162368294.3</v>
      </c>
      <c r="I327" s="39">
        <f>$E327/(VLOOKUP($C327,IPCA!$A:$E,5,0)/VLOOKUP($K$6,IPCA!$A:$E,5,0))</f>
        <v>2718687385995239.5</v>
      </c>
    </row>
    <row r="328" spans="1:9">
      <c r="A328" s="58">
        <v>1975</v>
      </c>
      <c r="B328" s="58">
        <v>1</v>
      </c>
      <c r="C328" s="17">
        <v>27454</v>
      </c>
      <c r="D328" s="18">
        <v>2750000000000</v>
      </c>
      <c r="E328" s="22">
        <v>415.2</v>
      </c>
      <c r="F328" s="140">
        <f>$E328/(VLOOKUP($C328,INPC!$C:$F,4,0)/VLOOKUP($K$6,INPC!$C:$F,4,0))</f>
        <v>2069419762595586</v>
      </c>
      <c r="G328" s="140">
        <f>$E328/(VLOOKUP($C328,INPC!$C:$G,5,0)/VLOOKUP($K$6,INPC!$C:$G,5,0))</f>
        <v>2529865659773104</v>
      </c>
      <c r="H328" s="39">
        <f>$E328/(VLOOKUP($C328,IPCA!$A:$E,4,0)/VLOOKUP($K$6,IPCA!$A:$E,4,0))</f>
        <v>2189458046760213.5</v>
      </c>
      <c r="I328" s="39">
        <f>$E328/(VLOOKUP($C328,IPCA!$A:$E,5,0)/VLOOKUP($K$6,IPCA!$A:$E,5,0))</f>
        <v>2676612462164361</v>
      </c>
    </row>
    <row r="329" spans="1:9">
      <c r="A329" s="58">
        <v>1975</v>
      </c>
      <c r="B329" s="58">
        <v>2</v>
      </c>
      <c r="C329" s="17">
        <v>27485</v>
      </c>
      <c r="D329" s="18">
        <v>2750000000000</v>
      </c>
      <c r="E329" s="22">
        <v>415.2</v>
      </c>
      <c r="F329" s="140">
        <f>$E329/(VLOOKUP($C329,INPC!$C:$F,4,0)/VLOOKUP($K$6,INPC!$C:$F,4,0))</f>
        <v>2024825393803485.3</v>
      </c>
      <c r="G329" s="140">
        <f>$E329/(VLOOKUP($C329,INPC!$C:$G,5,0)/VLOOKUP($K$6,INPC!$C:$G,5,0))</f>
        <v>2475349043924761</v>
      </c>
      <c r="H329" s="39">
        <f>$E329/(VLOOKUP($C329,IPCA!$A:$E,4,0)/VLOOKUP($K$6,IPCA!$A:$E,4,0))</f>
        <v>2142276947325077.8</v>
      </c>
      <c r="I329" s="39">
        <f>$E329/(VLOOKUP($C329,IPCA!$A:$E,5,0)/VLOOKUP($K$6,IPCA!$A:$E,5,0))</f>
        <v>2618933568104907</v>
      </c>
    </row>
    <row r="330" spans="1:9">
      <c r="A330" s="58">
        <v>1975</v>
      </c>
      <c r="B330" s="58">
        <v>2</v>
      </c>
      <c r="C330" s="17">
        <v>27515</v>
      </c>
      <c r="D330" s="18">
        <v>2750000000000</v>
      </c>
      <c r="E330" s="22">
        <v>532.79999999999995</v>
      </c>
      <c r="F330" s="140">
        <f>$E330/(VLOOKUP($C330,INPC!$C:$F,4,0)/VLOOKUP($K$6,INPC!$C:$F,4,0))</f>
        <v>2566935600210360</v>
      </c>
      <c r="G330" s="140">
        <f>$E330/(VLOOKUP($C330,INPC!$C:$G,5,0)/VLOOKUP($K$6,INPC!$C:$G,5,0))</f>
        <v>3138078771257165</v>
      </c>
      <c r="H330" s="39">
        <f>$E330/(VLOOKUP($C330,IPCA!$A:$E,4,0)/VLOOKUP($K$6,IPCA!$A:$E,4,0))</f>
        <v>2715832672993639</v>
      </c>
      <c r="I330" s="39">
        <f>$E330/(VLOOKUP($C330,IPCA!$A:$E,5,0)/VLOOKUP($K$6,IPCA!$A:$E,5,0))</f>
        <v>3320105442734723</v>
      </c>
    </row>
    <row r="331" spans="1:9">
      <c r="A331" s="58">
        <v>1975</v>
      </c>
      <c r="B331" s="58">
        <v>2</v>
      </c>
      <c r="C331" s="17">
        <v>27546</v>
      </c>
      <c r="D331" s="18">
        <v>2750000000000</v>
      </c>
      <c r="E331" s="22">
        <v>532.79999999999995</v>
      </c>
      <c r="F331" s="140">
        <f>$E331/(VLOOKUP($C331,INPC!$C:$F,4,0)/VLOOKUP($K$6,INPC!$C:$F,4,0))</f>
        <v>2504960175836948.5</v>
      </c>
      <c r="G331" s="140">
        <f>$E331/(VLOOKUP($C331,INPC!$C:$G,5,0)/VLOOKUP($K$6,INPC!$C:$G,5,0))</f>
        <v>3062313814960669.5</v>
      </c>
      <c r="H331" s="39">
        <f>$E331/(VLOOKUP($C331,IPCA!$A:$E,4,0)/VLOOKUP($K$6,IPCA!$A:$E,4,0))</f>
        <v>2650262316486773</v>
      </c>
      <c r="I331" s="39">
        <f>$E331/(VLOOKUP($C331,IPCA!$A:$E,5,0)/VLOOKUP($K$6,IPCA!$A:$E,5,0))</f>
        <v>3239945681905080</v>
      </c>
    </row>
    <row r="332" spans="1:9">
      <c r="A332" s="58">
        <v>1975</v>
      </c>
      <c r="B332" s="58">
        <v>3</v>
      </c>
      <c r="C332" s="17">
        <v>27576</v>
      </c>
      <c r="D332" s="18">
        <v>2750000000000</v>
      </c>
      <c r="E332" s="22">
        <v>532.79999999999995</v>
      </c>
      <c r="F332" s="140">
        <f>$E332/(VLOOKUP($C332,INPC!$C:$F,4,0)/VLOOKUP($K$6,INPC!$C:$F,4,0))</f>
        <v>2448591697675963</v>
      </c>
      <c r="G332" s="140">
        <f>$E332/(VLOOKUP($C332,INPC!$C:$G,5,0)/VLOOKUP($K$6,INPC!$C:$G,5,0))</f>
        <v>2993403350408865</v>
      </c>
      <c r="H332" s="39">
        <f>$E332/(VLOOKUP($C332,IPCA!$A:$E,4,0)/VLOOKUP($K$6,IPCA!$A:$E,4,0))</f>
        <v>2590624141417641</v>
      </c>
      <c r="I332" s="39">
        <f>$E332/(VLOOKUP($C332,IPCA!$A:$E,5,0)/VLOOKUP($K$6,IPCA!$A:$E,5,0))</f>
        <v>3167038012883066</v>
      </c>
    </row>
    <row r="333" spans="1:9">
      <c r="A333" s="58">
        <v>1975</v>
      </c>
      <c r="B333" s="58">
        <v>3</v>
      </c>
      <c r="C333" s="17">
        <v>27607</v>
      </c>
      <c r="D333" s="18">
        <v>2750000000000</v>
      </c>
      <c r="E333" s="22">
        <v>532.79999999999995</v>
      </c>
      <c r="F333" s="140">
        <f>$E333/(VLOOKUP($C333,INPC!$C:$F,4,0)/VLOOKUP($K$6,INPC!$C:$F,4,0))</f>
        <v>2356338418925495.5</v>
      </c>
      <c r="G333" s="140">
        <f>$E333/(VLOOKUP($C333,INPC!$C:$G,5,0)/VLOOKUP($K$6,INPC!$C:$G,5,0))</f>
        <v>2880623717136418.5</v>
      </c>
      <c r="H333" s="39">
        <f>$E333/(VLOOKUP($C333,IPCA!$A:$E,4,0)/VLOOKUP($K$6,IPCA!$A:$E,4,0))</f>
        <v>2493019640314935</v>
      </c>
      <c r="I333" s="39">
        <f>$E333/(VLOOKUP($C333,IPCA!$A:$E,5,0)/VLOOKUP($K$6,IPCA!$A:$E,5,0))</f>
        <v>3047716510285008</v>
      </c>
    </row>
    <row r="334" spans="1:9">
      <c r="A334" s="58">
        <v>1975</v>
      </c>
      <c r="B334" s="58">
        <v>3</v>
      </c>
      <c r="C334" s="17">
        <v>27638</v>
      </c>
      <c r="D334" s="18">
        <v>2750000000000</v>
      </c>
      <c r="E334" s="22">
        <v>532.79999999999995</v>
      </c>
      <c r="F334" s="140">
        <f>$E334/(VLOOKUP($C334,INPC!$C:$F,4,0)/VLOOKUP($K$6,INPC!$C:$F,4,0))</f>
        <v>2310773863863400</v>
      </c>
      <c r="G334" s="140">
        <f>$E334/(VLOOKUP($C334,INPC!$C:$G,5,0)/VLOOKUP($K$6,INPC!$C:$G,5,0))</f>
        <v>2824921048573007</v>
      </c>
      <c r="H334" s="39">
        <f>$E334/(VLOOKUP($C334,IPCA!$A:$E,4,0)/VLOOKUP($K$6,IPCA!$A:$E,4,0))</f>
        <v>2444812078209397</v>
      </c>
      <c r="I334" s="39">
        <f>$E334/(VLOOKUP($C334,IPCA!$A:$E,5,0)/VLOOKUP($K$6,IPCA!$A:$E,5,0))</f>
        <v>2988782765610988</v>
      </c>
    </row>
    <row r="335" spans="1:9">
      <c r="A335" s="58">
        <v>1975</v>
      </c>
      <c r="B335" s="58">
        <v>4</v>
      </c>
      <c r="C335" s="17">
        <v>27668</v>
      </c>
      <c r="D335" s="18">
        <v>2750000000000</v>
      </c>
      <c r="E335" s="22">
        <v>532.79999999999995</v>
      </c>
      <c r="F335" s="140">
        <f>$E335/(VLOOKUP($C335,INPC!$C:$F,4,0)/VLOOKUP($K$6,INPC!$C:$F,4,0))</f>
        <v>2260811185725813</v>
      </c>
      <c r="G335" s="140">
        <f>$E335/(VLOOKUP($C335,INPC!$C:$G,5,0)/VLOOKUP($K$6,INPC!$C:$G,5,0))</f>
        <v>2763841674549806.5</v>
      </c>
      <c r="H335" s="39">
        <f>$E335/(VLOOKUP($C335,IPCA!$A:$E,4,0)/VLOOKUP($K$6,IPCA!$A:$E,4,0))</f>
        <v>2391951276518383.5</v>
      </c>
      <c r="I335" s="39">
        <f>$E335/(VLOOKUP($C335,IPCA!$A:$E,5,0)/VLOOKUP($K$6,IPCA!$A:$E,5,0))</f>
        <v>2924160435543724</v>
      </c>
    </row>
    <row r="336" spans="1:9">
      <c r="A336" s="58">
        <v>1975</v>
      </c>
      <c r="B336" s="58">
        <v>4</v>
      </c>
      <c r="C336" s="17">
        <v>27699</v>
      </c>
      <c r="D336" s="18">
        <v>2750000000000</v>
      </c>
      <c r="E336" s="22">
        <v>532.79999999999995</v>
      </c>
      <c r="F336" s="140">
        <f>$E336/(VLOOKUP($C336,INPC!$C:$F,4,0)/VLOOKUP($K$6,INPC!$C:$F,4,0))</f>
        <v>2212963329943256.5</v>
      </c>
      <c r="G336" s="140">
        <f>$E336/(VLOOKUP($C336,INPC!$C:$G,5,0)/VLOOKUP($K$6,INPC!$C:$G,5,0))</f>
        <v>2705347670855631</v>
      </c>
      <c r="H336" s="39">
        <f>$E336/(VLOOKUP($C336,IPCA!$A:$E,4,0)/VLOOKUP($K$6,IPCA!$A:$E,4,0))</f>
        <v>2341327969078841</v>
      </c>
      <c r="I336" s="39">
        <f>$E336/(VLOOKUP($C336,IPCA!$A:$E,5,0)/VLOOKUP($K$6,IPCA!$A:$E,5,0))</f>
        <v>2862273442198882.5</v>
      </c>
    </row>
    <row r="337" spans="1:9">
      <c r="A337" s="58">
        <v>1975</v>
      </c>
      <c r="B337" s="58">
        <v>4</v>
      </c>
      <c r="C337" s="17">
        <v>27729</v>
      </c>
      <c r="D337" s="18">
        <v>2750000000000</v>
      </c>
      <c r="E337" s="22">
        <v>532.79999999999995</v>
      </c>
      <c r="F337" s="140">
        <f>$E337/(VLOOKUP($C337,INPC!$C:$F,4,0)/VLOOKUP($K$6,INPC!$C:$F,4,0))</f>
        <v>2175553026576205</v>
      </c>
      <c r="G337" s="140">
        <f>$E337/(VLOOKUP($C337,INPC!$C:$G,5,0)/VLOOKUP($K$6,INPC!$C:$G,5,0))</f>
        <v>2659613574989410.5</v>
      </c>
      <c r="H337" s="39">
        <f>$E337/(VLOOKUP($C337,IPCA!$A:$E,4,0)/VLOOKUP($K$6,IPCA!$A:$E,4,0))</f>
        <v>2301747652306376.5</v>
      </c>
      <c r="I337" s="39">
        <f>$E337/(VLOOKUP($C337,IPCA!$A:$E,5,0)/VLOOKUP($K$6,IPCA!$A:$E,5,0))</f>
        <v>2813886504944545</v>
      </c>
    </row>
    <row r="338" spans="1:9">
      <c r="A338" s="58">
        <v>1976</v>
      </c>
      <c r="B338" s="58">
        <v>1</v>
      </c>
      <c r="C338" s="17">
        <v>27760</v>
      </c>
      <c r="D338" s="18">
        <v>2750000000000</v>
      </c>
      <c r="E338" s="22">
        <v>532.79999999999995</v>
      </c>
      <c r="F338" s="140">
        <f>$E338/(VLOOKUP($C338,INPC!$C:$F,4,0)/VLOOKUP($K$6,INPC!$C:$F,4,0))</f>
        <v>2104733797687815</v>
      </c>
      <c r="G338" s="140">
        <f>$E338/(VLOOKUP($C338,INPC!$C:$G,5,0)/VLOOKUP($K$6,INPC!$C:$G,5,0))</f>
        <v>2573037067673354</v>
      </c>
      <c r="H338" s="39">
        <f>$E338/(VLOOKUP($C338,IPCA!$A:$E,4,0)/VLOOKUP($K$6,IPCA!$A:$E,4,0))</f>
        <v>2226820499605100</v>
      </c>
      <c r="I338" s="39">
        <f>$E338/(VLOOKUP($C338,IPCA!$A:$E,5,0)/VLOOKUP($K$6,IPCA!$A:$E,5,0))</f>
        <v>2722288060767234.5</v>
      </c>
    </row>
    <row r="339" spans="1:9">
      <c r="A339" s="58">
        <v>1976</v>
      </c>
      <c r="B339" s="58">
        <v>1</v>
      </c>
      <c r="C339" s="17">
        <v>27791</v>
      </c>
      <c r="D339" s="18">
        <v>2750000000000</v>
      </c>
      <c r="E339" s="22">
        <v>532.79999999999995</v>
      </c>
      <c r="F339" s="140">
        <f>$E339/(VLOOKUP($C339,INPC!$C:$F,4,0)/VLOOKUP($K$6,INPC!$C:$F,4,0))</f>
        <v>2008705120740929.8</v>
      </c>
      <c r="G339" s="140">
        <f>$E339/(VLOOKUP($C339,INPC!$C:$G,5,0)/VLOOKUP($K$6,INPC!$C:$G,5,0))</f>
        <v>2455642010105787</v>
      </c>
      <c r="H339" s="39">
        <f>$E339/(VLOOKUP($C339,IPCA!$A:$E,4,0)/VLOOKUP($K$6,IPCA!$A:$E,4,0))</f>
        <v>2125221605431311.5</v>
      </c>
      <c r="I339" s="39">
        <f>$E339/(VLOOKUP($C339,IPCA!$A:$E,5,0)/VLOOKUP($K$6,IPCA!$A:$E,5,0))</f>
        <v>2598083412639778.5</v>
      </c>
    </row>
    <row r="340" spans="1:9">
      <c r="A340" s="58">
        <v>1976</v>
      </c>
      <c r="B340" s="58">
        <v>1</v>
      </c>
      <c r="C340" s="17">
        <v>27820</v>
      </c>
      <c r="D340" s="18">
        <v>2750000000000</v>
      </c>
      <c r="E340" s="22">
        <v>532.79999999999995</v>
      </c>
      <c r="F340" s="140">
        <f>$E340/(VLOOKUP($C340,INPC!$C:$F,4,0)/VLOOKUP($K$6,INPC!$C:$F,4,0))</f>
        <v>1955296160627730.5</v>
      </c>
      <c r="G340" s="140">
        <f>$E340/(VLOOKUP($C340,INPC!$C:$G,5,0)/VLOOKUP($K$6,INPC!$C:$G,5,0))</f>
        <v>2390349556367400.5</v>
      </c>
      <c r="H340" s="39">
        <f>$E340/(VLOOKUP($C340,IPCA!$A:$E,4,0)/VLOOKUP($K$6,IPCA!$A:$E,4,0))</f>
        <v>2068714617529412.8</v>
      </c>
      <c r="I340" s="39">
        <f>$E340/(VLOOKUP($C340,IPCA!$A:$E,5,0)/VLOOKUP($K$6,IPCA!$A:$E,5,0))</f>
        <v>2529003619929707</v>
      </c>
    </row>
    <row r="341" spans="1:9">
      <c r="A341" s="58">
        <v>1976</v>
      </c>
      <c r="B341" s="58">
        <v>2</v>
      </c>
      <c r="C341" s="17">
        <v>27851</v>
      </c>
      <c r="D341" s="18">
        <v>2750000000000</v>
      </c>
      <c r="E341" s="22">
        <v>532.79999999999995</v>
      </c>
      <c r="F341" s="140">
        <f>$E341/(VLOOKUP($C341,INPC!$C:$F,4,0)/VLOOKUP($K$6,INPC!$C:$F,4,0))</f>
        <v>1896825711379933.8</v>
      </c>
      <c r="G341" s="140">
        <f>$E341/(VLOOKUP($C341,INPC!$C:$G,5,0)/VLOOKUP($K$6,INPC!$C:$G,5,0))</f>
        <v>2318869432161969</v>
      </c>
      <c r="H341" s="39">
        <f>$E341/(VLOOKUP($C341,IPCA!$A:$E,4,0)/VLOOKUP($K$6,IPCA!$A:$E,4,0))</f>
        <v>2006852544924720.8</v>
      </c>
      <c r="I341" s="39">
        <f>$E341/(VLOOKUP($C341,IPCA!$A:$E,5,0)/VLOOKUP($K$6,IPCA!$A:$E,5,0))</f>
        <v>2453377236170471</v>
      </c>
    </row>
    <row r="342" spans="1:9">
      <c r="A342" s="58">
        <v>1976</v>
      </c>
      <c r="B342" s="58">
        <v>2</v>
      </c>
      <c r="C342" s="17">
        <v>27881</v>
      </c>
      <c r="D342" s="18">
        <v>2750000000000</v>
      </c>
      <c r="E342" s="22">
        <v>768</v>
      </c>
      <c r="F342" s="140">
        <f>$E342/(VLOOKUP($C342,INPC!$C:$F,4,0)/VLOOKUP($K$6,INPC!$C:$F,4,0))</f>
        <v>2621586554087096.5</v>
      </c>
      <c r="G342" s="140">
        <f>$E342/(VLOOKUP($C342,INPC!$C:$G,5,0)/VLOOKUP($K$6,INPC!$C:$G,5,0))</f>
        <v>3204889562371475.5</v>
      </c>
      <c r="H342" s="39">
        <f>$E342/(VLOOKUP($C342,IPCA!$A:$E,4,0)/VLOOKUP($K$6,IPCA!$A:$E,4,0))</f>
        <v>2773653697462092.5</v>
      </c>
      <c r="I342" s="39">
        <f>$E342/(VLOOKUP($C342,IPCA!$A:$E,5,0)/VLOOKUP($K$6,IPCA!$A:$E,5,0))</f>
        <v>3390791645147408</v>
      </c>
    </row>
    <row r="343" spans="1:9">
      <c r="A343" s="58">
        <v>1976</v>
      </c>
      <c r="B343" s="58">
        <v>2</v>
      </c>
      <c r="C343" s="17">
        <v>27912</v>
      </c>
      <c r="D343" s="18">
        <v>2750000000000</v>
      </c>
      <c r="E343" s="22">
        <v>768</v>
      </c>
      <c r="F343" s="140">
        <f>$E343/(VLOOKUP($C343,INPC!$C:$F,4,0)/VLOOKUP($K$6,INPC!$C:$F,4,0))</f>
        <v>2568191620277814.5</v>
      </c>
      <c r="G343" s="140">
        <f>$E343/(VLOOKUP($C343,INPC!$C:$G,5,0)/VLOOKUP($K$6,INPC!$C:$G,5,0))</f>
        <v>3139614255789628.5</v>
      </c>
      <c r="H343" s="39">
        <f>$E343/(VLOOKUP($C343,IPCA!$A:$E,4,0)/VLOOKUP($K$6,IPCA!$A:$E,4,0))</f>
        <v>2717161549470652</v>
      </c>
      <c r="I343" s="39">
        <f>$E343/(VLOOKUP($C343,IPCA!$A:$E,5,0)/VLOOKUP($K$6,IPCA!$A:$E,5,0))</f>
        <v>3321729994227872.5</v>
      </c>
    </row>
    <row r="344" spans="1:9">
      <c r="A344" s="58">
        <v>1976</v>
      </c>
      <c r="B344" s="58">
        <v>3</v>
      </c>
      <c r="C344" s="17">
        <v>27942</v>
      </c>
      <c r="D344" s="18">
        <v>2750000000000</v>
      </c>
      <c r="E344" s="22">
        <v>768</v>
      </c>
      <c r="F344" s="140">
        <f>$E344/(VLOOKUP($C344,INPC!$C:$F,4,0)/VLOOKUP($K$6,INPC!$C:$F,4,0))</f>
        <v>2501589140498825.5</v>
      </c>
      <c r="G344" s="140">
        <f>$E344/(VLOOKUP($C344,INPC!$C:$G,5,0)/VLOOKUP($K$6,INPC!$C:$G,5,0))</f>
        <v>3058192724259814.5</v>
      </c>
      <c r="H344" s="39">
        <f>$E344/(VLOOKUP($C344,IPCA!$A:$E,4,0)/VLOOKUP($K$6,IPCA!$A:$E,4,0))</f>
        <v>2646695741652430</v>
      </c>
      <c r="I344" s="39">
        <f>$E344/(VLOOKUP($C344,IPCA!$A:$E,5,0)/VLOOKUP($K$6,IPCA!$A:$E,5,0))</f>
        <v>3235585544170095</v>
      </c>
    </row>
    <row r="345" spans="1:9">
      <c r="A345" s="58">
        <v>1976</v>
      </c>
      <c r="B345" s="58">
        <v>3</v>
      </c>
      <c r="C345" s="17">
        <v>27973</v>
      </c>
      <c r="D345" s="18">
        <v>2750000000000</v>
      </c>
      <c r="E345" s="22">
        <v>768</v>
      </c>
      <c r="F345" s="140">
        <f>$E345/(VLOOKUP($C345,INPC!$C:$F,4,0)/VLOOKUP($K$6,INPC!$C:$F,4,0))</f>
        <v>2438662046710522.5</v>
      </c>
      <c r="G345" s="140">
        <f>$E345/(VLOOKUP($C345,INPC!$C:$G,5,0)/VLOOKUP($K$6,INPC!$C:$G,5,0))</f>
        <v>2981264352103613.5</v>
      </c>
      <c r="H345" s="39">
        <f>$E345/(VLOOKUP($C345,IPCA!$A:$E,4,0)/VLOOKUP($K$6,IPCA!$A:$E,4,0))</f>
        <v>2580118513414680.5</v>
      </c>
      <c r="I345" s="39">
        <f>$E345/(VLOOKUP($C345,IPCA!$A:$E,5,0)/VLOOKUP($K$6,IPCA!$A:$E,5,0))</f>
        <v>3154194882649447</v>
      </c>
    </row>
    <row r="346" spans="1:9">
      <c r="A346" s="58">
        <v>1976</v>
      </c>
      <c r="B346" s="58">
        <v>3</v>
      </c>
      <c r="C346" s="17">
        <v>28004</v>
      </c>
      <c r="D346" s="18">
        <v>2750000000000</v>
      </c>
      <c r="E346" s="22">
        <v>768</v>
      </c>
      <c r="F346" s="140">
        <f>$E346/(VLOOKUP($C346,INPC!$C:$F,4,0)/VLOOKUP($K$6,INPC!$C:$F,4,0))</f>
        <v>2370347149714577</v>
      </c>
      <c r="G346" s="140">
        <f>$E346/(VLOOKUP($C346,INPC!$C:$G,5,0)/VLOOKUP($K$6,INPC!$C:$G,5,0))</f>
        <v>2897749390526071</v>
      </c>
      <c r="H346" s="39">
        <f>$E346/(VLOOKUP($C346,IPCA!$A:$E,4,0)/VLOOKUP($K$6,IPCA!$A:$E,4,0))</f>
        <v>2507840958302437.5</v>
      </c>
      <c r="I346" s="39">
        <f>$E346/(VLOOKUP($C346,IPCA!$A:$E,5,0)/VLOOKUP($K$6,IPCA!$A:$E,5,0))</f>
        <v>3065835571524729.5</v>
      </c>
    </row>
    <row r="347" spans="1:9">
      <c r="A347" s="58">
        <v>1976</v>
      </c>
      <c r="B347" s="58">
        <v>4</v>
      </c>
      <c r="C347" s="17">
        <v>28034</v>
      </c>
      <c r="D347" s="18">
        <v>2750000000000</v>
      </c>
      <c r="E347" s="22">
        <v>768</v>
      </c>
      <c r="F347" s="140">
        <f>$E347/(VLOOKUP($C347,INPC!$C:$F,4,0)/VLOOKUP($K$6,INPC!$C:$F,4,0))</f>
        <v>2303827973671715</v>
      </c>
      <c r="G347" s="140">
        <f>$E347/(VLOOKUP($C347,INPC!$C:$G,5,0)/VLOOKUP($K$6,INPC!$C:$G,5,0))</f>
        <v>2816429697813671.5</v>
      </c>
      <c r="H347" s="39">
        <f>$E347/(VLOOKUP($C347,IPCA!$A:$E,4,0)/VLOOKUP($K$6,IPCA!$A:$E,4,0))</f>
        <v>2437463286317595</v>
      </c>
      <c r="I347" s="39">
        <f>$E347/(VLOOKUP($C347,IPCA!$A:$E,5,0)/VLOOKUP($K$6,IPCA!$A:$E,5,0))</f>
        <v>2979798867523260.5</v>
      </c>
    </row>
    <row r="348" spans="1:9">
      <c r="A348" s="58">
        <v>1976</v>
      </c>
      <c r="B348" s="58">
        <v>4</v>
      </c>
      <c r="C348" s="17">
        <v>28065</v>
      </c>
      <c r="D348" s="18">
        <v>2750000000000</v>
      </c>
      <c r="E348" s="22">
        <v>768</v>
      </c>
      <c r="F348" s="140">
        <f>$E348/(VLOOKUP($C348,INPC!$C:$F,4,0)/VLOOKUP($K$6,INPC!$C:$F,4,0))</f>
        <v>2230576419415764</v>
      </c>
      <c r="G348" s="140">
        <f>$E348/(VLOOKUP($C348,INPC!$C:$G,5,0)/VLOOKUP($K$6,INPC!$C:$G,5,0))</f>
        <v>2726879672735771.5</v>
      </c>
      <c r="H348" s="39">
        <f>$E348/(VLOOKUP($C348,IPCA!$A:$E,4,0)/VLOOKUP($K$6,IPCA!$A:$E,4,0))</f>
        <v>2359962719345998.5</v>
      </c>
      <c r="I348" s="39">
        <f>$E348/(VLOOKUP($C348,IPCA!$A:$E,5,0)/VLOOKUP($K$6,IPCA!$A:$E,5,0))</f>
        <v>2885054424400482.5</v>
      </c>
    </row>
    <row r="349" spans="1:9">
      <c r="A349" s="58">
        <v>1976</v>
      </c>
      <c r="B349" s="58">
        <v>4</v>
      </c>
      <c r="C349" s="17">
        <v>28095</v>
      </c>
      <c r="D349" s="18">
        <v>2750000000000</v>
      </c>
      <c r="E349" s="22">
        <v>768</v>
      </c>
      <c r="F349" s="140">
        <f>$E349/(VLOOKUP($C349,INPC!$C:$F,4,0)/VLOOKUP($K$6,INPC!$C:$F,4,0))</f>
        <v>2183122717158191.8</v>
      </c>
      <c r="G349" s="140">
        <f>$E349/(VLOOKUP($C349,INPC!$C:$G,5,0)/VLOOKUP($K$6,INPC!$C:$G,5,0))</f>
        <v>2668867521725889.5</v>
      </c>
      <c r="H349" s="39">
        <f>$E349/(VLOOKUP($C349,IPCA!$A:$E,4,0)/VLOOKUP($K$6,IPCA!$A:$E,4,0))</f>
        <v>2309756428609657</v>
      </c>
      <c r="I349" s="39">
        <f>$E349/(VLOOKUP($C349,IPCA!$A:$E,5,0)/VLOOKUP($K$6,IPCA!$A:$E,5,0))</f>
        <v>2823677233975305.5</v>
      </c>
    </row>
    <row r="350" spans="1:9">
      <c r="A350" s="58">
        <v>1977</v>
      </c>
      <c r="B350" s="58">
        <v>1</v>
      </c>
      <c r="C350" s="17">
        <v>28126</v>
      </c>
      <c r="D350" s="18">
        <v>2750000000000</v>
      </c>
      <c r="E350" s="22">
        <v>768</v>
      </c>
      <c r="F350" s="140">
        <f>$E350/(VLOOKUP($C350,INPC!$C:$F,4,0)/VLOOKUP($K$6,INPC!$C:$F,4,0))</f>
        <v>2096072952143301</v>
      </c>
      <c r="G350" s="140">
        <f>$E350/(VLOOKUP($C350,INPC!$C:$G,5,0)/VLOOKUP($K$6,INPC!$C:$G,5,0))</f>
        <v>2562449183995186</v>
      </c>
      <c r="H350" s="39">
        <f>$E350/(VLOOKUP($C350,IPCA!$A:$E,4,0)/VLOOKUP($K$6,IPCA!$A:$E,4,0))</f>
        <v>2217657275056881.8</v>
      </c>
      <c r="I350" s="39">
        <f>$E350/(VLOOKUP($C350,IPCA!$A:$E,5,0)/VLOOKUP($K$6,IPCA!$A:$E,5,0))</f>
        <v>2711086018757038</v>
      </c>
    </row>
    <row r="351" spans="1:9">
      <c r="A351" s="58">
        <v>1977</v>
      </c>
      <c r="B351" s="58">
        <v>1</v>
      </c>
      <c r="C351" s="17">
        <v>28157</v>
      </c>
      <c r="D351" s="18">
        <v>2750000000000</v>
      </c>
      <c r="E351" s="22">
        <v>768</v>
      </c>
      <c r="F351" s="140">
        <f>$E351/(VLOOKUP($C351,INPC!$C:$F,4,0)/VLOOKUP($K$6,INPC!$C:$F,4,0))</f>
        <v>2023097257920191</v>
      </c>
      <c r="G351" s="140">
        <f>$E351/(VLOOKUP($C351,INPC!$C:$G,5,0)/VLOOKUP($K$6,INPC!$C:$G,5,0))</f>
        <v>2473236397807433.5</v>
      </c>
      <c r="H351" s="39">
        <f>$E351/(VLOOKUP($C351,IPCA!$A:$E,4,0)/VLOOKUP($K$6,IPCA!$A:$E,4,0))</f>
        <v>2140448569591394.3</v>
      </c>
      <c r="I351" s="39">
        <f>$E351/(VLOOKUP($C351,IPCA!$A:$E,5,0)/VLOOKUP($K$6,IPCA!$A:$E,5,0))</f>
        <v>2616698376325479.5</v>
      </c>
    </row>
    <row r="352" spans="1:9">
      <c r="A352" s="58">
        <v>1977</v>
      </c>
      <c r="B352" s="58">
        <v>1</v>
      </c>
      <c r="C352" s="17">
        <v>28185</v>
      </c>
      <c r="D352" s="18">
        <v>2750000000000</v>
      </c>
      <c r="E352" s="22">
        <v>768</v>
      </c>
      <c r="F352" s="140">
        <f>$E352/(VLOOKUP($C352,INPC!$C:$F,4,0)/VLOOKUP($K$6,INPC!$C:$F,4,0))</f>
        <v>1959997505996845</v>
      </c>
      <c r="G352" s="140">
        <f>$E352/(VLOOKUP($C352,INPC!$C:$G,5,0)/VLOOKUP($K$6,INPC!$C:$G,5,0))</f>
        <v>2396096951081143</v>
      </c>
      <c r="H352" s="39">
        <f>$E352/(VLOOKUP($C352,IPCA!$A:$E,4,0)/VLOOKUP($K$6,IPCA!$A:$E,4,0))</f>
        <v>2073688668050750.8</v>
      </c>
      <c r="I352" s="39">
        <f>$E352/(VLOOKUP($C352,IPCA!$A:$E,5,0)/VLOOKUP($K$6,IPCA!$A:$E,5,0))</f>
        <v>2535084396692043</v>
      </c>
    </row>
    <row r="353" spans="1:9">
      <c r="A353" s="58">
        <v>1977</v>
      </c>
      <c r="B353" s="58">
        <v>2</v>
      </c>
      <c r="C353" s="17">
        <v>28216</v>
      </c>
      <c r="D353" s="18">
        <v>2750000000000</v>
      </c>
      <c r="E353" s="22">
        <v>768</v>
      </c>
      <c r="F353" s="140">
        <f>$E353/(VLOOKUP($C353,INPC!$C:$F,4,0)/VLOOKUP($K$6,INPC!$C:$F,4,0))</f>
        <v>1888805115677202.3</v>
      </c>
      <c r="G353" s="140">
        <f>$E353/(VLOOKUP($C353,INPC!$C:$G,5,0)/VLOOKUP($K$6,INPC!$C:$G,5,0))</f>
        <v>2309064253915379.5</v>
      </c>
      <c r="H353" s="39">
        <f>$E353/(VLOOKUP($C353,IPCA!$A:$E,4,0)/VLOOKUP($K$6,IPCA!$A:$E,4,0))</f>
        <v>1998366708402539.5</v>
      </c>
      <c r="I353" s="39">
        <f>$E353/(VLOOKUP($C353,IPCA!$A:$E,5,0)/VLOOKUP($K$6,IPCA!$A:$E,5,0))</f>
        <v>2443003301022104.5</v>
      </c>
    </row>
    <row r="354" spans="1:9">
      <c r="A354" s="58">
        <v>1977</v>
      </c>
      <c r="B354" s="58">
        <v>2</v>
      </c>
      <c r="C354" s="17">
        <v>28246</v>
      </c>
      <c r="D354" s="18">
        <v>2750000000000</v>
      </c>
      <c r="E354" s="22">
        <v>1106.4000000000001</v>
      </c>
      <c r="F354" s="140">
        <f>$E354/(VLOOKUP($C354,INPC!$C:$F,4,0)/VLOOKUP($K$6,INPC!$C:$F,4,0))</f>
        <v>2613343254335308.5</v>
      </c>
      <c r="G354" s="140">
        <f>$E354/(VLOOKUP($C354,INPC!$C:$G,5,0)/VLOOKUP($K$6,INPC!$C:$G,5,0))</f>
        <v>3194812128424914.5</v>
      </c>
      <c r="H354" s="39">
        <f>$E354/(VLOOKUP($C354,IPCA!$A:$E,4,0)/VLOOKUP($K$6,IPCA!$A:$E,4,0))</f>
        <v>2764932238771289.5</v>
      </c>
      <c r="I354" s="39">
        <f>$E354/(VLOOKUP($C354,IPCA!$A:$E,5,0)/VLOOKUP($K$6,IPCA!$A:$E,5,0))</f>
        <v>3380129661897901.5</v>
      </c>
    </row>
    <row r="355" spans="1:9">
      <c r="A355" s="58">
        <v>1977</v>
      </c>
      <c r="B355" s="58">
        <v>2</v>
      </c>
      <c r="C355" s="17">
        <v>28277</v>
      </c>
      <c r="D355" s="18">
        <v>2750000000000</v>
      </c>
      <c r="E355" s="22">
        <v>1106.4000000000001</v>
      </c>
      <c r="F355" s="140">
        <f>$E355/(VLOOKUP($C355,INPC!$C:$F,4,0)/VLOOKUP($K$6,INPC!$C:$F,4,0))</f>
        <v>2558963770357794.5</v>
      </c>
      <c r="G355" s="140">
        <f>$E355/(VLOOKUP($C355,INPC!$C:$G,5,0)/VLOOKUP($K$6,INPC!$C:$G,5,0))</f>
        <v>3128333209262404</v>
      </c>
      <c r="H355" s="39">
        <f>$E355/(VLOOKUP($C355,IPCA!$A:$E,4,0)/VLOOKUP($K$6,IPCA!$A:$E,4,0))</f>
        <v>2707398431022251</v>
      </c>
      <c r="I355" s="39">
        <f>$E355/(VLOOKUP($C355,IPCA!$A:$E,5,0)/VLOOKUP($K$6,IPCA!$A:$E,5,0))</f>
        <v>3309794581924701.5</v>
      </c>
    </row>
    <row r="356" spans="1:9">
      <c r="A356" s="58">
        <v>1977</v>
      </c>
      <c r="B356" s="58">
        <v>3</v>
      </c>
      <c r="C356" s="17">
        <v>28307</v>
      </c>
      <c r="D356" s="18">
        <v>2750000000000</v>
      </c>
      <c r="E356" s="22">
        <v>1106.4000000000001</v>
      </c>
      <c r="F356" s="140">
        <f>$E356/(VLOOKUP($C356,INPC!$C:$F,4,0)/VLOOKUP($K$6,INPC!$C:$F,4,0))</f>
        <v>2496443502187731</v>
      </c>
      <c r="G356" s="140">
        <f>$E356/(VLOOKUP($C356,INPC!$C:$G,5,0)/VLOOKUP($K$6,INPC!$C:$G,5,0))</f>
        <v>3051902181424501</v>
      </c>
      <c r="H356" s="39">
        <f>$E356/(VLOOKUP($C356,IPCA!$A:$E,4,0)/VLOOKUP($K$6,IPCA!$A:$E,4,0))</f>
        <v>2641251626635468</v>
      </c>
      <c r="I356" s="39">
        <f>$E356/(VLOOKUP($C356,IPCA!$A:$E,5,0)/VLOOKUP($K$6,IPCA!$A:$E,5,0))</f>
        <v>3228930113561859.5</v>
      </c>
    </row>
    <row r="357" spans="1:9">
      <c r="A357" s="58">
        <v>1977</v>
      </c>
      <c r="B357" s="58">
        <v>3</v>
      </c>
      <c r="C357" s="17">
        <v>28338</v>
      </c>
      <c r="D357" s="18">
        <v>2750000000000</v>
      </c>
      <c r="E357" s="22">
        <v>1106.4000000000001</v>
      </c>
      <c r="F357" s="140">
        <f>$E357/(VLOOKUP($C357,INPC!$C:$F,4,0)/VLOOKUP($K$6,INPC!$C:$F,4,0))</f>
        <v>2456071536749382</v>
      </c>
      <c r="G357" s="140">
        <f>$E357/(VLOOKUP($C357,INPC!$C:$G,5,0)/VLOOKUP($K$6,INPC!$C:$G,5,0))</f>
        <v>3002547453676119.5</v>
      </c>
      <c r="H357" s="39">
        <f>$E357/(VLOOKUP($C357,IPCA!$A:$E,4,0)/VLOOKUP($K$6,IPCA!$A:$E,4,0))</f>
        <v>2598537854306527.5</v>
      </c>
      <c r="I357" s="39">
        <f>$E357/(VLOOKUP($C357,IPCA!$A:$E,5,0)/VLOOKUP($K$6,IPCA!$A:$E,5,0))</f>
        <v>3176712526889730</v>
      </c>
    </row>
    <row r="358" spans="1:9">
      <c r="A358" s="58">
        <v>1977</v>
      </c>
      <c r="B358" s="58">
        <v>3</v>
      </c>
      <c r="C358" s="17">
        <v>28369</v>
      </c>
      <c r="D358" s="18">
        <v>2750000000000</v>
      </c>
      <c r="E358" s="22">
        <v>1106.4000000000001</v>
      </c>
      <c r="F358" s="140">
        <f>$E358/(VLOOKUP($C358,INPC!$C:$F,4,0)/VLOOKUP($K$6,INPC!$C:$F,4,0))</f>
        <v>2417615301831594</v>
      </c>
      <c r="G358" s="140">
        <f>$E358/(VLOOKUP($C358,INPC!$C:$G,5,0)/VLOOKUP($K$6,INPC!$C:$G,5,0))</f>
        <v>2955534706489124</v>
      </c>
      <c r="H358" s="39">
        <f>$E358/(VLOOKUP($C358,IPCA!$A:$E,4,0)/VLOOKUP($K$6,IPCA!$A:$E,4,0))</f>
        <v>2557850935919682</v>
      </c>
      <c r="I358" s="39">
        <f>$E358/(VLOOKUP($C358,IPCA!$A:$E,5,0)/VLOOKUP($K$6,IPCA!$A:$E,5,0))</f>
        <v>3126972769161811</v>
      </c>
    </row>
    <row r="359" spans="1:9">
      <c r="A359" s="58">
        <v>1977</v>
      </c>
      <c r="B359" s="58">
        <v>4</v>
      </c>
      <c r="C359" s="17">
        <v>28399</v>
      </c>
      <c r="D359" s="18">
        <v>2750000000000</v>
      </c>
      <c r="E359" s="22">
        <v>1106.4000000000001</v>
      </c>
      <c r="F359" s="140">
        <f>$E359/(VLOOKUP($C359,INPC!$C:$F,4,0)/VLOOKUP($K$6,INPC!$C:$F,4,0))</f>
        <v>2353735222718158</v>
      </c>
      <c r="G359" s="140">
        <f>$E359/(VLOOKUP($C359,INPC!$C:$G,5,0)/VLOOKUP($K$6,INPC!$C:$G,5,0))</f>
        <v>2877441309772947.5</v>
      </c>
      <c r="H359" s="39">
        <f>$E359/(VLOOKUP($C359,IPCA!$A:$E,4,0)/VLOOKUP($K$6,IPCA!$A:$E,4,0))</f>
        <v>2490265443710422.5</v>
      </c>
      <c r="I359" s="39">
        <f>$E359/(VLOOKUP($C359,IPCA!$A:$E,5,0)/VLOOKUP($K$6,IPCA!$A:$E,5,0))</f>
        <v>3044349504935991</v>
      </c>
    </row>
    <row r="360" spans="1:9">
      <c r="A360" s="58">
        <v>1977</v>
      </c>
      <c r="B360" s="58">
        <v>4</v>
      </c>
      <c r="C360" s="17">
        <v>28430</v>
      </c>
      <c r="D360" s="18">
        <v>2750000000000</v>
      </c>
      <c r="E360" s="22">
        <v>1106.4000000000001</v>
      </c>
      <c r="F360" s="140">
        <f>$E360/(VLOOKUP($C360,INPC!$C:$F,4,0)/VLOOKUP($K$6,INPC!$C:$F,4,0))</f>
        <v>2274937014803634.5</v>
      </c>
      <c r="G360" s="140">
        <f>$E360/(VLOOKUP($C360,INPC!$C:$G,5,0)/VLOOKUP($K$6,INPC!$C:$G,5,0))</f>
        <v>2781110500597443</v>
      </c>
      <c r="H360" s="39">
        <f>$E360/(VLOOKUP($C360,IPCA!$A:$E,4,0)/VLOOKUP($K$6,IPCA!$A:$E,4,0))</f>
        <v>2406896485170881.5</v>
      </c>
      <c r="I360" s="39">
        <f>$E360/(VLOOKUP($C360,IPCA!$A:$E,5,0)/VLOOKUP($K$6,IPCA!$A:$E,5,0))</f>
        <v>2942430953121402.5</v>
      </c>
    </row>
    <row r="361" spans="1:9">
      <c r="A361" s="58">
        <v>1977</v>
      </c>
      <c r="B361" s="58">
        <v>4</v>
      </c>
      <c r="C361" s="17">
        <v>28460</v>
      </c>
      <c r="D361" s="18">
        <v>2750000000000</v>
      </c>
      <c r="E361" s="22">
        <v>1106.4000000000001</v>
      </c>
      <c r="F361" s="140">
        <f>$E361/(VLOOKUP($C361,INPC!$C:$F,4,0)/VLOOKUP($K$6,INPC!$C:$F,4,0))</f>
        <v>2222010354161816.8</v>
      </c>
      <c r="G361" s="140">
        <f>$E361/(VLOOKUP($C361,INPC!$C:$G,5,0)/VLOOKUP($K$6,INPC!$C:$G,5,0))</f>
        <v>2716407657962821</v>
      </c>
      <c r="H361" s="39">
        <f>$E361/(VLOOKUP($C361,IPCA!$A:$E,4,0)/VLOOKUP($K$6,IPCA!$A:$E,4,0))</f>
        <v>2350899772891962.5</v>
      </c>
      <c r="I361" s="39">
        <f>$E361/(VLOOKUP($C361,IPCA!$A:$E,5,0)/VLOOKUP($K$6,IPCA!$A:$E,5,0))</f>
        <v>2873974972360424</v>
      </c>
    </row>
    <row r="362" spans="1:9">
      <c r="A362" s="58">
        <v>1978</v>
      </c>
      <c r="B362" s="58">
        <v>1</v>
      </c>
      <c r="C362" s="17">
        <v>28491</v>
      </c>
      <c r="D362" s="18">
        <v>2750000000000</v>
      </c>
      <c r="E362" s="22">
        <v>1106.4000000000001</v>
      </c>
      <c r="F362" s="140">
        <f>$E362/(VLOOKUP($C362,INPC!$C:$F,4,0)/VLOOKUP($K$6,INPC!$C:$F,4,0))</f>
        <v>2142365336456949.3</v>
      </c>
      <c r="G362" s="140">
        <f>$E362/(VLOOKUP($C362,INPC!$C:$G,5,0)/VLOOKUP($K$6,INPC!$C:$G,5,0))</f>
        <v>2619041623818620.5</v>
      </c>
      <c r="H362" s="39">
        <f>$E362/(VLOOKUP($C362,IPCA!$A:$E,4,0)/VLOOKUP($K$6,IPCA!$A:$E,4,0))</f>
        <v>2266634884709216.5</v>
      </c>
      <c r="I362" s="39">
        <f>$E362/(VLOOKUP($C362,IPCA!$A:$E,5,0)/VLOOKUP($K$6,IPCA!$A:$E,5,0))</f>
        <v>2770961146557017</v>
      </c>
    </row>
    <row r="363" spans="1:9">
      <c r="A363" s="58">
        <v>1978</v>
      </c>
      <c r="B363" s="58">
        <v>1</v>
      </c>
      <c r="C363" s="17">
        <v>28522</v>
      </c>
      <c r="D363" s="18">
        <v>2750000000000</v>
      </c>
      <c r="E363" s="22">
        <v>1106.4000000000001</v>
      </c>
      <c r="F363" s="140">
        <f>$E363/(VLOOKUP($C363,INPC!$C:$F,4,0)/VLOOKUP($K$6,INPC!$C:$F,4,0))</f>
        <v>2075956491623543.8</v>
      </c>
      <c r="G363" s="140">
        <f>$E363/(VLOOKUP($C363,INPC!$C:$G,5,0)/VLOOKUP($K$6,INPC!$C:$G,5,0))</f>
        <v>2537856811009782</v>
      </c>
      <c r="H363" s="39">
        <f>$E363/(VLOOKUP($C363,IPCA!$A:$E,4,0)/VLOOKUP($K$6,IPCA!$A:$E,4,0))</f>
        <v>2196373943780449.8</v>
      </c>
      <c r="I363" s="39">
        <f>$E363/(VLOOKUP($C363,IPCA!$A:$E,5,0)/VLOOKUP($K$6,IPCA!$A:$E,5,0))</f>
        <v>2685067146271600</v>
      </c>
    </row>
    <row r="364" spans="1:9">
      <c r="A364" s="58">
        <v>1978</v>
      </c>
      <c r="B364" s="58">
        <v>1</v>
      </c>
      <c r="C364" s="17">
        <v>28550</v>
      </c>
      <c r="D364" s="18">
        <v>2750000000000</v>
      </c>
      <c r="E364" s="22">
        <v>1106.4000000000001</v>
      </c>
      <c r="F364" s="140">
        <f>$E364/(VLOOKUP($C364,INPC!$C:$F,4,0)/VLOOKUP($K$6,INPC!$C:$F,4,0))</f>
        <v>2010918566663483</v>
      </c>
      <c r="G364" s="140">
        <f>$E364/(VLOOKUP($C364,INPC!$C:$G,5,0)/VLOOKUP($K$6,INPC!$C:$G,5,0))</f>
        <v>2458347947746108</v>
      </c>
      <c r="H364" s="39">
        <f>$E364/(VLOOKUP($C364,IPCA!$A:$E,4,0)/VLOOKUP($K$6,IPCA!$A:$E,4,0))</f>
        <v>2127563443986156.3</v>
      </c>
      <c r="I364" s="39">
        <f>$E364/(VLOOKUP($C364,IPCA!$A:$E,5,0)/VLOOKUP($K$6,IPCA!$A:$E,5,0))</f>
        <v>2600946310273075.5</v>
      </c>
    </row>
    <row r="365" spans="1:9">
      <c r="A365" s="58">
        <v>1978</v>
      </c>
      <c r="B365" s="58">
        <v>2</v>
      </c>
      <c r="C365" s="17">
        <v>28581</v>
      </c>
      <c r="D365" s="18">
        <v>2750000000000</v>
      </c>
      <c r="E365" s="22">
        <v>1106.4000000000001</v>
      </c>
      <c r="F365" s="140">
        <f>$E365/(VLOOKUP($C365,INPC!$C:$F,4,0)/VLOOKUP($K$6,INPC!$C:$F,4,0))</f>
        <v>1960560490255079.3</v>
      </c>
      <c r="G365" s="140">
        <f>$E365/(VLOOKUP($C365,INPC!$C:$G,5,0)/VLOOKUP($K$6,INPC!$C:$G,5,0))</f>
        <v>2396785199336834</v>
      </c>
      <c r="H365" s="39">
        <f>$E365/(VLOOKUP($C365,IPCA!$A:$E,4,0)/VLOOKUP($K$6,IPCA!$A:$E,4,0))</f>
        <v>2074284308643670</v>
      </c>
      <c r="I365" s="39">
        <f>$E365/(VLOOKUP($C365,IPCA!$A:$E,5,0)/VLOOKUP($K$6,IPCA!$A:$E,5,0))</f>
        <v>2535812567316886.5</v>
      </c>
    </row>
    <row r="366" spans="1:9">
      <c r="A366" s="58">
        <v>1978</v>
      </c>
      <c r="B366" s="58">
        <v>2</v>
      </c>
      <c r="C366" s="17">
        <v>28611</v>
      </c>
      <c r="D366" s="18">
        <v>2750000000000</v>
      </c>
      <c r="E366" s="22">
        <v>1560</v>
      </c>
      <c r="F366" s="140">
        <f>$E366/(VLOOKUP($C366,INPC!$C:$F,4,0)/VLOOKUP($K$6,INPC!$C:$F,4,0))</f>
        <v>2695885655332561</v>
      </c>
      <c r="G366" s="140">
        <f>$E366/(VLOOKUP($C366,INPC!$C:$G,5,0)/VLOOKUP($K$6,INPC!$C:$G,5,0))</f>
        <v>3295720213644056</v>
      </c>
      <c r="H366" s="39">
        <f>$E366/(VLOOKUP($C366,IPCA!$A:$E,4,0)/VLOOKUP($K$6,IPCA!$A:$E,4,0))</f>
        <v>2852262575191615.5</v>
      </c>
      <c r="I366" s="39">
        <f>$E366/(VLOOKUP($C366,IPCA!$A:$E,5,0)/VLOOKUP($K$6,IPCA!$A:$E,5,0))</f>
        <v>3486890998171749.5</v>
      </c>
    </row>
    <row r="367" spans="1:9">
      <c r="A367" s="58">
        <v>1978</v>
      </c>
      <c r="B367" s="58">
        <v>2</v>
      </c>
      <c r="C367" s="17">
        <v>28642</v>
      </c>
      <c r="D367" s="18">
        <v>2750000000000</v>
      </c>
      <c r="E367" s="22">
        <v>1560</v>
      </c>
      <c r="F367" s="140">
        <f>$E367/(VLOOKUP($C367,INPC!$C:$F,4,0)/VLOOKUP($K$6,INPC!$C:$F,4,0))</f>
        <v>2607451852146789.5</v>
      </c>
      <c r="G367" s="140">
        <f>$E367/(VLOOKUP($C367,INPC!$C:$G,5,0)/VLOOKUP($K$6,INPC!$C:$G,5,0))</f>
        <v>3187609889249450</v>
      </c>
      <c r="H367" s="39">
        <f>$E367/(VLOOKUP($C367,IPCA!$A:$E,4,0)/VLOOKUP($K$6,IPCA!$A:$E,4,0))</f>
        <v>2758699101269899</v>
      </c>
      <c r="I367" s="39">
        <f>$E367/(VLOOKUP($C367,IPCA!$A:$E,5,0)/VLOOKUP($K$6,IPCA!$A:$E,5,0))</f>
        <v>3372509651302452</v>
      </c>
    </row>
    <row r="368" spans="1:9">
      <c r="A368" s="58">
        <v>1978</v>
      </c>
      <c r="B368" s="58">
        <v>3</v>
      </c>
      <c r="C368" s="17">
        <v>28672</v>
      </c>
      <c r="D368" s="18">
        <v>2750000000000</v>
      </c>
      <c r="E368" s="22">
        <v>1560</v>
      </c>
      <c r="F368" s="140">
        <f>$E368/(VLOOKUP($C368,INPC!$C:$F,4,0)/VLOOKUP($K$6,INPC!$C:$F,4,0))</f>
        <v>2471143516579272.5</v>
      </c>
      <c r="G368" s="140">
        <f>$E368/(VLOOKUP($C368,INPC!$C:$G,5,0)/VLOOKUP($K$6,INPC!$C:$G,5,0))</f>
        <v>3020972949018161</v>
      </c>
      <c r="H368" s="39">
        <f>$E368/(VLOOKUP($C368,IPCA!$A:$E,4,0)/VLOOKUP($K$6,IPCA!$A:$E,4,0))</f>
        <v>2614484095912808</v>
      </c>
      <c r="I368" s="39">
        <f>$E368/(VLOOKUP($C368,IPCA!$A:$E,5,0)/VLOOKUP($K$6,IPCA!$A:$E,5,0))</f>
        <v>3196206807253408</v>
      </c>
    </row>
    <row r="369" spans="1:9">
      <c r="A369" s="58">
        <v>1978</v>
      </c>
      <c r="B369" s="58">
        <v>3</v>
      </c>
      <c r="C369" s="17">
        <v>28703</v>
      </c>
      <c r="D369" s="18">
        <v>2750000000000</v>
      </c>
      <c r="E369" s="22">
        <v>1560</v>
      </c>
      <c r="F369" s="140">
        <f>$E369/(VLOOKUP($C369,INPC!$C:$F,4,0)/VLOOKUP($K$6,INPC!$C:$F,4,0))</f>
        <v>2398396100490489</v>
      </c>
      <c r="G369" s="140">
        <f>$E369/(VLOOKUP($C369,INPC!$C:$G,5,0)/VLOOKUP($K$6,INPC!$C:$G,5,0))</f>
        <v>2932039232849623</v>
      </c>
      <c r="H369" s="39">
        <f>$E369/(VLOOKUP($C369,IPCA!$A:$E,4,0)/VLOOKUP($K$6,IPCA!$A:$E,4,0))</f>
        <v>2537516910030315</v>
      </c>
      <c r="I369" s="39">
        <f>$E369/(VLOOKUP($C369,IPCA!$A:$E,5,0)/VLOOKUP($K$6,IPCA!$A:$E,5,0))</f>
        <v>3102114422512059.5</v>
      </c>
    </row>
    <row r="370" spans="1:9">
      <c r="A370" s="58">
        <v>1978</v>
      </c>
      <c r="B370" s="58">
        <v>3</v>
      </c>
      <c r="C370" s="17">
        <v>28734</v>
      </c>
      <c r="D370" s="18">
        <v>2750000000000</v>
      </c>
      <c r="E370" s="22">
        <v>1560</v>
      </c>
      <c r="F370" s="140">
        <f>$E370/(VLOOKUP($C370,INPC!$C:$F,4,0)/VLOOKUP($K$6,INPC!$C:$F,4,0))</f>
        <v>2349504999455249.5</v>
      </c>
      <c r="G370" s="140">
        <f>$E370/(VLOOKUP($C370,INPC!$C:$G,5,0)/VLOOKUP($K$6,INPC!$C:$G,5,0))</f>
        <v>2872269861834042.5</v>
      </c>
      <c r="H370" s="39">
        <f>$E370/(VLOOKUP($C370,IPCA!$A:$E,4,0)/VLOOKUP($K$6,IPCA!$A:$E,4,0))</f>
        <v>2485789843095228.5</v>
      </c>
      <c r="I370" s="39">
        <f>$E370/(VLOOKUP($C370,IPCA!$A:$E,5,0)/VLOOKUP($K$6,IPCA!$A:$E,5,0))</f>
        <v>3038878083183916.5</v>
      </c>
    </row>
    <row r="371" spans="1:9">
      <c r="A371" s="58">
        <v>1978</v>
      </c>
      <c r="B371" s="58">
        <v>4</v>
      </c>
      <c r="C371" s="17">
        <v>28764</v>
      </c>
      <c r="D371" s="18">
        <v>2750000000000</v>
      </c>
      <c r="E371" s="22">
        <v>1560</v>
      </c>
      <c r="F371" s="140">
        <f>$E371/(VLOOKUP($C371,INPC!$C:$F,4,0)/VLOOKUP($K$6,INPC!$C:$F,4,0))</f>
        <v>2285379010084219</v>
      </c>
      <c r="G371" s="140">
        <f>$E371/(VLOOKUP($C371,INPC!$C:$G,5,0)/VLOOKUP($K$6,INPC!$C:$G,5,0))</f>
        <v>2793875839827958</v>
      </c>
      <c r="H371" s="39">
        <f>$E371/(VLOOKUP($C371,IPCA!$A:$E,4,0)/VLOOKUP($K$6,IPCA!$A:$E,4,0))</f>
        <v>2417944176414843</v>
      </c>
      <c r="I371" s="39">
        <f>$E371/(VLOOKUP($C371,IPCA!$A:$E,5,0)/VLOOKUP($K$6,IPCA!$A:$E,5,0))</f>
        <v>2955936755667145</v>
      </c>
    </row>
    <row r="372" spans="1:9">
      <c r="A372" s="58">
        <v>1978</v>
      </c>
      <c r="B372" s="58">
        <v>4</v>
      </c>
      <c r="C372" s="17">
        <v>28795</v>
      </c>
      <c r="D372" s="18">
        <v>2750000000000</v>
      </c>
      <c r="E372" s="22">
        <v>1560</v>
      </c>
      <c r="F372" s="140">
        <f>$E372/(VLOOKUP($C372,INPC!$C:$F,4,0)/VLOOKUP($K$6,INPC!$C:$F,4,0))</f>
        <v>2236085243133472.3</v>
      </c>
      <c r="G372" s="140">
        <f>$E372/(VLOOKUP($C372,INPC!$C:$G,5,0)/VLOOKUP($K$6,INPC!$C:$G,5,0))</f>
        <v>2733614209730670</v>
      </c>
      <c r="H372" s="39">
        <f>$E372/(VLOOKUP($C372,IPCA!$A:$E,4,0)/VLOOKUP($K$6,IPCA!$A:$E,4,0))</f>
        <v>2365791086618277.5</v>
      </c>
      <c r="I372" s="39">
        <f>$E372/(VLOOKUP($C372,IPCA!$A:$E,5,0)/VLOOKUP($K$6,IPCA!$A:$E,5,0))</f>
        <v>2892179603390844</v>
      </c>
    </row>
    <row r="373" spans="1:9">
      <c r="A373" s="58">
        <v>1978</v>
      </c>
      <c r="B373" s="58">
        <v>4</v>
      </c>
      <c r="C373" s="17">
        <v>28825</v>
      </c>
      <c r="D373" s="18">
        <v>2750000000000</v>
      </c>
      <c r="E373" s="22">
        <v>1560</v>
      </c>
      <c r="F373" s="140">
        <f>$E373/(VLOOKUP($C373,INPC!$C:$F,4,0)/VLOOKUP($K$6,INPC!$C:$F,4,0))</f>
        <v>2191075979083818.8</v>
      </c>
      <c r="G373" s="140">
        <f>$E373/(VLOOKUP($C373,INPC!$C:$G,5,0)/VLOOKUP($K$6,INPC!$C:$G,5,0))</f>
        <v>2678590384429968.5</v>
      </c>
      <c r="H373" s="39">
        <f>$E373/(VLOOKUP($C373,IPCA!$A:$E,4,0)/VLOOKUP($K$6,IPCA!$A:$E,4,0))</f>
        <v>2318171025607230</v>
      </c>
      <c r="I373" s="39">
        <f>$E373/(VLOOKUP($C373,IPCA!$A:$E,5,0)/VLOOKUP($K$6,IPCA!$A:$E,5,0))</f>
        <v>2833964078804838.5</v>
      </c>
    </row>
    <row r="374" spans="1:9">
      <c r="A374" s="58">
        <v>1979</v>
      </c>
      <c r="B374" s="58">
        <v>1</v>
      </c>
      <c r="C374" s="17">
        <v>28856</v>
      </c>
      <c r="D374" s="18">
        <v>2750000000000</v>
      </c>
      <c r="E374" s="22">
        <v>1560</v>
      </c>
      <c r="F374" s="140">
        <f>$E374/(VLOOKUP($C374,INPC!$C:$F,4,0)/VLOOKUP($K$6,INPC!$C:$F,4,0))</f>
        <v>2070339913668327.3</v>
      </c>
      <c r="G374" s="140">
        <f>$E374/(VLOOKUP($C374,INPC!$C:$G,5,0)/VLOOKUP($K$6,INPC!$C:$G,5,0))</f>
        <v>2530990544459530</v>
      </c>
      <c r="H374" s="39">
        <f>$E374/(VLOOKUP($C374,IPCA!$A:$E,4,0)/VLOOKUP($K$6,IPCA!$A:$E,4,0))</f>
        <v>2190431571903281.8</v>
      </c>
      <c r="I374" s="39">
        <f>$E374/(VLOOKUP($C374,IPCA!$A:$E,5,0)/VLOOKUP($K$6,IPCA!$A:$E,5,0))</f>
        <v>2677802596651761.5</v>
      </c>
    </row>
    <row r="375" spans="1:9">
      <c r="A375" s="58">
        <v>1979</v>
      </c>
      <c r="B375" s="58">
        <v>1</v>
      </c>
      <c r="C375" s="17">
        <v>28887</v>
      </c>
      <c r="D375" s="18">
        <v>2750000000000</v>
      </c>
      <c r="E375" s="22">
        <v>1560</v>
      </c>
      <c r="F375" s="140">
        <f>$E375/(VLOOKUP($C375,INPC!$C:$F,4,0)/VLOOKUP($K$6,INPC!$C:$F,4,0))</f>
        <v>2012706414273965.3</v>
      </c>
      <c r="G375" s="140">
        <f>$E375/(VLOOKUP($C375,INPC!$C:$G,5,0)/VLOOKUP($K$6,INPC!$C:$G,5,0))</f>
        <v>2460533591449922.5</v>
      </c>
      <c r="H375" s="39">
        <f>$E375/(VLOOKUP($C375,IPCA!$A:$E,4,0)/VLOOKUP($K$6,IPCA!$A:$E,4,0))</f>
        <v>2129454997071664.8</v>
      </c>
      <c r="I375" s="39">
        <f>$E375/(VLOOKUP($C375,IPCA!$A:$E,5,0)/VLOOKUP($K$6,IPCA!$A:$E,5,0))</f>
        <v>2603258733920110</v>
      </c>
    </row>
    <row r="376" spans="1:9">
      <c r="A376" s="58">
        <v>1979</v>
      </c>
      <c r="B376" s="58">
        <v>1</v>
      </c>
      <c r="C376" s="17">
        <v>28915</v>
      </c>
      <c r="D376" s="18">
        <v>2750000000000</v>
      </c>
      <c r="E376" s="22">
        <v>1560</v>
      </c>
      <c r="F376" s="140">
        <f>$E376/(VLOOKUP($C376,INPC!$C:$F,4,0)/VLOOKUP($K$6,INPC!$C:$F,4,0))</f>
        <v>1945556244956513.8</v>
      </c>
      <c r="G376" s="140">
        <f>$E376/(VLOOKUP($C376,INPC!$C:$G,5,0)/VLOOKUP($K$6,INPC!$C:$G,5,0))</f>
        <v>2378442509459338</v>
      </c>
      <c r="H376" s="39">
        <f>$E376/(VLOOKUP($C376,IPCA!$A:$E,4,0)/VLOOKUP($K$6,IPCA!$A:$E,4,0))</f>
        <v>2058409730562273.5</v>
      </c>
      <c r="I376" s="39">
        <f>$E376/(VLOOKUP($C376,IPCA!$A:$E,5,0)/VLOOKUP($K$6,IPCA!$A:$E,5,0))</f>
        <v>2516405895612379.5</v>
      </c>
    </row>
    <row r="377" spans="1:9" s="7" customFormat="1" ht="12.75" customHeight="1">
      <c r="A377" s="58">
        <v>1979</v>
      </c>
      <c r="B377" s="58">
        <v>2</v>
      </c>
      <c r="C377" s="17">
        <v>28946</v>
      </c>
      <c r="D377" s="18">
        <v>2750000000000</v>
      </c>
      <c r="E377" s="22">
        <v>1560</v>
      </c>
      <c r="F377" s="140">
        <f>$E377/(VLOOKUP($C377,INPC!$C:$F,4,0)/VLOOKUP($K$6,INPC!$C:$F,4,0))</f>
        <v>1880669521052540.5</v>
      </c>
      <c r="G377" s="140">
        <f>$E377/(VLOOKUP($C377,INPC!$C:$G,5,0)/VLOOKUP($K$6,INPC!$C:$G,5,0))</f>
        <v>2299118489486730.5</v>
      </c>
      <c r="H377" s="39">
        <f>$E377/(VLOOKUP($C377,IPCA!$A:$E,4,0)/VLOOKUP($K$6,IPCA!$A:$E,4,0))</f>
        <v>1980912030242967.8</v>
      </c>
      <c r="I377" s="39">
        <f>$E377/(VLOOKUP($C377,IPCA!$A:$E,5,0)/VLOOKUP($K$6,IPCA!$A:$E,5,0))</f>
        <v>2421664956972027.5</v>
      </c>
    </row>
    <row r="378" spans="1:9" s="7" customFormat="1">
      <c r="A378" s="58">
        <v>1979</v>
      </c>
      <c r="B378" s="58">
        <v>2</v>
      </c>
      <c r="C378" s="17">
        <v>28976</v>
      </c>
      <c r="D378" s="18">
        <v>2750000000000</v>
      </c>
      <c r="E378" s="22">
        <v>2268</v>
      </c>
      <c r="F378" s="140">
        <f>$E378/(VLOOKUP($C378,INPC!$C:$F,4,0)/VLOOKUP($K$6,INPC!$C:$F,4,0))</f>
        <v>2686929394930498.5</v>
      </c>
      <c r="G378" s="140">
        <f>$E378/(VLOOKUP($C378,INPC!$C:$G,5,0)/VLOOKUP($K$6,INPC!$C:$G,5,0))</f>
        <v>3284771185302534.5</v>
      </c>
      <c r="H378" s="39">
        <f>$E378/(VLOOKUP($C378,IPCA!$A:$E,4,0)/VLOOKUP($K$6,IPCA!$A:$E,4,0))</f>
        <v>2829914186303439.5</v>
      </c>
      <c r="I378" s="39">
        <f>$E378/(VLOOKUP($C378,IPCA!$A:$E,5,0)/VLOOKUP($K$6,IPCA!$A:$E,5,0))</f>
        <v>3459570092755954.5</v>
      </c>
    </row>
    <row r="379" spans="1:9" s="7" customFormat="1">
      <c r="A379" s="58">
        <v>1979</v>
      </c>
      <c r="B379" s="58">
        <v>2</v>
      </c>
      <c r="C379" s="17">
        <v>29007</v>
      </c>
      <c r="D379" s="18">
        <v>2750000000000</v>
      </c>
      <c r="E379" s="22">
        <v>2268</v>
      </c>
      <c r="F379" s="140">
        <f>$E379/(VLOOKUP($C379,INPC!$C:$F,4,0)/VLOOKUP($K$6,INPC!$C:$F,4,0))</f>
        <v>2608674492681717</v>
      </c>
      <c r="G379" s="140">
        <f>$E379/(VLOOKUP($C379,INPC!$C:$G,5,0)/VLOOKUP($K$6,INPC!$C:$G,5,0))</f>
        <v>3189104567303398.5</v>
      </c>
      <c r="H379" s="39">
        <f>$E379/(VLOOKUP($C379,IPCA!$A:$E,4,0)/VLOOKUP($K$6,IPCA!$A:$E,4,0))</f>
        <v>2764120336050959.5</v>
      </c>
      <c r="I379" s="39">
        <f>$E379/(VLOOKUP($C379,IPCA!$A:$E,5,0)/VLOOKUP($K$6,IPCA!$A:$E,5,0))</f>
        <v>3379137110822298</v>
      </c>
    </row>
    <row r="380" spans="1:9" s="7" customFormat="1">
      <c r="A380" s="58">
        <v>1979</v>
      </c>
      <c r="B380" s="58">
        <v>3</v>
      </c>
      <c r="C380" s="17">
        <v>29037</v>
      </c>
      <c r="D380" s="18">
        <v>2750000000000</v>
      </c>
      <c r="E380" s="22">
        <v>2268</v>
      </c>
      <c r="F380" s="140">
        <f>$E380/(VLOOKUP($C380,INPC!$C:$F,4,0)/VLOOKUP($K$6,INPC!$C:$F,4,0))</f>
        <v>2475998794443136</v>
      </c>
      <c r="G380" s="140">
        <f>$E380/(VLOOKUP($C380,INPC!$C:$G,5,0)/VLOOKUP($K$6,INPC!$C:$G,5,0))</f>
        <v>3026908526206734</v>
      </c>
      <c r="H380" s="39">
        <f>$E380/(VLOOKUP($C380,IPCA!$A:$E,4,0)/VLOOKUP($K$6,IPCA!$A:$E,4,0))</f>
        <v>2635874242096522</v>
      </c>
      <c r="I380" s="39">
        <f>$E380/(VLOOKUP($C380,IPCA!$A:$E,5,0)/VLOOKUP($K$6,IPCA!$A:$E,5,0))</f>
        <v>3222356260962998</v>
      </c>
    </row>
    <row r="381" spans="1:9" s="7" customFormat="1">
      <c r="A381" s="58">
        <v>1979</v>
      </c>
      <c r="B381" s="58">
        <v>3</v>
      </c>
      <c r="C381" s="17">
        <v>29068</v>
      </c>
      <c r="D381" s="18">
        <v>2750000000000</v>
      </c>
      <c r="E381" s="22">
        <v>2268</v>
      </c>
      <c r="F381" s="140">
        <f>$E381/(VLOOKUP($C381,INPC!$C:$F,4,0)/VLOOKUP($K$6,INPC!$C:$F,4,0))</f>
        <v>2340606962457338</v>
      </c>
      <c r="G381" s="140">
        <f>$E381/(VLOOKUP($C381,INPC!$C:$G,5,0)/VLOOKUP($K$6,INPC!$C:$G,5,0))</f>
        <v>2861392011604095.5</v>
      </c>
      <c r="H381" s="39">
        <f>$E381/(VLOOKUP($C381,IPCA!$A:$E,4,0)/VLOOKUP($K$6,IPCA!$A:$E,4,0))</f>
        <v>2504869189173174</v>
      </c>
      <c r="I381" s="39">
        <f>$E381/(VLOOKUP($C381,IPCA!$A:$E,5,0)/VLOOKUP($K$6,IPCA!$A:$E,5,0))</f>
        <v>3062202583764205</v>
      </c>
    </row>
    <row r="382" spans="1:9" s="7" customFormat="1">
      <c r="A382" s="58">
        <v>1979</v>
      </c>
      <c r="B382" s="58">
        <v>3</v>
      </c>
      <c r="C382" s="17">
        <v>29099</v>
      </c>
      <c r="D382" s="18">
        <v>2750000000000</v>
      </c>
      <c r="E382" s="22">
        <v>2268</v>
      </c>
      <c r="F382" s="140">
        <f>$E382/(VLOOKUP($C382,INPC!$C:$F,4,0)/VLOOKUP($K$6,INPC!$C:$F,4,0))</f>
        <v>2195530576395751.8</v>
      </c>
      <c r="G382" s="140">
        <f>$E382/(VLOOKUP($C382,INPC!$C:$G,5,0)/VLOOKUP($K$6,INPC!$C:$G,5,0))</f>
        <v>2684036129643807</v>
      </c>
      <c r="H382" s="39">
        <f>$E382/(VLOOKUP($C382,IPCA!$A:$E,4,0)/VLOOKUP($K$6,IPCA!$A:$E,4,0))</f>
        <v>2355957481659694</v>
      </c>
      <c r="I382" s="39">
        <f>$E382/(VLOOKUP($C382,IPCA!$A:$E,5,0)/VLOOKUP($K$6,IPCA!$A:$E,5,0))</f>
        <v>2880158021328975.5</v>
      </c>
    </row>
    <row r="383" spans="1:9" s="7" customFormat="1">
      <c r="A383" s="58">
        <v>1979</v>
      </c>
      <c r="B383" s="58">
        <v>4</v>
      </c>
      <c r="C383" s="17">
        <v>29129</v>
      </c>
      <c r="D383" s="18">
        <v>2750000000000</v>
      </c>
      <c r="E383" s="22">
        <v>2268</v>
      </c>
      <c r="F383" s="140">
        <f>$E383/(VLOOKUP($C383,INPC!$C:$F,4,0)/VLOOKUP($K$6,INPC!$C:$F,4,0))</f>
        <v>2089711360474821.5</v>
      </c>
      <c r="G383" s="140">
        <f>$E383/(VLOOKUP($C383,INPC!$C:$G,5,0)/VLOOKUP($K$6,INPC!$C:$G,5,0))</f>
        <v>2554672138180469.5</v>
      </c>
      <c r="H383" s="39">
        <f>$E383/(VLOOKUP($C383,IPCA!$A:$E,4,0)/VLOOKUP($K$6,IPCA!$A:$E,4,0))</f>
        <v>2279340978191085.5</v>
      </c>
      <c r="I383" s="39">
        <f>$E383/(VLOOKUP($C383,IPCA!$A:$E,5,0)/VLOOKUP($K$6,IPCA!$A:$E,5,0))</f>
        <v>2786494345838602.5</v>
      </c>
    </row>
    <row r="384" spans="1:9" s="7" customFormat="1">
      <c r="A384" s="58">
        <v>1979</v>
      </c>
      <c r="B384" s="58">
        <v>4</v>
      </c>
      <c r="C384" s="17">
        <v>29160</v>
      </c>
      <c r="D384" s="18">
        <v>2750000000000</v>
      </c>
      <c r="E384" s="22">
        <v>2932.8</v>
      </c>
      <c r="F384" s="140">
        <f>$E384/(VLOOKUP($C384,INPC!$C:$F,4,0)/VLOOKUP($K$6,INPC!$C:$F,4,0))</f>
        <v>2546774397482800.5</v>
      </c>
      <c r="G384" s="140">
        <f>$E384/(VLOOKUP($C384,INPC!$C:$G,5,0)/VLOOKUP($K$6,INPC!$C:$G,5,0))</f>
        <v>3113431700922723.5</v>
      </c>
      <c r="H384" s="39">
        <f>$E384/(VLOOKUP($C384,IPCA!$A:$E,4,0)/VLOOKUP($K$6,IPCA!$A:$E,4,0))</f>
        <v>2773276842340155</v>
      </c>
      <c r="I384" s="39">
        <f>$E384/(VLOOKUP($C384,IPCA!$A:$E,5,0)/VLOOKUP($K$6,IPCA!$A:$E,5,0))</f>
        <v>3390330939760839.5</v>
      </c>
    </row>
    <row r="385" spans="1:9" s="7" customFormat="1">
      <c r="A385" s="58">
        <v>1979</v>
      </c>
      <c r="B385" s="58">
        <v>4</v>
      </c>
      <c r="C385" s="17">
        <v>29190</v>
      </c>
      <c r="D385" s="18">
        <v>2750000000000</v>
      </c>
      <c r="E385" s="22">
        <v>2932.8</v>
      </c>
      <c r="F385" s="140">
        <f>$E385/(VLOOKUP($C385,INPC!$C:$F,4,0)/VLOOKUP($K$6,INPC!$C:$F,4,0))</f>
        <v>2436959242992664</v>
      </c>
      <c r="G385" s="140">
        <f>$E385/(VLOOKUP($C385,INPC!$C:$G,5,0)/VLOOKUP($K$6,INPC!$C:$G,5,0))</f>
        <v>2979182674558531.5</v>
      </c>
      <c r="H385" s="39">
        <f>$E385/(VLOOKUP($C385,IPCA!$A:$E,4,0)/VLOOKUP($K$6,IPCA!$A:$E,4,0))</f>
        <v>2607490681123085.5</v>
      </c>
      <c r="I385" s="39">
        <f>$E385/(VLOOKUP($C385,IPCA!$A:$E,5,0)/VLOOKUP($K$6,IPCA!$A:$E,5,0))</f>
        <v>3187657357672972</v>
      </c>
    </row>
    <row r="386" spans="1:9" s="7" customFormat="1">
      <c r="A386" s="58">
        <v>1980</v>
      </c>
      <c r="B386" s="58">
        <v>1</v>
      </c>
      <c r="C386" s="17">
        <v>29221</v>
      </c>
      <c r="D386" s="18">
        <v>2750000000000</v>
      </c>
      <c r="E386" s="22">
        <v>2932.8</v>
      </c>
      <c r="F386" s="140">
        <f>$E386/(VLOOKUP($C386,INPC!$C:$F,4,0)/VLOOKUP($K$6,INPC!$C:$F,4,0))</f>
        <v>2286900041708711.5</v>
      </c>
      <c r="G386" s="140">
        <f>$E386/(VLOOKUP($C386,INPC!$C:$G,5,0)/VLOOKUP($K$6,INPC!$C:$G,5,0))</f>
        <v>2795735300988900</v>
      </c>
      <c r="H386" s="39">
        <f>$E386/(VLOOKUP($C386,IPCA!$A:$E,4,0)/VLOOKUP($K$6,IPCA!$A:$E,4,0))</f>
        <v>2445692261551531.5</v>
      </c>
      <c r="I386" s="39">
        <f>$E386/(VLOOKUP($C386,IPCA!$A:$E,5,0)/VLOOKUP($K$6,IPCA!$A:$E,5,0))</f>
        <v>2989858789746747</v>
      </c>
    </row>
    <row r="387" spans="1:9" s="7" customFormat="1">
      <c r="A387" s="58">
        <v>1980</v>
      </c>
      <c r="B387" s="58">
        <v>1</v>
      </c>
      <c r="C387" s="17">
        <v>29252</v>
      </c>
      <c r="D387" s="18">
        <v>2750000000000</v>
      </c>
      <c r="E387" s="22">
        <v>2932.8</v>
      </c>
      <c r="F387" s="140">
        <f>$E387/(VLOOKUP($C387,INPC!$C:$F,4,0)/VLOOKUP($K$6,INPC!$C:$F,4,0))</f>
        <v>2195808103348046.3</v>
      </c>
      <c r="G387" s="140">
        <f>$E387/(VLOOKUP($C387,INPC!$C:$G,5,0)/VLOOKUP($K$6,INPC!$C:$G,5,0))</f>
        <v>2684375406342987</v>
      </c>
      <c r="H387" s="39">
        <f>$E387/(VLOOKUP($C387,IPCA!$A:$E,4,0)/VLOOKUP($K$6,IPCA!$A:$E,4,0))</f>
        <v>2337759789109482</v>
      </c>
      <c r="I387" s="39">
        <f>$E387/(VLOOKUP($C387,IPCA!$A:$E,5,0)/VLOOKUP($K$6,IPCA!$A:$E,5,0))</f>
        <v>2857911342186342</v>
      </c>
    </row>
    <row r="388" spans="1:9" s="7" customFormat="1">
      <c r="A388" s="58">
        <v>1980</v>
      </c>
      <c r="B388" s="58">
        <v>1</v>
      </c>
      <c r="C388" s="17">
        <v>29281</v>
      </c>
      <c r="D388" s="18">
        <v>2750000000000</v>
      </c>
      <c r="E388" s="22">
        <v>2932.8</v>
      </c>
      <c r="F388" s="140">
        <f>$E388/(VLOOKUP($C388,INPC!$C:$F,4,0)/VLOOKUP($K$6,INPC!$C:$F,4,0))</f>
        <v>2088793686776106.3</v>
      </c>
      <c r="G388" s="140">
        <f>$E388/(VLOOKUP($C388,INPC!$C:$G,5,0)/VLOOKUP($K$6,INPC!$C:$G,5,0))</f>
        <v>2553550282083790</v>
      </c>
      <c r="H388" s="39">
        <f>$E388/(VLOOKUP($C388,IPCA!$A:$E,4,0)/VLOOKUP($K$6,IPCA!$A:$E,4,0))</f>
        <v>2204635338719702</v>
      </c>
      <c r="I388" s="39">
        <f>$E388/(VLOOKUP($C388,IPCA!$A:$E,5,0)/VLOOKUP($K$6,IPCA!$A:$E,5,0))</f>
        <v>2695166701584835.5</v>
      </c>
    </row>
    <row r="389" spans="1:9" s="7" customFormat="1">
      <c r="A389" s="58">
        <v>1980</v>
      </c>
      <c r="B389" s="58">
        <v>2</v>
      </c>
      <c r="C389" s="17">
        <v>29312</v>
      </c>
      <c r="D389" s="18">
        <v>2750000000000</v>
      </c>
      <c r="E389" s="22">
        <v>2932.8</v>
      </c>
      <c r="F389" s="140">
        <f>$E389/(VLOOKUP($C389,INPC!$C:$F,4,0)/VLOOKUP($K$6,INPC!$C:$F,4,0))</f>
        <v>1992172825316208.8</v>
      </c>
      <c r="G389" s="140">
        <f>$E389/(VLOOKUP($C389,INPC!$C:$G,5,0)/VLOOKUP($K$6,INPC!$C:$G,5,0))</f>
        <v>2435431278949065</v>
      </c>
      <c r="H389" s="39">
        <f>$E389/(VLOOKUP($C389,IPCA!$A:$E,4,0)/VLOOKUP($K$6,IPCA!$A:$E,4,0))</f>
        <v>2093946921057902.5</v>
      </c>
      <c r="I389" s="39">
        <f>$E389/(VLOOKUP($C389,IPCA!$A:$E,5,0)/VLOOKUP($K$6,IPCA!$A:$E,5,0))</f>
        <v>2559850110993286</v>
      </c>
    </row>
    <row r="390" spans="1:9" s="7" customFormat="1">
      <c r="A390" s="58">
        <v>1980</v>
      </c>
      <c r="B390" s="58">
        <v>2</v>
      </c>
      <c r="C390" s="17">
        <v>29342</v>
      </c>
      <c r="D390" s="18">
        <v>2750000000000</v>
      </c>
      <c r="E390" s="22">
        <v>4149.6000000000004</v>
      </c>
      <c r="F390" s="140">
        <f>$E390/(VLOOKUP($C390,INPC!$C:$F,4,0)/VLOOKUP($K$6,INPC!$C:$F,4,0))</f>
        <v>2670929116520130</v>
      </c>
      <c r="G390" s="140">
        <f>$E390/(VLOOKUP($C390,INPC!$C:$G,5,0)/VLOOKUP($K$6,INPC!$C:$G,5,0))</f>
        <v>3265210844945858.5</v>
      </c>
      <c r="H390" s="39">
        <f>$E390/(VLOOKUP($C390,IPCA!$A:$E,4,0)/VLOOKUP($K$6,IPCA!$A:$E,4,0))</f>
        <v>2802872163307638.5</v>
      </c>
      <c r="I390" s="39">
        <f>$E390/(VLOOKUP($C390,IPCA!$A:$E,5,0)/VLOOKUP($K$6,IPCA!$A:$E,5,0))</f>
        <v>3426511219643588</v>
      </c>
    </row>
    <row r="391" spans="1:9" s="7" customFormat="1">
      <c r="A391" s="58">
        <v>1980</v>
      </c>
      <c r="B391" s="58">
        <v>2</v>
      </c>
      <c r="C391" s="17">
        <v>29373</v>
      </c>
      <c r="D391" s="18">
        <v>2750000000000</v>
      </c>
      <c r="E391" s="22">
        <v>4149.6000000000004</v>
      </c>
      <c r="F391" s="140">
        <f>$E391/(VLOOKUP($C391,INPC!$C:$F,4,0)/VLOOKUP($K$6,INPC!$C:$F,4,0))</f>
        <v>2531125708572331</v>
      </c>
      <c r="G391" s="140">
        <f>$E391/(VLOOKUP($C391,INPC!$C:$G,5,0)/VLOOKUP($K$6,INPC!$C:$G,5,0))</f>
        <v>3094301178729674.5</v>
      </c>
      <c r="H391" s="39">
        <f>$E391/(VLOOKUP($C391,IPCA!$A:$E,4,0)/VLOOKUP($K$6,IPCA!$A:$E,4,0))</f>
        <v>2661662849512770.5</v>
      </c>
      <c r="I391" s="39">
        <f>$E391/(VLOOKUP($C391,IPCA!$A:$E,5,0)/VLOOKUP($K$6,IPCA!$A:$E,5,0))</f>
        <v>3253882833529361.5</v>
      </c>
    </row>
    <row r="392" spans="1:9" s="7" customFormat="1">
      <c r="A392" s="58">
        <v>1980</v>
      </c>
      <c r="B392" s="58">
        <v>3</v>
      </c>
      <c r="C392" s="17">
        <v>29403</v>
      </c>
      <c r="D392" s="18">
        <v>2750000000000</v>
      </c>
      <c r="E392" s="22">
        <v>4149.6000000000004</v>
      </c>
      <c r="F392" s="140">
        <f>$E392/(VLOOKUP($C392,INPC!$C:$F,4,0)/VLOOKUP($K$6,INPC!$C:$F,4,0))</f>
        <v>2398852009808403.5</v>
      </c>
      <c r="G392" s="140">
        <f>$E392/(VLOOKUP($C392,INPC!$C:$G,5,0)/VLOOKUP($K$6,INPC!$C:$G,5,0))</f>
        <v>2932596581990774</v>
      </c>
      <c r="H392" s="39">
        <f>$E392/(VLOOKUP($C392,IPCA!$A:$E,4,0)/VLOOKUP($K$6,IPCA!$A:$E,4,0))</f>
        <v>2521812889020484.5</v>
      </c>
      <c r="I392" s="39">
        <f>$E392/(VLOOKUP($C392,IPCA!$A:$E,5,0)/VLOOKUP($K$6,IPCA!$A:$E,5,0))</f>
        <v>3082916256827542</v>
      </c>
    </row>
    <row r="393" spans="1:9" s="7" customFormat="1">
      <c r="A393" s="58">
        <v>1980</v>
      </c>
      <c r="B393" s="58">
        <v>3</v>
      </c>
      <c r="C393" s="17">
        <v>29434</v>
      </c>
      <c r="D393" s="18">
        <v>2750000000000</v>
      </c>
      <c r="E393" s="22">
        <v>4149.6000000000004</v>
      </c>
      <c r="F393" s="140">
        <f>$E393/(VLOOKUP($C393,INPC!$C:$F,4,0)/VLOOKUP($K$6,INPC!$C:$F,4,0))</f>
        <v>2281428737756627</v>
      </c>
      <c r="G393" s="140">
        <f>$E393/(VLOOKUP($C393,INPC!$C:$G,5,0)/VLOOKUP($K$6,INPC!$C:$G,5,0))</f>
        <v>2789046631907476.5</v>
      </c>
      <c r="H393" s="39">
        <f>$E393/(VLOOKUP($C393,IPCA!$A:$E,4,0)/VLOOKUP($K$6,IPCA!$A:$E,4,0))</f>
        <v>2402971931090497.5</v>
      </c>
      <c r="I393" s="39">
        <f>$E393/(VLOOKUP($C393,IPCA!$A:$E,5,0)/VLOOKUP($K$6,IPCA!$A:$E,5,0))</f>
        <v>2937633185758133</v>
      </c>
    </row>
    <row r="394" spans="1:9" s="7" customFormat="1">
      <c r="A394" s="58">
        <v>1980</v>
      </c>
      <c r="B394" s="58">
        <v>3</v>
      </c>
      <c r="C394" s="17">
        <v>29465</v>
      </c>
      <c r="D394" s="18">
        <v>2750000000000</v>
      </c>
      <c r="E394" s="22">
        <v>4149.6000000000004</v>
      </c>
      <c r="F394" s="140">
        <f>$E394/(VLOOKUP($C394,INPC!$C:$F,4,0)/VLOOKUP($K$6,INPC!$C:$F,4,0))</f>
        <v>2184166283508665.8</v>
      </c>
      <c r="G394" s="140">
        <f>$E394/(VLOOKUP($C394,INPC!$C:$G,5,0)/VLOOKUP($K$6,INPC!$C:$G,5,0))</f>
        <v>2670143281589344</v>
      </c>
      <c r="H394" s="39">
        <f>$E394/(VLOOKUP($C394,IPCA!$A:$E,4,0)/VLOOKUP($K$6,IPCA!$A:$E,4,0))</f>
        <v>2305444143938711</v>
      </c>
      <c r="I394" s="39">
        <f>$E394/(VLOOKUP($C394,IPCA!$A:$E,5,0)/VLOOKUP($K$6,IPCA!$A:$E,5,0))</f>
        <v>2818405465965074</v>
      </c>
    </row>
    <row r="395" spans="1:9" s="7" customFormat="1">
      <c r="A395" s="58">
        <v>1980</v>
      </c>
      <c r="B395" s="58">
        <v>4</v>
      </c>
      <c r="C395" s="17">
        <v>29495</v>
      </c>
      <c r="D395" s="18">
        <v>2750000000000</v>
      </c>
      <c r="E395" s="22">
        <v>4149.6000000000004</v>
      </c>
      <c r="F395" s="140">
        <f>$E395/(VLOOKUP($C395,INPC!$C:$F,4,0)/VLOOKUP($K$6,INPC!$C:$F,4,0))</f>
        <v>1992033705426785</v>
      </c>
      <c r="G395" s="140">
        <f>$E395/(VLOOKUP($C395,INPC!$C:$G,5,0)/VLOOKUP($K$6,INPC!$C:$G,5,0))</f>
        <v>2435261204884244.5</v>
      </c>
      <c r="H395" s="39">
        <f>$E395/(VLOOKUP($C395,IPCA!$A:$E,4,0)/VLOOKUP($K$6,IPCA!$A:$E,4,0))</f>
        <v>2105802847959482.3</v>
      </c>
      <c r="I395" s="39">
        <f>$E395/(VLOOKUP($C395,IPCA!$A:$E,5,0)/VLOOKUP($K$6,IPCA!$A:$E,5,0))</f>
        <v>2574343981630467</v>
      </c>
    </row>
    <row r="396" spans="1:9" s="7" customFormat="1">
      <c r="A396" s="58">
        <v>1980</v>
      </c>
      <c r="B396" s="58">
        <v>4</v>
      </c>
      <c r="C396" s="17">
        <v>29526</v>
      </c>
      <c r="D396" s="18">
        <v>2750000000000</v>
      </c>
      <c r="E396" s="22">
        <v>5788.8</v>
      </c>
      <c r="F396" s="140">
        <f>$E396/(VLOOKUP($C396,INPC!$C:$F,4,0)/VLOOKUP($K$6,INPC!$C:$F,4,0))</f>
        <v>2572465458077213.5</v>
      </c>
      <c r="G396" s="140">
        <f>$E396/(VLOOKUP($C396,INPC!$C:$G,5,0)/VLOOKUP($K$6,INPC!$C:$G,5,0))</f>
        <v>3144839022499393</v>
      </c>
      <c r="H396" s="39">
        <f>$E396/(VLOOKUP($C396,IPCA!$A:$E,4,0)/VLOOKUP($K$6,IPCA!$A:$E,4,0))</f>
        <v>2753873869277557</v>
      </c>
      <c r="I396" s="39">
        <f>$E396/(VLOOKUP($C396,IPCA!$A:$E,5,0)/VLOOKUP($K$6,IPCA!$A:$E,5,0))</f>
        <v>3366610805191813.5</v>
      </c>
    </row>
    <row r="397" spans="1:9" s="7" customFormat="1">
      <c r="A397" s="58">
        <v>1980</v>
      </c>
      <c r="B397" s="58">
        <v>4</v>
      </c>
      <c r="C397" s="17">
        <v>29556</v>
      </c>
      <c r="D397" s="18">
        <v>2750000000000</v>
      </c>
      <c r="E397" s="22">
        <v>5788.8</v>
      </c>
      <c r="F397" s="140">
        <f>$E397/(VLOOKUP($C397,INPC!$C:$F,4,0)/VLOOKUP($K$6,INPC!$C:$F,4,0))</f>
        <v>2408634250809167.5</v>
      </c>
      <c r="G397" s="140">
        <f>$E397/(VLOOKUP($C397,INPC!$C:$G,5,0)/VLOOKUP($K$6,INPC!$C:$G,5,0))</f>
        <v>2944555371614207.5</v>
      </c>
      <c r="H397" s="39">
        <f>$E397/(VLOOKUP($C397,IPCA!$A:$E,4,0)/VLOOKUP($K$6,IPCA!$A:$E,4,0))</f>
        <v>2583030098224579.5</v>
      </c>
      <c r="I397" s="39">
        <f>$E397/(VLOOKUP($C397,IPCA!$A:$E,5,0)/VLOOKUP($K$6,IPCA!$A:$E,5,0))</f>
        <v>3157754295079548.5</v>
      </c>
    </row>
    <row r="398" spans="1:9" s="7" customFormat="1">
      <c r="A398" s="58">
        <v>1981</v>
      </c>
      <c r="B398" s="58">
        <v>1</v>
      </c>
      <c r="C398" s="17">
        <v>29587</v>
      </c>
      <c r="D398" s="18">
        <v>2750000000000</v>
      </c>
      <c r="E398" s="22">
        <v>5788.8</v>
      </c>
      <c r="F398" s="140">
        <f>$E398/(VLOOKUP($C398,INPC!$C:$F,4,0)/VLOOKUP($K$6,INPC!$C:$F,4,0))</f>
        <v>2267814230704235</v>
      </c>
      <c r="G398" s="140">
        <f>$E398/(VLOOKUP($C398,INPC!$C:$G,5,0)/VLOOKUP($K$6,INPC!$C:$G,5,0))</f>
        <v>2772402897035927.5</v>
      </c>
      <c r="H398" s="39">
        <f>$E398/(VLOOKUP($C398,IPCA!$A:$E,4,0)/VLOOKUP($K$6,IPCA!$A:$E,4,0))</f>
        <v>2417718338081320</v>
      </c>
      <c r="I398" s="39">
        <f>$E398/(VLOOKUP($C398,IPCA!$A:$E,5,0)/VLOOKUP($K$6,IPCA!$A:$E,5,0))</f>
        <v>2955660668304414</v>
      </c>
    </row>
    <row r="399" spans="1:9" s="7" customFormat="1">
      <c r="A399" s="58">
        <v>1981</v>
      </c>
      <c r="B399" s="58">
        <v>1</v>
      </c>
      <c r="C399" s="17">
        <v>29618</v>
      </c>
      <c r="D399" s="18">
        <v>2750000000000</v>
      </c>
      <c r="E399" s="22">
        <v>5788.8</v>
      </c>
      <c r="F399" s="140">
        <f>$E399/(VLOOKUP($C399,INPC!$C:$F,4,0)/VLOOKUP($K$6,INPC!$C:$F,4,0))</f>
        <v>2138374209229200.3</v>
      </c>
      <c r="G399" s="140">
        <f>$E399/(VLOOKUP($C399,INPC!$C:$G,5,0)/VLOOKUP($K$6,INPC!$C:$G,5,0))</f>
        <v>2614162470782697</v>
      </c>
      <c r="H399" s="39">
        <f>$E399/(VLOOKUP($C399,IPCA!$A:$E,4,0)/VLOOKUP($K$6,IPCA!$A:$E,4,0))</f>
        <v>2272267125032598.5</v>
      </c>
      <c r="I399" s="39">
        <f>$E399/(VLOOKUP($C399,IPCA!$A:$E,5,0)/VLOOKUP($K$6,IPCA!$A:$E,5,0))</f>
        <v>2777846560352351.5</v>
      </c>
    </row>
    <row r="400" spans="1:9" s="7" customFormat="1">
      <c r="A400" s="58">
        <v>1981</v>
      </c>
      <c r="B400" s="58">
        <v>1</v>
      </c>
      <c r="C400" s="17">
        <v>29646</v>
      </c>
      <c r="D400" s="18">
        <v>2750000000000</v>
      </c>
      <c r="E400" s="22">
        <v>5788.8</v>
      </c>
      <c r="F400" s="140">
        <f>$E400/(VLOOKUP($C400,INPC!$C:$F,4,0)/VLOOKUP($K$6,INPC!$C:$F,4,0))</f>
        <v>2029714945324198</v>
      </c>
      <c r="G400" s="140">
        <f>$E400/(VLOOKUP($C400,INPC!$C:$G,5,0)/VLOOKUP($K$6,INPC!$C:$G,5,0))</f>
        <v>2481326520658832</v>
      </c>
      <c r="H400" s="39">
        <f>$E400/(VLOOKUP($C400,IPCA!$A:$E,4,0)/VLOOKUP($K$6,IPCA!$A:$E,4,0))</f>
        <v>2164646359932425.8</v>
      </c>
      <c r="I400" s="39">
        <f>$E400/(VLOOKUP($C400,IPCA!$A:$E,5,0)/VLOOKUP($K$6,IPCA!$A:$E,5,0))</f>
        <v>2646280175017390.5</v>
      </c>
    </row>
    <row r="401" spans="1:9" s="7" customFormat="1">
      <c r="A401" s="58">
        <v>1981</v>
      </c>
      <c r="B401" s="58">
        <v>2</v>
      </c>
      <c r="C401" s="17">
        <v>29677</v>
      </c>
      <c r="D401" s="18">
        <v>2750000000000</v>
      </c>
      <c r="E401" s="22">
        <v>5788.8</v>
      </c>
      <c r="F401" s="140">
        <f>$E401/(VLOOKUP($C401,INPC!$C:$F,4,0)/VLOOKUP($K$6,INPC!$C:$F,4,0))</f>
        <v>1905130507566651.8</v>
      </c>
      <c r="G401" s="140">
        <f>$E401/(VLOOKUP($C401,INPC!$C:$G,5,0)/VLOOKUP($K$6,INPC!$C:$G,5,0))</f>
        <v>2329022045500232</v>
      </c>
      <c r="H401" s="39">
        <f>$E401/(VLOOKUP($C401,IPCA!$A:$E,4,0)/VLOOKUP($K$6,IPCA!$A:$E,4,0))</f>
        <v>2033255999875544.3</v>
      </c>
      <c r="I401" s="39">
        <f>$E401/(VLOOKUP($C401,IPCA!$A:$E,5,0)/VLOOKUP($K$6,IPCA!$A:$E,5,0))</f>
        <v>2485655459847852.5</v>
      </c>
    </row>
    <row r="402" spans="1:9" s="7" customFormat="1">
      <c r="A402" s="58">
        <v>1981</v>
      </c>
      <c r="B402" s="58">
        <v>2</v>
      </c>
      <c r="C402" s="17">
        <v>29707</v>
      </c>
      <c r="D402" s="18">
        <v>2750000000000</v>
      </c>
      <c r="E402" s="22">
        <v>8464.7999999999993</v>
      </c>
      <c r="F402" s="140">
        <f>$E402/(VLOOKUP($C402,INPC!$C:$F,4,0)/VLOOKUP($K$6,INPC!$C:$F,4,0))</f>
        <v>2640263492815241</v>
      </c>
      <c r="G402" s="140">
        <f>$E402/(VLOOKUP($C402,INPC!$C:$G,5,0)/VLOOKUP($K$6,INPC!$C:$G,5,0))</f>
        <v>3227722119966632.5</v>
      </c>
      <c r="H402" s="39">
        <f>$E402/(VLOOKUP($C402,IPCA!$A:$E,4,0)/VLOOKUP($K$6,IPCA!$A:$E,4,0))</f>
        <v>2816583606602476</v>
      </c>
      <c r="I402" s="39">
        <f>$E402/(VLOOKUP($C402,IPCA!$A:$E,5,0)/VLOOKUP($K$6,IPCA!$A:$E,5,0))</f>
        <v>3443273459071526.5</v>
      </c>
    </row>
    <row r="403" spans="1:9" s="7" customFormat="1">
      <c r="A403" s="58">
        <v>1981</v>
      </c>
      <c r="B403" s="58">
        <v>2</v>
      </c>
      <c r="C403" s="17">
        <v>29738</v>
      </c>
      <c r="D403" s="18">
        <v>2750000000000</v>
      </c>
      <c r="E403" s="22">
        <v>8464.7999999999993</v>
      </c>
      <c r="F403" s="140">
        <f>$E403/(VLOOKUP($C403,INPC!$C:$F,4,0)/VLOOKUP($K$6,INPC!$C:$F,4,0))</f>
        <v>2512825813214956.5</v>
      </c>
      <c r="G403" s="140">
        <f>$E403/(VLOOKUP($C403,INPC!$C:$G,5,0)/VLOOKUP($K$6,INPC!$C:$G,5,0))</f>
        <v>3071929556655284</v>
      </c>
      <c r="H403" s="39">
        <f>$E403/(VLOOKUP($C403,IPCA!$A:$E,4,0)/VLOOKUP($K$6,IPCA!$A:$E,4,0))</f>
        <v>2669297548139595.5</v>
      </c>
      <c r="I403" s="39">
        <f>$E403/(VLOOKUP($C403,IPCA!$A:$E,5,0)/VLOOKUP($K$6,IPCA!$A:$E,5,0))</f>
        <v>3263216252600655.5</v>
      </c>
    </row>
    <row r="404" spans="1:9" s="7" customFormat="1">
      <c r="A404" s="58">
        <v>1981</v>
      </c>
      <c r="B404" s="58">
        <v>3</v>
      </c>
      <c r="C404" s="17">
        <v>29768</v>
      </c>
      <c r="D404" s="18">
        <v>2750000000000</v>
      </c>
      <c r="E404" s="22">
        <v>8464.7999999999993</v>
      </c>
      <c r="F404" s="140">
        <f>$E404/(VLOOKUP($C404,INPC!$C:$F,4,0)/VLOOKUP($K$6,INPC!$C:$F,4,0))</f>
        <v>2366081875808850</v>
      </c>
      <c r="G404" s="140">
        <f>$E404/(VLOOKUP($C404,INPC!$C:$G,5,0)/VLOOKUP($K$6,INPC!$C:$G,5,0))</f>
        <v>2892535093176319</v>
      </c>
      <c r="H404" s="39">
        <f>$E404/(VLOOKUP($C404,IPCA!$A:$E,4,0)/VLOOKUP($K$6,IPCA!$A:$E,4,0))</f>
        <v>2512142448856192.5</v>
      </c>
      <c r="I404" s="39">
        <f>$E404/(VLOOKUP($C404,IPCA!$A:$E,5,0)/VLOOKUP($K$6,IPCA!$A:$E,5,0))</f>
        <v>3071094143726695.5</v>
      </c>
    </row>
    <row r="405" spans="1:9" s="7" customFormat="1">
      <c r="A405" s="58">
        <v>1981</v>
      </c>
      <c r="B405" s="58">
        <v>3</v>
      </c>
      <c r="C405" s="17">
        <v>29799</v>
      </c>
      <c r="D405" s="18">
        <v>2750000000000</v>
      </c>
      <c r="E405" s="22">
        <v>8464.7999999999993</v>
      </c>
      <c r="F405" s="140">
        <f>$E405/(VLOOKUP($C405,INPC!$C:$F,4,0)/VLOOKUP($K$6,INPC!$C:$F,4,0))</f>
        <v>2229537173241228.8</v>
      </c>
      <c r="G405" s="140">
        <f>$E405/(VLOOKUP($C405,INPC!$C:$G,5,0)/VLOOKUP($K$6,INPC!$C:$G,5,0))</f>
        <v>2725609194287402</v>
      </c>
      <c r="H405" s="39">
        <f>$E405/(VLOOKUP($C405,IPCA!$A:$E,4,0)/VLOOKUP($K$6,IPCA!$A:$E,4,0))</f>
        <v>2381272568903361</v>
      </c>
      <c r="I405" s="39">
        <f>$E405/(VLOOKUP($C405,IPCA!$A:$E,5,0)/VLOOKUP($K$6,IPCA!$A:$E,5,0))</f>
        <v>2911105715484358.5</v>
      </c>
    </row>
    <row r="406" spans="1:9" s="7" customFormat="1">
      <c r="A406" s="58">
        <v>1981</v>
      </c>
      <c r="B406" s="58">
        <v>3</v>
      </c>
      <c r="C406" s="17">
        <v>29830</v>
      </c>
      <c r="D406" s="18">
        <v>2750000000000</v>
      </c>
      <c r="E406" s="22">
        <v>8464.7999999999993</v>
      </c>
      <c r="F406" s="140">
        <f>$E406/(VLOOKUP($C406,INPC!$C:$F,4,0)/VLOOKUP($K$6,INPC!$C:$F,4,0))</f>
        <v>2117810875393016.5</v>
      </c>
      <c r="G406" s="140">
        <f>$E406/(VLOOKUP($C406,INPC!$C:$G,5,0)/VLOOKUP($K$6,INPC!$C:$G,5,0))</f>
        <v>2589023795167962.5</v>
      </c>
      <c r="H406" s="39">
        <f>$E406/(VLOOKUP($C406,IPCA!$A:$E,4,0)/VLOOKUP($K$6,IPCA!$A:$E,4,0))</f>
        <v>2262344715719195.5</v>
      </c>
      <c r="I406" s="39">
        <f>$E406/(VLOOKUP($C406,IPCA!$A:$E,5,0)/VLOOKUP($K$6,IPCA!$A:$E,5,0))</f>
        <v>2765716414966716.5</v>
      </c>
    </row>
    <row r="407" spans="1:9" s="7" customFormat="1">
      <c r="A407" s="58">
        <v>1981</v>
      </c>
      <c r="B407" s="58">
        <v>4</v>
      </c>
      <c r="C407" s="17">
        <v>29860</v>
      </c>
      <c r="D407" s="18">
        <v>2750000000000</v>
      </c>
      <c r="E407" s="22">
        <v>8464.7999999999993</v>
      </c>
      <c r="F407" s="140">
        <f>$E407/(VLOOKUP($C407,INPC!$C:$F,4,0)/VLOOKUP($K$6,INPC!$C:$F,4,0))</f>
        <v>2024257995426802.8</v>
      </c>
      <c r="G407" s="140">
        <f>$E407/(VLOOKUP($C407,INPC!$C:$G,5,0)/VLOOKUP($K$6,INPC!$C:$G,5,0))</f>
        <v>2474655399409266.5</v>
      </c>
      <c r="H407" s="39">
        <f>$E407/(VLOOKUP($C407,IPCA!$A:$E,4,0)/VLOOKUP($K$6,IPCA!$A:$E,4,0))</f>
        <v>2153023725239112.5</v>
      </c>
      <c r="I407" s="39">
        <f>$E407/(VLOOKUP($C407,IPCA!$A:$E,5,0)/VLOOKUP($K$6,IPCA!$A:$E,5,0))</f>
        <v>2632071504104815</v>
      </c>
    </row>
    <row r="408" spans="1:9" s="7" customFormat="1">
      <c r="A408" s="58">
        <v>1981</v>
      </c>
      <c r="B408" s="58">
        <v>4</v>
      </c>
      <c r="C408" s="17">
        <v>29891</v>
      </c>
      <c r="D408" s="18">
        <v>2750000000000</v>
      </c>
      <c r="E408" s="22">
        <v>11928</v>
      </c>
      <c r="F408" s="140">
        <f>$E408/(VLOOKUP($C408,INPC!$C:$F,4,0)/VLOOKUP($K$6,INPC!$C:$F,4,0))</f>
        <v>2710621737610320.5</v>
      </c>
      <c r="G408" s="140">
        <f>$E408/(VLOOKUP($C408,INPC!$C:$G,5,0)/VLOOKUP($K$6,INPC!$C:$G,5,0))</f>
        <v>3313735074228616.5</v>
      </c>
      <c r="H408" s="39">
        <f>$E408/(VLOOKUP($C408,IPCA!$A:$E,4,0)/VLOOKUP($K$6,IPCA!$A:$E,4,0))</f>
        <v>2881964954786238</v>
      </c>
      <c r="I408" s="39">
        <f>$E408/(VLOOKUP($C408,IPCA!$A:$E,5,0)/VLOOKUP($K$6,IPCA!$A:$E,5,0))</f>
        <v>3523202157226176</v>
      </c>
    </row>
    <row r="409" spans="1:9" s="7" customFormat="1">
      <c r="A409" s="58">
        <v>1981</v>
      </c>
      <c r="B409" s="58">
        <v>4</v>
      </c>
      <c r="C409" s="17">
        <v>29921</v>
      </c>
      <c r="D409" s="18">
        <v>2750000000000</v>
      </c>
      <c r="E409" s="22">
        <v>11928</v>
      </c>
      <c r="F409" s="140">
        <f>$E409/(VLOOKUP($C409,INPC!$C:$F,4,0)/VLOOKUP($K$6,INPC!$C:$F,4,0))</f>
        <v>2564752145482876.5</v>
      </c>
      <c r="G409" s="140">
        <f>$E409/(VLOOKUP($C409,INPC!$C:$G,5,0)/VLOOKUP($K$6,INPC!$C:$G,5,0))</f>
        <v>3135409497852816.5</v>
      </c>
      <c r="H409" s="39">
        <f>$E409/(VLOOKUP($C409,IPCA!$A:$E,4,0)/VLOOKUP($K$6,IPCA!$A:$E,4,0))</f>
        <v>2720749380695480</v>
      </c>
      <c r="I409" s="39">
        <f>$E409/(VLOOKUP($C409,IPCA!$A:$E,5,0)/VLOOKUP($K$6,IPCA!$A:$E,5,0))</f>
        <v>3326116117900224</v>
      </c>
    </row>
    <row r="410" spans="1:9" s="7" customFormat="1">
      <c r="A410" s="58">
        <v>1982</v>
      </c>
      <c r="B410" s="58">
        <v>1</v>
      </c>
      <c r="C410" s="17">
        <v>29952</v>
      </c>
      <c r="D410" s="18">
        <v>2750000000000</v>
      </c>
      <c r="E410" s="22">
        <v>11928</v>
      </c>
      <c r="F410" s="140">
        <f>$E410/(VLOOKUP($C410,INPC!$C:$F,4,0)/VLOOKUP($K$6,INPC!$C:$F,4,0))</f>
        <v>2403397208267422</v>
      </c>
      <c r="G410" s="140">
        <f>$E410/(VLOOKUP($C410,INPC!$C:$G,5,0)/VLOOKUP($K$6,INPC!$C:$G,5,0))</f>
        <v>2938153087106923.5</v>
      </c>
      <c r="H410" s="39">
        <f>$E410/(VLOOKUP($C410,IPCA!$A:$E,4,0)/VLOOKUP($K$6,IPCA!$A:$E,4,0))</f>
        <v>2543590759001096</v>
      </c>
      <c r="I410" s="39">
        <f>$E410/(VLOOKUP($C410,IPCA!$A:$E,5,0)/VLOOKUP($K$6,IPCA!$A:$E,5,0))</f>
        <v>3109539702878839.5</v>
      </c>
    </row>
    <row r="411" spans="1:9" s="7" customFormat="1">
      <c r="A411" s="58">
        <v>1982</v>
      </c>
      <c r="B411" s="58">
        <v>1</v>
      </c>
      <c r="C411" s="17">
        <v>29983</v>
      </c>
      <c r="D411" s="18">
        <v>2750000000000</v>
      </c>
      <c r="E411" s="22">
        <v>11928</v>
      </c>
      <c r="F411" s="140">
        <f>$E411/(VLOOKUP($C411,INPC!$C:$F,4,0)/VLOOKUP($K$6,INPC!$C:$F,4,0))</f>
        <v>2255113079503504</v>
      </c>
      <c r="G411" s="140">
        <f>$E411/(VLOOKUP($C411,INPC!$C:$G,5,0)/VLOOKUP($K$6,INPC!$C:$G,5,0))</f>
        <v>2756875739693034</v>
      </c>
      <c r="H411" s="39">
        <f>$E411/(VLOOKUP($C411,IPCA!$A:$E,4,0)/VLOOKUP($K$6,IPCA!$A:$E,4,0))</f>
        <v>2385286576047805.5</v>
      </c>
      <c r="I411" s="39">
        <f>$E411/(VLOOKUP($C411,IPCA!$A:$E,5,0)/VLOOKUP($K$6,IPCA!$A:$E,5,0))</f>
        <v>2916012839218442</v>
      </c>
    </row>
    <row r="412" spans="1:9" s="7" customFormat="1">
      <c r="A412" s="58">
        <v>1982</v>
      </c>
      <c r="B412" s="58">
        <v>1</v>
      </c>
      <c r="C412" s="17">
        <v>30011</v>
      </c>
      <c r="D412" s="18">
        <v>2750000000000</v>
      </c>
      <c r="E412" s="22">
        <v>11928</v>
      </c>
      <c r="F412" s="140">
        <f>$E412/(VLOOKUP($C412,INPC!$C:$F,4,0)/VLOOKUP($K$6,INPC!$C:$F,4,0))</f>
        <v>2142855190905357</v>
      </c>
      <c r="G412" s="140">
        <f>$E412/(VLOOKUP($C412,INPC!$C:$G,5,0)/VLOOKUP($K$6,INPC!$C:$G,5,0))</f>
        <v>2619640470881799</v>
      </c>
      <c r="H412" s="39">
        <f>$E412/(VLOOKUP($C412,IPCA!$A:$E,4,0)/VLOOKUP($K$6,IPCA!$A:$E,4,0))</f>
        <v>2256388356043870.5</v>
      </c>
      <c r="I412" s="39">
        <f>$E412/(VLOOKUP($C412,IPCA!$A:$E,5,0)/VLOOKUP($K$6,IPCA!$A:$E,5,0))</f>
        <v>2758434765263631.5</v>
      </c>
    </row>
    <row r="413" spans="1:9" s="7" customFormat="1">
      <c r="A413" s="58">
        <v>1982</v>
      </c>
      <c r="B413" s="58">
        <v>2</v>
      </c>
      <c r="C413" s="17">
        <v>30042</v>
      </c>
      <c r="D413" s="18">
        <v>2750000000000</v>
      </c>
      <c r="E413" s="22">
        <v>11928</v>
      </c>
      <c r="F413" s="140">
        <f>$E413/(VLOOKUP($C413,INPC!$C:$F,4,0)/VLOOKUP($K$6,INPC!$C:$F,4,0))</f>
        <v>2028297205337975.5</v>
      </c>
      <c r="G413" s="140">
        <f>$E413/(VLOOKUP($C413,INPC!$C:$G,5,0)/VLOOKUP($K$6,INPC!$C:$G,5,0))</f>
        <v>2479593333525675</v>
      </c>
      <c r="H413" s="39">
        <f>$E413/(VLOOKUP($C413,IPCA!$A:$E,4,0)/VLOOKUP($K$6,IPCA!$A:$E,4,0))</f>
        <v>2130933265811567</v>
      </c>
      <c r="I413" s="39">
        <f>$E413/(VLOOKUP($C413,IPCA!$A:$E,5,0)/VLOOKUP($K$6,IPCA!$A:$E,5,0))</f>
        <v>2605065917454640.5</v>
      </c>
    </row>
    <row r="414" spans="1:9" s="7" customFormat="1">
      <c r="A414" s="58">
        <v>1982</v>
      </c>
      <c r="B414" s="58">
        <v>2</v>
      </c>
      <c r="C414" s="17">
        <v>30072</v>
      </c>
      <c r="D414" s="18">
        <v>2750000000000</v>
      </c>
      <c r="E414" s="22">
        <v>16608</v>
      </c>
      <c r="F414" s="140">
        <f>$E414/(VLOOKUP($C414,INPC!$C:$F,4,0)/VLOOKUP($K$6,INPC!$C:$F,4,0))</f>
        <v>2647657470584594.5</v>
      </c>
      <c r="G414" s="140">
        <f>$E414/(VLOOKUP($C414,INPC!$C:$G,5,0)/VLOOKUP($K$6,INPC!$C:$G,5,0))</f>
        <v>3236761257789666.5</v>
      </c>
      <c r="H414" s="39">
        <f>$E414/(VLOOKUP($C414,IPCA!$A:$E,4,0)/VLOOKUP($K$6,IPCA!$A:$E,4,0))</f>
        <v>2781787224950666</v>
      </c>
      <c r="I414" s="39">
        <f>$E414/(VLOOKUP($C414,IPCA!$A:$E,5,0)/VLOOKUP($K$6,IPCA!$A:$E,5,0))</f>
        <v>3400734882502188.5</v>
      </c>
    </row>
    <row r="415" spans="1:9" s="7" customFormat="1">
      <c r="A415" s="58">
        <v>1982</v>
      </c>
      <c r="B415" s="58">
        <v>2</v>
      </c>
      <c r="C415" s="17">
        <v>30103</v>
      </c>
      <c r="D415" s="18">
        <v>2750000000000</v>
      </c>
      <c r="E415" s="22">
        <v>16608</v>
      </c>
      <c r="F415" s="140">
        <f>$E415/(VLOOKUP($C415,INPC!$C:$F,4,0)/VLOOKUP($K$6,INPC!$C:$F,4,0))</f>
        <v>2471151126524621.5</v>
      </c>
      <c r="G415" s="140">
        <f>$E415/(VLOOKUP($C415,INPC!$C:$G,5,0)/VLOOKUP($K$6,INPC!$C:$G,5,0))</f>
        <v>3020982252176350</v>
      </c>
      <c r="H415" s="39">
        <f>$E415/(VLOOKUP($C415,IPCA!$A:$E,4,0)/VLOOKUP($K$6,IPCA!$A:$E,4,0))</f>
        <v>2597254484626414</v>
      </c>
      <c r="I415" s="39">
        <f>$E415/(VLOOKUP($C415,IPCA!$A:$E,5,0)/VLOOKUP($K$6,IPCA!$A:$E,5,0))</f>
        <v>3175143607455791</v>
      </c>
    </row>
    <row r="416" spans="1:9" s="7" customFormat="1">
      <c r="A416" s="58">
        <v>1982</v>
      </c>
      <c r="B416" s="58">
        <v>3</v>
      </c>
      <c r="C416" s="17">
        <v>30133</v>
      </c>
      <c r="D416" s="18">
        <v>2750000000000</v>
      </c>
      <c r="E416" s="22">
        <v>16608</v>
      </c>
      <c r="F416" s="140">
        <f>$E416/(VLOOKUP($C416,INPC!$C:$F,4,0)/VLOOKUP($K$6,INPC!$C:$F,4,0))</f>
        <v>2322689350817536</v>
      </c>
      <c r="G416" s="140">
        <f>$E416/(VLOOKUP($C416,INPC!$C:$G,5,0)/VLOOKUP($K$6,INPC!$C:$G,5,0))</f>
        <v>2839487731374438</v>
      </c>
      <c r="H416" s="39">
        <f>$E416/(VLOOKUP($C416,IPCA!$A:$E,4,0)/VLOOKUP($K$6,IPCA!$A:$E,4,0))</f>
        <v>2441994315858027</v>
      </c>
      <c r="I416" s="39">
        <f>$E416/(VLOOKUP($C416,IPCA!$A:$E,5,0)/VLOOKUP($K$6,IPCA!$A:$E,5,0))</f>
        <v>2985338051136437.5</v>
      </c>
    </row>
    <row r="417" spans="1:9" s="7" customFormat="1">
      <c r="A417" s="58">
        <v>1982</v>
      </c>
      <c r="B417" s="58">
        <v>3</v>
      </c>
      <c r="C417" s="17">
        <v>30164</v>
      </c>
      <c r="D417" s="18">
        <v>2750000000000</v>
      </c>
      <c r="E417" s="22">
        <v>16608</v>
      </c>
      <c r="F417" s="140">
        <f>$E417/(VLOOKUP($C417,INPC!$C:$F,4,0)/VLOOKUP($K$6,INPC!$C:$F,4,0))</f>
        <v>2200199666267915.3</v>
      </c>
      <c r="G417" s="140">
        <f>$E417/(VLOOKUP($C417,INPC!$C:$G,5,0)/VLOOKUP($K$6,INPC!$C:$G,5,0))</f>
        <v>2689744092012526.5</v>
      </c>
      <c r="H417" s="39">
        <f>$E417/(VLOOKUP($C417,IPCA!$A:$E,4,0)/VLOOKUP($K$6,IPCA!$A:$E,4,0))</f>
        <v>2304358128825558.5</v>
      </c>
      <c r="I417" s="39">
        <f>$E417/(VLOOKUP($C417,IPCA!$A:$E,5,0)/VLOOKUP($K$6,IPCA!$A:$E,5,0))</f>
        <v>2817077812489245.5</v>
      </c>
    </row>
    <row r="418" spans="1:9" s="7" customFormat="1">
      <c r="A418" s="58">
        <v>1982</v>
      </c>
      <c r="B418" s="58">
        <v>3</v>
      </c>
      <c r="C418" s="17">
        <v>30195</v>
      </c>
      <c r="D418" s="18">
        <v>2750000000000</v>
      </c>
      <c r="E418" s="22">
        <v>16608</v>
      </c>
      <c r="F418" s="140">
        <f>$E418/(VLOOKUP($C418,INPC!$C:$F,4,0)/VLOOKUP($K$6,INPC!$C:$F,4,0))</f>
        <v>2109405990123601</v>
      </c>
      <c r="G418" s="140">
        <f>$E418/(VLOOKUP($C418,INPC!$C:$G,5,0)/VLOOKUP($K$6,INPC!$C:$G,5,0))</f>
        <v>2578748822926102</v>
      </c>
      <c r="H418" s="39">
        <f>$E418/(VLOOKUP($C418,IPCA!$A:$E,4,0)/VLOOKUP($K$6,IPCA!$A:$E,4,0))</f>
        <v>2192950541558472</v>
      </c>
      <c r="I418" s="39">
        <f>$E418/(VLOOKUP($C418,IPCA!$A:$E,5,0)/VLOOKUP($K$6,IPCA!$A:$E,5,0))</f>
        <v>2680882037055232</v>
      </c>
    </row>
    <row r="419" spans="1:9" s="7" customFormat="1">
      <c r="A419" s="58">
        <v>1982</v>
      </c>
      <c r="B419" s="58">
        <v>4</v>
      </c>
      <c r="C419" s="17">
        <v>30225</v>
      </c>
      <c r="D419" s="18">
        <v>2750000000000</v>
      </c>
      <c r="E419" s="22">
        <v>16608</v>
      </c>
      <c r="F419" s="140">
        <f>$E419/(VLOOKUP($C419,INPC!$C:$F,4,0)/VLOOKUP($K$6,INPC!$C:$F,4,0))</f>
        <v>2030113487358402.5</v>
      </c>
      <c r="G419" s="140">
        <f>$E419/(VLOOKUP($C419,INPC!$C:$G,5,0)/VLOOKUP($K$6,INPC!$C:$G,5,0))</f>
        <v>2481813738295647</v>
      </c>
      <c r="H419" s="39">
        <f>$E419/(VLOOKUP($C419,IPCA!$A:$E,4,0)/VLOOKUP($K$6,IPCA!$A:$E,4,0))</f>
        <v>2099674255252430.5</v>
      </c>
      <c r="I419" s="39">
        <f>$E419/(VLOOKUP($C419,IPCA!$A:$E,5,0)/VLOOKUP($K$6,IPCA!$A:$E,5,0))</f>
        <v>2566851777046096</v>
      </c>
    </row>
    <row r="420" spans="1:9" s="7" customFormat="1">
      <c r="A420" s="58">
        <v>1982</v>
      </c>
      <c r="B420" s="58">
        <v>4</v>
      </c>
      <c r="C420" s="17">
        <v>30256</v>
      </c>
      <c r="D420" s="18">
        <v>2750000000000</v>
      </c>
      <c r="E420" s="22">
        <v>23568</v>
      </c>
      <c r="F420" s="140">
        <f>$E420/(VLOOKUP($C420,INPC!$C:$F,4,0)/VLOOKUP($K$6,INPC!$C:$F,4,0))</f>
        <v>2736921669377273.5</v>
      </c>
      <c r="G420" s="140">
        <f>$E420/(VLOOKUP($C420,INPC!$C:$G,5,0)/VLOOKUP($K$6,INPC!$C:$G,5,0))</f>
        <v>3345886740813716.5</v>
      </c>
      <c r="H420" s="39">
        <f>$E420/(VLOOKUP($C420,IPCA!$A:$E,4,0)/VLOOKUP($K$6,IPCA!$A:$E,4,0))</f>
        <v>2829935689833979</v>
      </c>
      <c r="I420" s="39">
        <f>$E420/(VLOOKUP($C420,IPCA!$A:$E,5,0)/VLOOKUP($K$6,IPCA!$A:$E,5,0))</f>
        <v>3459596380822039.5</v>
      </c>
    </row>
    <row r="421" spans="1:9" s="7" customFormat="1">
      <c r="A421" s="58">
        <v>1982</v>
      </c>
      <c r="B421" s="58">
        <v>4</v>
      </c>
      <c r="C421" s="17">
        <v>30286</v>
      </c>
      <c r="D421" s="18">
        <v>2750000000000</v>
      </c>
      <c r="E421" s="22">
        <v>23568</v>
      </c>
      <c r="F421" s="140">
        <f>$E421/(VLOOKUP($C421,INPC!$C:$F,4,0)/VLOOKUP($K$6,INPC!$C:$F,4,0))</f>
        <v>2529847296659062.5</v>
      </c>
      <c r="G421" s="140">
        <f>$E421/(VLOOKUP($C421,INPC!$C:$G,5,0)/VLOOKUP($K$6,INPC!$C:$G,5,0))</f>
        <v>3092738320165704</v>
      </c>
      <c r="H421" s="39">
        <f>$E421/(VLOOKUP($C421,IPCA!$A:$E,4,0)/VLOOKUP($K$6,IPCA!$A:$E,4,0))</f>
        <v>2625028199507661</v>
      </c>
      <c r="I421" s="39">
        <f>$E421/(VLOOKUP($C421,IPCA!$A:$E,5,0)/VLOOKUP($K$6,IPCA!$A:$E,5,0))</f>
        <v>3209096973898115</v>
      </c>
    </row>
    <row r="422" spans="1:9" s="7" customFormat="1">
      <c r="A422" s="58">
        <v>1983</v>
      </c>
      <c r="B422" s="58">
        <v>1</v>
      </c>
      <c r="C422" s="17">
        <v>30317</v>
      </c>
      <c r="D422" s="18">
        <v>2750000000000</v>
      </c>
      <c r="E422" s="22">
        <v>23568</v>
      </c>
      <c r="F422" s="140">
        <f>$E422/(VLOOKUP($C422,INPC!$C:$F,4,0)/VLOOKUP($K$6,INPC!$C:$F,4,0))</f>
        <v>2317886054161069</v>
      </c>
      <c r="G422" s="140">
        <f>$E422/(VLOOKUP($C422,INPC!$C:$G,5,0)/VLOOKUP($K$6,INPC!$C:$G,5,0))</f>
        <v>2833615701211907.5</v>
      </c>
      <c r="H422" s="39">
        <f>$E422/(VLOOKUP($C422,IPCA!$A:$E,4,0)/VLOOKUP($K$6,IPCA!$A:$E,4,0))</f>
        <v>2416238598381933.5</v>
      </c>
      <c r="I422" s="39">
        <f>$E422/(VLOOKUP($C422,IPCA!$A:$E,5,0)/VLOOKUP($K$6,IPCA!$A:$E,5,0))</f>
        <v>2953851686521913.5</v>
      </c>
    </row>
    <row r="423" spans="1:9" s="7" customFormat="1">
      <c r="A423" s="58">
        <v>1983</v>
      </c>
      <c r="B423" s="58">
        <v>1</v>
      </c>
      <c r="C423" s="17">
        <v>30348</v>
      </c>
      <c r="D423" s="18">
        <v>2750000000000</v>
      </c>
      <c r="E423" s="22">
        <v>23568</v>
      </c>
      <c r="F423" s="140">
        <f>$E423/(VLOOKUP($C423,INPC!$C:$F,4,0)/VLOOKUP($K$6,INPC!$C:$F,4,0))</f>
        <v>2145392998484305</v>
      </c>
      <c r="G423" s="140">
        <f>$E423/(VLOOKUP($C423,INPC!$C:$G,5,0)/VLOOKUP($K$6,INPC!$C:$G,5,0))</f>
        <v>2622742940647063</v>
      </c>
      <c r="H423" s="39">
        <f>$E423/(VLOOKUP($C423,IPCA!$A:$E,4,0)/VLOOKUP($K$6,IPCA!$A:$E,4,0))</f>
        <v>2240200445423046.8</v>
      </c>
      <c r="I423" s="39">
        <f>$E423/(VLOOKUP($C423,IPCA!$A:$E,5,0)/VLOOKUP($K$6,IPCA!$A:$E,5,0))</f>
        <v>2738645044529675</v>
      </c>
    </row>
    <row r="424" spans="1:9" s="7" customFormat="1">
      <c r="A424" s="58">
        <v>1983</v>
      </c>
      <c r="B424" s="58">
        <v>1</v>
      </c>
      <c r="C424" s="17">
        <v>30376</v>
      </c>
      <c r="D424" s="18">
        <v>2750000000000</v>
      </c>
      <c r="E424" s="22">
        <v>23568</v>
      </c>
      <c r="F424" s="140">
        <f>$E424/(VLOOKUP($C424,INPC!$C:$F,4,0)/VLOOKUP($K$6,INPC!$C:$F,4,0))</f>
        <v>2000912045685099.5</v>
      </c>
      <c r="G424" s="140">
        <f>$E424/(VLOOKUP($C424,INPC!$C:$G,5,0)/VLOOKUP($K$6,INPC!$C:$G,5,0))</f>
        <v>2446114975850034</v>
      </c>
      <c r="H424" s="39">
        <f>$E424/(VLOOKUP($C424,IPCA!$A:$E,4,0)/VLOOKUP($K$6,IPCA!$A:$E,4,0))</f>
        <v>2086919364795488.3</v>
      </c>
      <c r="I424" s="39">
        <f>$E424/(VLOOKUP($C424,IPCA!$A:$E,5,0)/VLOOKUP($K$6,IPCA!$A:$E,5,0))</f>
        <v>2551258923462484</v>
      </c>
    </row>
    <row r="425" spans="1:9" s="7" customFormat="1">
      <c r="A425" s="58">
        <v>1983</v>
      </c>
      <c r="B425" s="58">
        <v>2</v>
      </c>
      <c r="C425" s="17">
        <v>30407</v>
      </c>
      <c r="D425" s="18">
        <v>2750000000000</v>
      </c>
      <c r="E425" s="22">
        <v>23568</v>
      </c>
      <c r="F425" s="140">
        <f>$E425/(VLOOKUP($C425,INPC!$C:$F,4,0)/VLOOKUP($K$6,INPC!$C:$F,4,0))</f>
        <v>1877637590941113.8</v>
      </c>
      <c r="G425" s="140">
        <f>$E425/(VLOOKUP($C425,INPC!$C:$G,5,0)/VLOOKUP($K$6,INPC!$C:$G,5,0))</f>
        <v>2295411954925511.5</v>
      </c>
      <c r="H425" s="39">
        <f>$E425/(VLOOKUP($C425,IPCA!$A:$E,4,0)/VLOOKUP($K$6,IPCA!$A:$E,4,0))</f>
        <v>1958091461585167.8</v>
      </c>
      <c r="I425" s="39">
        <f>$E425/(VLOOKUP($C425,IPCA!$A:$E,5,0)/VLOOKUP($K$6,IPCA!$A:$E,5,0))</f>
        <v>2393766811787867.5</v>
      </c>
    </row>
    <row r="426" spans="1:9" s="7" customFormat="1">
      <c r="A426" s="58">
        <v>1983</v>
      </c>
      <c r="B426" s="58">
        <v>2</v>
      </c>
      <c r="C426" s="17">
        <v>30437</v>
      </c>
      <c r="D426" s="18">
        <v>2750000000000</v>
      </c>
      <c r="E426" s="22">
        <v>34776</v>
      </c>
      <c r="F426" s="140">
        <f>$E426/(VLOOKUP($C426,INPC!$C:$F,4,0)/VLOOKUP($K$6,INPC!$C:$F,4,0))</f>
        <v>2596372158712130.5</v>
      </c>
      <c r="G426" s="140">
        <f>$E426/(VLOOKUP($C426,INPC!$C:$G,5,0)/VLOOKUP($K$6,INPC!$C:$G,5,0))</f>
        <v>3174064964025579.5</v>
      </c>
      <c r="H426" s="39">
        <f>$E426/(VLOOKUP($C426,IPCA!$A:$E,4,0)/VLOOKUP($K$6,IPCA!$A:$E,4,0))</f>
        <v>2713374628872119.5</v>
      </c>
      <c r="I426" s="39">
        <f>$E426/(VLOOKUP($C426,IPCA!$A:$E,5,0)/VLOOKUP($K$6,IPCA!$A:$E,5,0))</f>
        <v>3317100483796165.5</v>
      </c>
    </row>
    <row r="427" spans="1:9" s="7" customFormat="1">
      <c r="A427" s="58">
        <v>1983</v>
      </c>
      <c r="B427" s="58">
        <v>2</v>
      </c>
      <c r="C427" s="17">
        <v>30468</v>
      </c>
      <c r="D427" s="18">
        <v>2750000000000</v>
      </c>
      <c r="E427" s="22">
        <v>34776</v>
      </c>
      <c r="F427" s="140">
        <f>$E427/(VLOOKUP($C427,INPC!$C:$F,4,0)/VLOOKUP($K$6,INPC!$C:$F,4,0))</f>
        <v>2342593671478259.5</v>
      </c>
      <c r="G427" s="140">
        <f>$E427/(VLOOKUP($C427,INPC!$C:$G,5,0)/VLOOKUP($K$6,INPC!$C:$G,5,0))</f>
        <v>2863820763382172</v>
      </c>
      <c r="H427" s="39">
        <f>$E427/(VLOOKUP($C427,IPCA!$A:$E,4,0)/VLOOKUP($K$6,IPCA!$A:$E,4,0))</f>
        <v>2469390287964372.5</v>
      </c>
      <c r="I427" s="39">
        <f>$E427/(VLOOKUP($C427,IPCA!$A:$E,5,0)/VLOOKUP($K$6,IPCA!$A:$E,5,0))</f>
        <v>3018829627036445.5</v>
      </c>
    </row>
    <row r="428" spans="1:9" s="7" customFormat="1">
      <c r="A428" s="58">
        <v>1983</v>
      </c>
      <c r="B428" s="58">
        <v>3</v>
      </c>
      <c r="C428" s="17">
        <v>30498</v>
      </c>
      <c r="D428" s="18">
        <v>2750000000000</v>
      </c>
      <c r="E428" s="22">
        <v>34776</v>
      </c>
      <c r="F428" s="140">
        <f>$E428/(VLOOKUP($C428,INPC!$C:$F,4,0)/VLOOKUP($K$6,INPC!$C:$F,4,0))</f>
        <v>2102327288405204.8</v>
      </c>
      <c r="G428" s="140">
        <f>$E428/(VLOOKUP($C428,INPC!$C:$G,5,0)/VLOOKUP($K$6,INPC!$C:$G,5,0))</f>
        <v>2570095110075363</v>
      </c>
      <c r="H428" s="39">
        <f>$E428/(VLOOKUP($C428,IPCA!$A:$E,4,0)/VLOOKUP($K$6,IPCA!$A:$E,4,0))</f>
        <v>2243300614569672.8</v>
      </c>
      <c r="I428" s="39">
        <f>$E428/(VLOOKUP($C428,IPCA!$A:$E,5,0)/VLOOKUP($K$6,IPCA!$A:$E,5,0))</f>
        <v>2742435001311425</v>
      </c>
    </row>
    <row r="429" spans="1:9" s="7" customFormat="1">
      <c r="A429" s="58">
        <v>1983</v>
      </c>
      <c r="B429" s="58">
        <v>3</v>
      </c>
      <c r="C429" s="17">
        <v>30529</v>
      </c>
      <c r="D429" s="18">
        <v>2750000000000</v>
      </c>
      <c r="E429" s="22">
        <v>34776</v>
      </c>
      <c r="F429" s="140">
        <f>$E429/(VLOOKUP($C429,INPC!$C:$F,4,0)/VLOOKUP($K$6,INPC!$C:$F,4,0))</f>
        <v>1913869918462434.5</v>
      </c>
      <c r="G429" s="140">
        <f>$E429/(VLOOKUP($C429,INPC!$C:$G,5,0)/VLOOKUP($K$6,INPC!$C:$G,5,0))</f>
        <v>2339705975320326.5</v>
      </c>
      <c r="H429" s="39">
        <f>$E429/(VLOOKUP($C429,IPCA!$A:$E,4,0)/VLOOKUP($K$6,IPCA!$A:$E,4,0))</f>
        <v>2055976257756371.5</v>
      </c>
      <c r="I429" s="39">
        <f>$E429/(VLOOKUP($C429,IPCA!$A:$E,5,0)/VLOOKUP($K$6,IPCA!$A:$E,5,0))</f>
        <v>2513430975107164.5</v>
      </c>
    </row>
    <row r="430" spans="1:9" s="7" customFormat="1">
      <c r="A430" s="58">
        <v>1983</v>
      </c>
      <c r="B430" s="58">
        <v>3</v>
      </c>
      <c r="C430" s="17">
        <v>30560</v>
      </c>
      <c r="D430" s="18">
        <v>2750000000000</v>
      </c>
      <c r="E430" s="22">
        <v>34776</v>
      </c>
      <c r="F430" s="140">
        <f>$E430/(VLOOKUP($C430,INPC!$C:$F,4,0)/VLOOKUP($K$6,INPC!$C:$F,4,0))</f>
        <v>1719983346477831.5</v>
      </c>
      <c r="G430" s="140">
        <f>$E430/(VLOOKUP($C430,INPC!$C:$G,5,0)/VLOOKUP($K$6,INPC!$C:$G,5,0))</f>
        <v>2102679641069148.8</v>
      </c>
      <c r="H430" s="39">
        <f>$E430/(VLOOKUP($C430,IPCA!$A:$E,4,0)/VLOOKUP($K$6,IPCA!$A:$E,4,0))</f>
        <v>1863975569170092</v>
      </c>
      <c r="I430" s="39">
        <f>$E430/(VLOOKUP($C430,IPCA!$A:$E,5,0)/VLOOKUP($K$6,IPCA!$A:$E,5,0))</f>
        <v>2278710133310437.5</v>
      </c>
    </row>
    <row r="431" spans="1:9" s="7" customFormat="1">
      <c r="A431" s="58">
        <v>1983</v>
      </c>
      <c r="B431" s="58">
        <v>4</v>
      </c>
      <c r="C431" s="17">
        <v>30590</v>
      </c>
      <c r="D431" s="18">
        <v>2750000000000</v>
      </c>
      <c r="E431" s="22">
        <v>34776</v>
      </c>
      <c r="F431" s="140">
        <f>$E431/(VLOOKUP($C431,INPC!$C:$F,4,0)/VLOOKUP($K$6,INPC!$C:$F,4,0))</f>
        <v>1562250148339393.3</v>
      </c>
      <c r="G431" s="140">
        <f>$E431/(VLOOKUP($C431,INPC!$C:$G,5,0)/VLOOKUP($K$6,INPC!$C:$G,5,0))</f>
        <v>1909850806344908.3</v>
      </c>
      <c r="H431" s="39">
        <f>$E431/(VLOOKUP($C431,IPCA!$A:$E,4,0)/VLOOKUP($K$6,IPCA!$A:$E,4,0))</f>
        <v>1712165549705719.3</v>
      </c>
      <c r="I431" s="39">
        <f>$E431/(VLOOKUP($C431,IPCA!$A:$E,5,0)/VLOOKUP($K$6,IPCA!$A:$E,5,0))</f>
        <v>2093122384515241.8</v>
      </c>
    </row>
    <row r="432" spans="1:9" s="7" customFormat="1">
      <c r="A432" s="58">
        <v>1983</v>
      </c>
      <c r="B432" s="58">
        <v>4</v>
      </c>
      <c r="C432" s="17">
        <v>30621</v>
      </c>
      <c r="D432" s="18">
        <v>2750000000000</v>
      </c>
      <c r="E432" s="22">
        <v>57120</v>
      </c>
      <c r="F432" s="140">
        <f>$E432/(VLOOKUP($C432,INPC!$C:$F,4,0)/VLOOKUP($K$6,INPC!$C:$F,4,0))</f>
        <v>2389821370432623</v>
      </c>
      <c r="G432" s="140">
        <f>$E432/(VLOOKUP($C432,INPC!$C:$G,5,0)/VLOOKUP($K$6,INPC!$C:$G,5,0))</f>
        <v>2921556625353882</v>
      </c>
      <c r="H432" s="39">
        <f>$E432/(VLOOKUP($C432,IPCA!$A:$E,4,0)/VLOOKUP($K$6,IPCA!$A:$E,4,0))</f>
        <v>2618868990614046.5</v>
      </c>
      <c r="I432" s="39">
        <f>$E432/(VLOOKUP($C432,IPCA!$A:$E,5,0)/VLOOKUP($K$6,IPCA!$A:$E,5,0))</f>
        <v>3201567341025672</v>
      </c>
    </row>
    <row r="433" spans="1:9" s="7" customFormat="1">
      <c r="A433" s="58">
        <v>1983</v>
      </c>
      <c r="B433" s="58">
        <v>4</v>
      </c>
      <c r="C433" s="17">
        <v>30651</v>
      </c>
      <c r="D433" s="18">
        <v>2750000000000</v>
      </c>
      <c r="E433" s="22">
        <v>57120</v>
      </c>
      <c r="F433" s="140">
        <f>$E433/(VLOOKUP($C433,INPC!$C:$F,4,0)/VLOOKUP($K$6,INPC!$C:$F,4,0))</f>
        <v>2205773581783665.3</v>
      </c>
      <c r="G433" s="140">
        <f>$E433/(VLOOKUP($C433,INPC!$C:$G,5,0)/VLOOKUP($K$6,INPC!$C:$G,5,0))</f>
        <v>2696558203730530.5</v>
      </c>
      <c r="H433" s="39">
        <f>$E433/(VLOOKUP($C433,IPCA!$A:$E,4,0)/VLOOKUP($K$6,IPCA!$A:$E,4,0))</f>
        <v>2409770790693503</v>
      </c>
      <c r="I433" s="39">
        <f>$E433/(VLOOKUP($C433,IPCA!$A:$E,5,0)/VLOOKUP($K$6,IPCA!$A:$E,5,0))</f>
        <v>2945944791622807</v>
      </c>
    </row>
    <row r="434" spans="1:9" s="7" customFormat="1">
      <c r="A434" s="58">
        <v>1984</v>
      </c>
      <c r="B434" s="58">
        <v>1</v>
      </c>
      <c r="C434" s="17">
        <v>30682</v>
      </c>
      <c r="D434" s="18">
        <v>2750000000000</v>
      </c>
      <c r="E434" s="22">
        <v>57120</v>
      </c>
      <c r="F434" s="140">
        <f>$E434/(VLOOKUP($C434,INPC!$C:$F,4,0)/VLOOKUP($K$6,INPC!$C:$F,4,0))</f>
        <v>2016412046655334</v>
      </c>
      <c r="G434" s="140">
        <f>$E434/(VLOOKUP($C434,INPC!$C:$G,5,0)/VLOOKUP($K$6,INPC!$C:$G,5,0))</f>
        <v>2465063727036146</v>
      </c>
      <c r="H434" s="39">
        <f>$E434/(VLOOKUP($C434,IPCA!$A:$E,4,0)/VLOOKUP($K$6,IPCA!$A:$E,4,0))</f>
        <v>2197313865727817.8</v>
      </c>
      <c r="I434" s="39">
        <f>$E434/(VLOOKUP($C434,IPCA!$A:$E,5,0)/VLOOKUP($K$6,IPCA!$A:$E,5,0))</f>
        <v>2686216200852257</v>
      </c>
    </row>
    <row r="435" spans="1:9" s="7" customFormat="1">
      <c r="A435" s="58">
        <v>1984</v>
      </c>
      <c r="B435" s="58">
        <v>1</v>
      </c>
      <c r="C435" s="17">
        <v>30713</v>
      </c>
      <c r="D435" s="18">
        <v>2750000000000</v>
      </c>
      <c r="E435" s="22">
        <v>57120</v>
      </c>
      <c r="F435" s="140">
        <f>$E435/(VLOOKUP($C435,INPC!$C:$F,4,0)/VLOOKUP($K$6,INPC!$C:$F,4,0))</f>
        <v>1837497965015566.8</v>
      </c>
      <c r="G435" s="140">
        <f>$E435/(VLOOKUP($C435,INPC!$C:$G,5,0)/VLOOKUP($K$6,INPC!$C:$G,5,0))</f>
        <v>2246341262231530.5</v>
      </c>
      <c r="H435" s="39">
        <f>$E435/(VLOOKUP($C435,IPCA!$A:$E,4,0)/VLOOKUP($K$6,IPCA!$A:$E,4,0))</f>
        <v>2006665814669972.3</v>
      </c>
      <c r="I435" s="39">
        <f>$E435/(VLOOKUP($C435,IPCA!$A:$E,5,0)/VLOOKUP($K$6,IPCA!$A:$E,5,0))</f>
        <v>2453148958434041</v>
      </c>
    </row>
    <row r="436" spans="1:9" s="7" customFormat="1">
      <c r="A436" s="58">
        <v>1984</v>
      </c>
      <c r="B436" s="58">
        <v>1</v>
      </c>
      <c r="C436" s="17">
        <v>30742</v>
      </c>
      <c r="D436" s="18">
        <v>2750000000000</v>
      </c>
      <c r="E436" s="22">
        <v>57120</v>
      </c>
      <c r="F436" s="140">
        <f>$E436/(VLOOKUP($C436,INPC!$C:$F,4,0)/VLOOKUP($K$6,INPC!$C:$F,4,0))</f>
        <v>1672991807597081.8</v>
      </c>
      <c r="G436" s="140">
        <f>$E436/(VLOOKUP($C436,INPC!$C:$G,5,0)/VLOOKUP($K$6,INPC!$C:$G,5,0))</f>
        <v>2045232484787432.5</v>
      </c>
      <c r="H436" s="39">
        <f>$E436/(VLOOKUP($C436,IPCA!$A:$E,4,0)/VLOOKUP($K$6,IPCA!$A:$E,4,0))</f>
        <v>1842016297229471</v>
      </c>
      <c r="I436" s="39">
        <f>$E436/(VLOOKUP($C436,IPCA!$A:$E,5,0)/VLOOKUP($K$6,IPCA!$A:$E,5,0))</f>
        <v>2251864923363028</v>
      </c>
    </row>
    <row r="437" spans="1:9" s="7" customFormat="1">
      <c r="A437" s="58">
        <v>1984</v>
      </c>
      <c r="B437" s="58">
        <v>2</v>
      </c>
      <c r="C437" s="17">
        <v>30773</v>
      </c>
      <c r="D437" s="18">
        <v>2750000000000</v>
      </c>
      <c r="E437" s="22">
        <v>57120</v>
      </c>
      <c r="F437" s="140">
        <f>$E437/(VLOOKUP($C437,INPC!$C:$F,4,0)/VLOOKUP($K$6,INPC!$C:$F,4,0))</f>
        <v>1527504553812505.8</v>
      </c>
      <c r="G437" s="140">
        <f>$E437/(VLOOKUP($C437,INPC!$C:$G,5,0)/VLOOKUP($K$6,INPC!$C:$G,5,0))</f>
        <v>1867374317035788.5</v>
      </c>
      <c r="H437" s="39">
        <f>$E437/(VLOOKUP($C437,IPCA!$A:$E,4,0)/VLOOKUP($K$6,IPCA!$A:$E,4,0))</f>
        <v>1681546380945013</v>
      </c>
      <c r="I437" s="39">
        <f>$E437/(VLOOKUP($C437,IPCA!$A:$E,5,0)/VLOOKUP($K$6,IPCA!$A:$E,5,0))</f>
        <v>2055690450705278.3</v>
      </c>
    </row>
    <row r="438" spans="1:9" s="7" customFormat="1">
      <c r="A438" s="58">
        <v>1984</v>
      </c>
      <c r="B438" s="58">
        <v>2</v>
      </c>
      <c r="C438" s="17">
        <v>30803</v>
      </c>
      <c r="D438" s="18">
        <v>2750000000000</v>
      </c>
      <c r="E438" s="22">
        <v>97176</v>
      </c>
      <c r="F438" s="140">
        <f>$E438/(VLOOKUP($C438,INPC!$C:$F,4,0)/VLOOKUP($K$6,INPC!$C:$F,4,0))</f>
        <v>2390519521976611</v>
      </c>
      <c r="G438" s="140">
        <f>$E438/(VLOOKUP($C438,INPC!$C:$G,5,0)/VLOOKUP($K$6,INPC!$C:$G,5,0))</f>
        <v>2922410115616407</v>
      </c>
      <c r="H438" s="39">
        <f>$E438/(VLOOKUP($C438,IPCA!$A:$E,4,0)/VLOOKUP($K$6,IPCA!$A:$E,4,0))</f>
        <v>2623331114087925.5</v>
      </c>
      <c r="I438" s="39">
        <f>$E438/(VLOOKUP($C438,IPCA!$A:$E,5,0)/VLOOKUP($K$6,IPCA!$A:$E,5,0))</f>
        <v>3207022286972488.5</v>
      </c>
    </row>
    <row r="439" spans="1:9" s="7" customFormat="1">
      <c r="A439" s="58">
        <v>1984</v>
      </c>
      <c r="B439" s="58">
        <v>2</v>
      </c>
      <c r="C439" s="17">
        <v>30834</v>
      </c>
      <c r="D439" s="18">
        <v>2750000000000</v>
      </c>
      <c r="E439" s="22">
        <v>97176</v>
      </c>
      <c r="F439" s="140">
        <f>$E439/(VLOOKUP($C439,INPC!$C:$F,4,0)/VLOOKUP($K$6,INPC!$C:$F,4,0))</f>
        <v>2173956780504720</v>
      </c>
      <c r="G439" s="140">
        <f>$E439/(VLOOKUP($C439,INPC!$C:$G,5,0)/VLOOKUP($K$6,INPC!$C:$G,5,0))</f>
        <v>2657662164167020.5</v>
      </c>
      <c r="H439" s="39">
        <f>$E439/(VLOOKUP($C439,IPCA!$A:$E,4,0)/VLOOKUP($K$6,IPCA!$A:$E,4,0))</f>
        <v>2383109253186625</v>
      </c>
      <c r="I439" s="39">
        <f>$E439/(VLOOKUP($C439,IPCA!$A:$E,5,0)/VLOOKUP($K$6,IPCA!$A:$E,5,0))</f>
        <v>2913351062020648.5</v>
      </c>
    </row>
    <row r="440" spans="1:9" s="7" customFormat="1">
      <c r="A440" s="58">
        <v>1984</v>
      </c>
      <c r="B440" s="58">
        <v>3</v>
      </c>
      <c r="C440" s="17">
        <v>30864</v>
      </c>
      <c r="D440" s="18">
        <v>2750000000000</v>
      </c>
      <c r="E440" s="22">
        <v>97176</v>
      </c>
      <c r="F440" s="140">
        <f>$E440/(VLOOKUP($C440,INPC!$C:$F,4,0)/VLOOKUP($K$6,INPC!$C:$F,4,0))</f>
        <v>1992484523462409.8</v>
      </c>
      <c r="G440" s="140">
        <f>$E440/(VLOOKUP($C440,INPC!$C:$G,5,0)/VLOOKUP($K$6,INPC!$C:$G,5,0))</f>
        <v>2435812329932796</v>
      </c>
      <c r="H440" s="39">
        <f>$E440/(VLOOKUP($C440,IPCA!$A:$E,4,0)/VLOOKUP($K$6,IPCA!$A:$E,4,0))</f>
        <v>2171899267321427.3</v>
      </c>
      <c r="I440" s="39">
        <f>$E440/(VLOOKUP($C440,IPCA!$A:$E,5,0)/VLOOKUP($K$6,IPCA!$A:$E,5,0))</f>
        <v>2655146854300444.5</v>
      </c>
    </row>
    <row r="441" spans="1:9" s="7" customFormat="1">
      <c r="A441" s="58">
        <v>1984</v>
      </c>
      <c r="B441" s="58">
        <v>3</v>
      </c>
      <c r="C441" s="17">
        <v>30895</v>
      </c>
      <c r="D441" s="18">
        <v>2750000000000</v>
      </c>
      <c r="E441" s="22">
        <v>97176</v>
      </c>
      <c r="F441" s="140">
        <f>$E441/(VLOOKUP($C441,INPC!$C:$F,4,0)/VLOOKUP($K$6,INPC!$C:$F,4,0))</f>
        <v>1835200840272469.5</v>
      </c>
      <c r="G441" s="140">
        <f>$E441/(VLOOKUP($C441,INPC!$C:$G,5,0)/VLOOKUP($K$6,INPC!$C:$G,5,0))</f>
        <v>2243533027233093.8</v>
      </c>
      <c r="H441" s="39">
        <f>$E441/(VLOOKUP($C441,IPCA!$A:$E,4,0)/VLOOKUP($K$6,IPCA!$A:$E,4,0))</f>
        <v>1986204840406367</v>
      </c>
      <c r="I441" s="39">
        <f>$E441/(VLOOKUP($C441,IPCA!$A:$E,5,0)/VLOOKUP($K$6,IPCA!$A:$E,5,0))</f>
        <v>2428135417396783.5</v>
      </c>
    </row>
    <row r="442" spans="1:9" s="7" customFormat="1">
      <c r="A442" s="58">
        <v>1984</v>
      </c>
      <c r="B442" s="58">
        <v>3</v>
      </c>
      <c r="C442" s="17">
        <v>30926</v>
      </c>
      <c r="D442" s="18">
        <v>2750000000000</v>
      </c>
      <c r="E442" s="22">
        <v>97176</v>
      </c>
      <c r="F442" s="140">
        <f>$E442/(VLOOKUP($C442,INPC!$C:$F,4,0)/VLOOKUP($K$6,INPC!$C:$F,4,0))</f>
        <v>1651816575509268.3</v>
      </c>
      <c r="G442" s="140">
        <f>$E442/(VLOOKUP($C442,INPC!$C:$G,5,0)/VLOOKUP($K$6,INPC!$C:$G,5,0))</f>
        <v>2019345763560080.5</v>
      </c>
      <c r="H442" s="39">
        <f>$E442/(VLOOKUP($C442,IPCA!$A:$E,4,0)/VLOOKUP($K$6,IPCA!$A:$E,4,0))</f>
        <v>1777395153338979</v>
      </c>
      <c r="I442" s="39">
        <f>$E442/(VLOOKUP($C442,IPCA!$A:$E,5,0)/VLOOKUP($K$6,IPCA!$A:$E,5,0))</f>
        <v>2172865574956902</v>
      </c>
    </row>
    <row r="443" spans="1:9" s="7" customFormat="1">
      <c r="A443" s="58">
        <v>1984</v>
      </c>
      <c r="B443" s="58">
        <v>4</v>
      </c>
      <c r="C443" s="17">
        <v>30956</v>
      </c>
      <c r="D443" s="18">
        <v>2750000000000</v>
      </c>
      <c r="E443" s="22">
        <v>97176</v>
      </c>
      <c r="F443" s="140">
        <f>$E443/(VLOOKUP($C443,INPC!$C:$F,4,0)/VLOOKUP($K$6,INPC!$C:$F,4,0))</f>
        <v>1494974046620151.8</v>
      </c>
      <c r="G443" s="140">
        <f>$E443/(VLOOKUP($C443,INPC!$C:$G,5,0)/VLOOKUP($K$6,INPC!$C:$G,5,0))</f>
        <v>1827605771993135.5</v>
      </c>
      <c r="H443" s="39">
        <f>$E443/(VLOOKUP($C443,IPCA!$A:$E,4,0)/VLOOKUP($K$6,IPCA!$A:$E,4,0))</f>
        <v>1609417094316785.8</v>
      </c>
      <c r="I443" s="39">
        <f>$E443/(VLOOKUP($C443,IPCA!$A:$E,5,0)/VLOOKUP($K$6,IPCA!$A:$E,5,0))</f>
        <v>1967512397802270.3</v>
      </c>
    </row>
    <row r="444" spans="1:9" s="7" customFormat="1">
      <c r="A444" s="58">
        <v>1984</v>
      </c>
      <c r="B444" s="58">
        <v>4</v>
      </c>
      <c r="C444" s="17">
        <v>30987</v>
      </c>
      <c r="D444" s="18">
        <v>2750000000000</v>
      </c>
      <c r="E444" s="22">
        <v>166560</v>
      </c>
      <c r="F444" s="140">
        <f>$E444/(VLOOKUP($C444,INPC!$C:$F,4,0)/VLOOKUP($K$6,INPC!$C:$F,4,0))</f>
        <v>2322575000481204</v>
      </c>
      <c r="G444" s="140">
        <f>$E444/(VLOOKUP($C444,INPC!$C:$G,5,0)/VLOOKUP($K$6,INPC!$C:$G,5,0))</f>
        <v>2839347938088272.5</v>
      </c>
      <c r="H444" s="39">
        <f>$E444/(VLOOKUP($C444,IPCA!$A:$E,4,0)/VLOOKUP($K$6,IPCA!$A:$E,4,0))</f>
        <v>2495827259517788</v>
      </c>
      <c r="I444" s="39">
        <f>$E444/(VLOOKUP($C444,IPCA!$A:$E,5,0)/VLOOKUP($K$6,IPCA!$A:$E,5,0))</f>
        <v>3051148824760496</v>
      </c>
    </row>
    <row r="445" spans="1:9" s="7" customFormat="1">
      <c r="A445" s="58">
        <v>1984</v>
      </c>
      <c r="B445" s="58">
        <v>4</v>
      </c>
      <c r="C445" s="17">
        <v>31017</v>
      </c>
      <c r="D445" s="18">
        <v>2750000000000</v>
      </c>
      <c r="E445" s="22">
        <v>166560</v>
      </c>
      <c r="F445" s="140">
        <f>$E445/(VLOOKUP($C445,INPC!$C:$F,4,0)/VLOOKUP($K$6,INPC!$C:$F,4,0))</f>
        <v>2080753894470466.3</v>
      </c>
      <c r="G445" s="140">
        <f>$E445/(VLOOKUP($C445,INPC!$C:$G,5,0)/VLOOKUP($K$6,INPC!$C:$G,5,0))</f>
        <v>2543721635990145</v>
      </c>
      <c r="H445" s="39">
        <f>$E445/(VLOOKUP($C445,IPCA!$A:$E,4,0)/VLOOKUP($K$6,IPCA!$A:$E,4,0))</f>
        <v>2228870297076454.3</v>
      </c>
      <c r="I445" s="39">
        <f>$E445/(VLOOKUP($C445,IPCA!$A:$E,5,0)/VLOOKUP($K$6,IPCA!$A:$E,5,0))</f>
        <v>2724793938175965</v>
      </c>
    </row>
    <row r="446" spans="1:9" s="7" customFormat="1">
      <c r="A446" s="58">
        <v>1985</v>
      </c>
      <c r="B446" s="58">
        <v>1</v>
      </c>
      <c r="C446" s="17">
        <v>31048</v>
      </c>
      <c r="D446" s="18">
        <v>2750000000000</v>
      </c>
      <c r="E446" s="22">
        <v>166560</v>
      </c>
      <c r="F446" s="140">
        <f>$E446/(VLOOKUP($C446,INPC!$C:$F,4,0)/VLOOKUP($K$6,INPC!$C:$F,4,0))</f>
        <v>1860522050525930.3</v>
      </c>
      <c r="G446" s="140">
        <f>$E446/(VLOOKUP($C446,INPC!$C:$G,5,0)/VLOOKUP($K$6,INPC!$C:$G,5,0))</f>
        <v>2274488206767949.5</v>
      </c>
      <c r="H446" s="39">
        <f>$E446/(VLOOKUP($C446,IPCA!$A:$E,4,0)/VLOOKUP($K$6,IPCA!$A:$E,4,0))</f>
        <v>1994349507076576.5</v>
      </c>
      <c r="I446" s="39">
        <f>$E446/(VLOOKUP($C446,IPCA!$A:$E,5,0)/VLOOKUP($K$6,IPCA!$A:$E,5,0))</f>
        <v>2438092272401114.5</v>
      </c>
    </row>
    <row r="447" spans="1:9" s="7" customFormat="1">
      <c r="A447" s="58">
        <v>1985</v>
      </c>
      <c r="B447" s="58">
        <v>1</v>
      </c>
      <c r="C447" s="17">
        <v>31079</v>
      </c>
      <c r="D447" s="18">
        <v>2750000000000</v>
      </c>
      <c r="E447" s="22">
        <v>166560</v>
      </c>
      <c r="F447" s="140">
        <f>$E447/(VLOOKUP($C447,INPC!$C:$F,4,0)/VLOOKUP($K$6,INPC!$C:$F,4,0))</f>
        <v>1676925881703033.3</v>
      </c>
      <c r="G447" s="140">
        <f>$E447/(VLOOKUP($C447,INPC!$C:$G,5,0)/VLOOKUP($K$6,INPC!$C:$G,5,0))</f>
        <v>2050041890381958.3</v>
      </c>
      <c r="H447" s="39">
        <f>$E447/(VLOOKUP($C447,IPCA!$A:$E,4,0)/VLOOKUP($K$6,IPCA!$A:$E,4,0))</f>
        <v>1798895125827130.5</v>
      </c>
      <c r="I447" s="39">
        <f>$E447/(VLOOKUP($C447,IPCA!$A:$E,5,0)/VLOOKUP($K$6,IPCA!$A:$E,5,0))</f>
        <v>2199149291323666.8</v>
      </c>
    </row>
    <row r="448" spans="1:9" s="7" customFormat="1">
      <c r="A448" s="58">
        <v>1985</v>
      </c>
      <c r="B448" s="58">
        <v>1</v>
      </c>
      <c r="C448" s="17">
        <v>31107</v>
      </c>
      <c r="D448" s="18">
        <v>2750000000000</v>
      </c>
      <c r="E448" s="22">
        <v>166560</v>
      </c>
      <c r="F448" s="140">
        <f>$E448/(VLOOKUP($C448,INPC!$C:$F,4,0)/VLOOKUP($K$6,INPC!$C:$F,4,0))</f>
        <v>1525246624626911.5</v>
      </c>
      <c r="G448" s="140">
        <f>$E448/(VLOOKUP($C448,INPC!$C:$G,5,0)/VLOOKUP($K$6,INPC!$C:$G,5,0))</f>
        <v>1864613998606399.5</v>
      </c>
      <c r="H448" s="39">
        <f>$E448/(VLOOKUP($C448,IPCA!$A:$E,4,0)/VLOOKUP($K$6,IPCA!$A:$E,4,0))</f>
        <v>1632950016341719</v>
      </c>
      <c r="I448" s="39">
        <f>$E448/(VLOOKUP($C448,IPCA!$A:$E,5,0)/VLOOKUP($K$6,IPCA!$A:$E,5,0))</f>
        <v>1996281394977751.5</v>
      </c>
    </row>
    <row r="449" spans="1:9" s="7" customFormat="1">
      <c r="A449" s="58">
        <v>1985</v>
      </c>
      <c r="B449" s="58">
        <v>2</v>
      </c>
      <c r="C449" s="17">
        <v>31138</v>
      </c>
      <c r="D449" s="18">
        <v>2750000000000</v>
      </c>
      <c r="E449" s="22">
        <v>166560</v>
      </c>
      <c r="F449" s="140">
        <f>$E449/(VLOOKUP($C449,INPC!$C:$F,4,0)/VLOOKUP($K$6,INPC!$C:$F,4,0))</f>
        <v>1404669502566376</v>
      </c>
      <c r="G449" s="140">
        <f>$E449/(VLOOKUP($C449,INPC!$C:$G,5,0)/VLOOKUP($K$6,INPC!$C:$G,5,0))</f>
        <v>1717208466887394.8</v>
      </c>
      <c r="H449" s="39">
        <f>$E449/(VLOOKUP($C449,IPCA!$A:$E,4,0)/VLOOKUP($K$6,IPCA!$A:$E,4,0))</f>
        <v>1509261008691901.8</v>
      </c>
      <c r="I449" s="39">
        <f>$E449/(VLOOKUP($C449,IPCA!$A:$E,5,0)/VLOOKUP($K$6,IPCA!$A:$E,5,0))</f>
        <v>1845071583125850</v>
      </c>
    </row>
    <row r="450" spans="1:9" s="7" customFormat="1">
      <c r="A450" s="58">
        <v>1985</v>
      </c>
      <c r="B450" s="58">
        <v>2</v>
      </c>
      <c r="C450" s="17">
        <v>31168</v>
      </c>
      <c r="D450" s="18">
        <v>2750000000000</v>
      </c>
      <c r="E450" s="22">
        <v>333120</v>
      </c>
      <c r="F450" s="140">
        <f>$E450/(VLOOKUP($C450,INPC!$C:$F,4,0)/VLOOKUP($K$6,INPC!$C:$F,4,0))</f>
        <v>2620581997033473.5</v>
      </c>
      <c r="G450" s="140">
        <f>$E450/(VLOOKUP($C450,INPC!$C:$G,5,0)/VLOOKUP($K$6,INPC!$C:$G,5,0))</f>
        <v>3203661491373421.5</v>
      </c>
      <c r="H450" s="39">
        <f>$E450/(VLOOKUP($C450,IPCA!$A:$E,4,0)/VLOOKUP($K$6,IPCA!$A:$E,4,0))</f>
        <v>2815894755995742</v>
      </c>
      <c r="I450" s="39">
        <f>$E450/(VLOOKUP($C450,IPCA!$A:$E,5,0)/VLOOKUP($K$6,IPCA!$A:$E,5,0))</f>
        <v>3442431339204794.5</v>
      </c>
    </row>
    <row r="451" spans="1:9" s="7" customFormat="1">
      <c r="A451" s="58">
        <v>1985</v>
      </c>
      <c r="B451" s="58">
        <v>2</v>
      </c>
      <c r="C451" s="17">
        <v>31199</v>
      </c>
      <c r="D451" s="18">
        <v>2750000000000</v>
      </c>
      <c r="E451" s="22">
        <v>333120</v>
      </c>
      <c r="F451" s="140">
        <f>$E451/(VLOOKUP($C451,INPC!$C:$F,4,0)/VLOOKUP($K$6,INPC!$C:$F,4,0))</f>
        <v>2418972309591637</v>
      </c>
      <c r="G451" s="140">
        <f>$E451/(VLOOKUP($C451,INPC!$C:$G,5,0)/VLOOKUP($K$6,INPC!$C:$G,5,0))</f>
        <v>2957193648475776.5</v>
      </c>
      <c r="H451" s="39">
        <f>$E451/(VLOOKUP($C451,IPCA!$A:$E,4,0)/VLOOKUP($K$6,IPCA!$A:$E,4,0))</f>
        <v>2595439929445074.5</v>
      </c>
      <c r="I451" s="39">
        <f>$E451/(VLOOKUP($C451,IPCA!$A:$E,5,0)/VLOOKUP($K$6,IPCA!$A:$E,5,0))</f>
        <v>3172925313746604</v>
      </c>
    </row>
    <row r="452" spans="1:9" s="7" customFormat="1">
      <c r="A452" s="58">
        <v>1985</v>
      </c>
      <c r="B452" s="58">
        <v>3</v>
      </c>
      <c r="C452" s="17">
        <v>31229</v>
      </c>
      <c r="D452" s="18">
        <v>2750000000000</v>
      </c>
      <c r="E452" s="22">
        <v>333120</v>
      </c>
      <c r="F452" s="140">
        <f>$E452/(VLOOKUP($C452,INPC!$C:$F,4,0)/VLOOKUP($K$6,INPC!$C:$F,4,0))</f>
        <v>2197541943292495.8</v>
      </c>
      <c r="G452" s="140">
        <f>$E452/(VLOOKUP($C452,INPC!$C:$G,5,0)/VLOOKUP($K$6,INPC!$C:$G,5,0))</f>
        <v>2686495025675076</v>
      </c>
      <c r="H452" s="39">
        <f>$E452/(VLOOKUP($C452,IPCA!$A:$E,4,0)/VLOOKUP($K$6,IPCA!$A:$E,4,0))</f>
        <v>2352796106243266.5</v>
      </c>
      <c r="I452" s="39">
        <f>$E452/(VLOOKUP($C452,IPCA!$A:$E,5,0)/VLOOKUP($K$6,IPCA!$A:$E,5,0))</f>
        <v>2876293239882393</v>
      </c>
    </row>
    <row r="453" spans="1:9" s="7" customFormat="1">
      <c r="A453" s="58">
        <v>1985</v>
      </c>
      <c r="B453" s="58">
        <v>3</v>
      </c>
      <c r="C453" s="17">
        <v>31260</v>
      </c>
      <c r="D453" s="18">
        <v>2750000000000</v>
      </c>
      <c r="E453" s="22">
        <v>333120</v>
      </c>
      <c r="F453" s="140">
        <f>$E453/(VLOOKUP($C453,INPC!$C:$F,4,0)/VLOOKUP($K$6,INPC!$C:$F,4,0))</f>
        <v>1968900753850839.8</v>
      </c>
      <c r="G453" s="140">
        <f>$E453/(VLOOKUP($C453,INPC!$C:$G,5,0)/VLOOKUP($K$6,INPC!$C:$G,5,0))</f>
        <v>2406981171582651.5</v>
      </c>
      <c r="H453" s="39">
        <f>$E453/(VLOOKUP($C453,IPCA!$A:$E,4,0)/VLOOKUP($K$6,IPCA!$A:$E,4,0))</f>
        <v>2099781593694601.8</v>
      </c>
      <c r="I453" s="39">
        <f>$E453/(VLOOKUP($C453,IPCA!$A:$E,5,0)/VLOOKUP($K$6,IPCA!$A:$E,5,0))</f>
        <v>2566982998291650.5</v>
      </c>
    </row>
    <row r="454" spans="1:9" s="7" customFormat="1">
      <c r="A454" s="58">
        <v>1985</v>
      </c>
      <c r="B454" s="58">
        <v>3</v>
      </c>
      <c r="C454" s="17">
        <v>31291</v>
      </c>
      <c r="D454" s="18">
        <v>2750000000000</v>
      </c>
      <c r="E454" s="22">
        <v>333120</v>
      </c>
      <c r="F454" s="140">
        <f>$E454/(VLOOKUP($C454,INPC!$C:$F,4,0)/VLOOKUP($K$6,INPC!$C:$F,4,0))</f>
        <v>1788486195943804.8</v>
      </c>
      <c r="G454" s="140">
        <f>$E454/(VLOOKUP($C454,INPC!$C:$G,5,0)/VLOOKUP($K$6,INPC!$C:$G,5,0))</f>
        <v>2186424374541301</v>
      </c>
      <c r="H454" s="39">
        <f>$E454/(VLOOKUP($C454,IPCA!$A:$E,4,0)/VLOOKUP($K$6,IPCA!$A:$E,4,0))</f>
        <v>1889696423514927.8</v>
      </c>
      <c r="I454" s="39">
        <f>$E454/(VLOOKUP($C454,IPCA!$A:$E,5,0)/VLOOKUP($K$6,IPCA!$A:$E,5,0))</f>
        <v>2310153877746999</v>
      </c>
    </row>
    <row r="455" spans="1:9" s="7" customFormat="1">
      <c r="A455" s="58">
        <v>1985</v>
      </c>
      <c r="B455" s="58">
        <v>4</v>
      </c>
      <c r="C455" s="17">
        <v>31321</v>
      </c>
      <c r="D455" s="18">
        <v>2750000000000</v>
      </c>
      <c r="E455" s="22">
        <v>333120</v>
      </c>
      <c r="F455" s="140">
        <f>$E455/(VLOOKUP($C455,INPC!$C:$F,4,0)/VLOOKUP($K$6,INPC!$C:$F,4,0))</f>
        <v>1622205602440405.3</v>
      </c>
      <c r="G455" s="140">
        <f>$E455/(VLOOKUP($C455,INPC!$C:$G,5,0)/VLOOKUP($K$6,INPC!$C:$G,5,0))</f>
        <v>1983146348983395.5</v>
      </c>
      <c r="H455" s="39">
        <f>$E455/(VLOOKUP($C455,IPCA!$A:$E,4,0)/VLOOKUP($K$6,IPCA!$A:$E,4,0))</f>
        <v>1708332202602923.8</v>
      </c>
      <c r="I455" s="39">
        <f>$E455/(VLOOKUP($C455,IPCA!$A:$E,5,0)/VLOOKUP($K$6,IPCA!$A:$E,5,0))</f>
        <v>2088436117682074</v>
      </c>
    </row>
    <row r="456" spans="1:9" s="7" customFormat="1">
      <c r="A456" s="58">
        <v>1985</v>
      </c>
      <c r="B456" s="58">
        <v>4</v>
      </c>
      <c r="C456" s="17">
        <v>31352</v>
      </c>
      <c r="D456" s="18">
        <v>2750000000000</v>
      </c>
      <c r="E456" s="22">
        <v>600000</v>
      </c>
      <c r="F456" s="140">
        <f>$E456/(VLOOKUP($C456,INPC!$C:$F,4,0)/VLOOKUP($K$6,INPC!$C:$F,4,0))</f>
        <v>2558906412639667.5</v>
      </c>
      <c r="G456" s="140">
        <f>$E456/(VLOOKUP($C456,INPC!$C:$G,5,0)/VLOOKUP($K$6,INPC!$C:$G,5,0))</f>
        <v>3128263089451993.5</v>
      </c>
      <c r="H456" s="39">
        <f>$E456/(VLOOKUP($C456,IPCA!$A:$E,4,0)/VLOOKUP($K$6,IPCA!$A:$E,4,0))</f>
        <v>2699734919956163.5</v>
      </c>
      <c r="I456" s="39">
        <f>$E456/(VLOOKUP($C456,IPCA!$A:$E,5,0)/VLOOKUP($K$6,IPCA!$A:$E,5,0))</f>
        <v>3300425939646409.5</v>
      </c>
    </row>
    <row r="457" spans="1:9" s="7" customFormat="1">
      <c r="A457" s="58">
        <v>1985</v>
      </c>
      <c r="B457" s="58">
        <v>4</v>
      </c>
      <c r="C457" s="17">
        <v>31382</v>
      </c>
      <c r="D457" s="18">
        <v>2750000000000</v>
      </c>
      <c r="E457" s="22">
        <v>600000</v>
      </c>
      <c r="F457" s="140">
        <f>$E457/(VLOOKUP($C457,INPC!$C:$F,4,0)/VLOOKUP($K$6,INPC!$C:$F,4,0))</f>
        <v>2210711166225258.5</v>
      </c>
      <c r="G457" s="140">
        <f>$E457/(VLOOKUP($C457,INPC!$C:$G,5,0)/VLOOKUP($K$6,INPC!$C:$G,5,0))</f>
        <v>2702594400710378.5</v>
      </c>
      <c r="H457" s="39">
        <f>$E457/(VLOOKUP($C457,IPCA!$A:$E,4,0)/VLOOKUP($K$6,IPCA!$A:$E,4,0))</f>
        <v>2346105391110798.5</v>
      </c>
      <c r="I457" s="39">
        <f>$E457/(VLOOKUP($C457,IPCA!$A:$E,5,0)/VLOOKUP($K$6,IPCA!$A:$E,5,0))</f>
        <v>2868113840632951</v>
      </c>
    </row>
    <row r="458" spans="1:9" s="7" customFormat="1">
      <c r="A458" s="58">
        <v>1986</v>
      </c>
      <c r="B458" s="58">
        <v>1</v>
      </c>
      <c r="C458" s="17">
        <v>31413</v>
      </c>
      <c r="D458" s="18">
        <v>2750000000000</v>
      </c>
      <c r="E458" s="22">
        <v>600000</v>
      </c>
      <c r="F458" s="140">
        <f>$E458/(VLOOKUP($C458,INPC!$C:$F,4,0)/VLOOKUP($K$6,INPC!$C:$F,4,0))</f>
        <v>1922193621376808</v>
      </c>
      <c r="G458" s="140">
        <f>$E458/(VLOOKUP($C458,INPC!$C:$G,5,0)/VLOOKUP($K$6,INPC!$C:$G,5,0))</f>
        <v>2349881702133148</v>
      </c>
      <c r="H458" s="39">
        <f>$E458/(VLOOKUP($C458,IPCA!$A:$E,4,0)/VLOOKUP($K$6,IPCA!$A:$E,4,0))</f>
        <v>2051287202326496.5</v>
      </c>
      <c r="I458" s="39">
        <f>$E458/(VLOOKUP($C458,IPCA!$A:$E,5,0)/VLOOKUP($K$6,IPCA!$A:$E,5,0))</f>
        <v>2507698604844142</v>
      </c>
    </row>
    <row r="459" spans="1:9" s="7" customFormat="1">
      <c r="A459" s="58">
        <v>1986</v>
      </c>
      <c r="B459" s="58">
        <v>1</v>
      </c>
      <c r="C459" s="17">
        <v>31444</v>
      </c>
      <c r="D459" s="18">
        <v>2750000000000</v>
      </c>
      <c r="E459" s="22">
        <v>600000</v>
      </c>
      <c r="F459" s="140">
        <f>$E459/(VLOOKUP($C459,INPC!$C:$F,4,0)/VLOOKUP($K$6,INPC!$C:$F,4,0))</f>
        <v>1709079330867765.5</v>
      </c>
      <c r="G459" s="140">
        <f>$E459/(VLOOKUP($C459,INPC!$C:$G,5,0)/VLOOKUP($K$6,INPC!$C:$G,5,0))</f>
        <v>2089349481985843.5</v>
      </c>
      <c r="H459" s="39">
        <f>$E459/(VLOOKUP($C459,IPCA!$A:$E,4,0)/VLOOKUP($K$6,IPCA!$A:$E,4,0))</f>
        <v>1819868094153977.5</v>
      </c>
      <c r="I459" s="39">
        <f>$E459/(VLOOKUP($C459,IPCA!$A:$E,5,0)/VLOOKUP($K$6,IPCA!$A:$E,5,0))</f>
        <v>2224788745103237.3</v>
      </c>
    </row>
    <row r="460" spans="1:9" s="7" customFormat="1">
      <c r="A460" s="58">
        <v>1986</v>
      </c>
      <c r="B460" s="58">
        <v>1</v>
      </c>
      <c r="C460" s="17">
        <v>31472</v>
      </c>
      <c r="D460" s="18">
        <v>2750000000</v>
      </c>
      <c r="E460" s="22">
        <v>804</v>
      </c>
      <c r="F460" s="140">
        <f>$E460/(VLOOKUP($C460,INPC!$C:$F,4,0)/VLOOKUP($K$6,INPC!$C:$F,4,0))</f>
        <v>2219720788762.3184</v>
      </c>
      <c r="G460" s="140">
        <f>$E460/(VLOOKUP($C460,INPC!$C:$G,5,0)/VLOOKUP($K$6,INPC!$C:$G,5,0))</f>
        <v>2713608664261.9341</v>
      </c>
      <c r="H460" s="39">
        <f>$E460/(VLOOKUP($C460,IPCA!$A:$E,4,0)/VLOOKUP($K$6,IPCA!$A:$E,4,0))</f>
        <v>2327592748156.8252</v>
      </c>
      <c r="I460" s="39">
        <f>$E460/(VLOOKUP($C460,IPCA!$A:$E,5,0)/VLOOKUP($K$6,IPCA!$A:$E,5,0))</f>
        <v>2845482134621.7188</v>
      </c>
    </row>
    <row r="461" spans="1:9" s="7" customFormat="1">
      <c r="A461" s="58">
        <v>1986</v>
      </c>
      <c r="B461" s="58">
        <v>2</v>
      </c>
      <c r="C461" s="17">
        <v>31503</v>
      </c>
      <c r="D461" s="18">
        <v>2750000000</v>
      </c>
      <c r="E461" s="22">
        <v>804</v>
      </c>
      <c r="F461" s="140">
        <f>$E461/(VLOOKUP($C461,INPC!$C:$F,4,0)/VLOOKUP($K$6,INPC!$C:$F,4,0))</f>
        <v>2210216821465.7344</v>
      </c>
      <c r="G461" s="140">
        <f>$E461/(VLOOKUP($C461,INPC!$C:$G,5,0)/VLOOKUP($K$6,INPC!$C:$G,5,0))</f>
        <v>2701990064241.8604</v>
      </c>
      <c r="H461" s="39">
        <f>$E461/(VLOOKUP($C461,IPCA!$A:$E,4,0)/VLOOKUP($K$6,IPCA!$A:$E,4,0))</f>
        <v>2309577965907.1797</v>
      </c>
      <c r="I461" s="39">
        <f>$E461/(VLOOKUP($C461,IPCA!$A:$E,5,0)/VLOOKUP($K$6,IPCA!$A:$E,5,0))</f>
        <v>2823459063321.5269</v>
      </c>
    </row>
    <row r="462" spans="1:9" s="7" customFormat="1">
      <c r="A462" s="58">
        <v>1986</v>
      </c>
      <c r="B462" s="58">
        <v>2</v>
      </c>
      <c r="C462" s="17">
        <v>31533</v>
      </c>
      <c r="D462" s="18">
        <v>2750000000</v>
      </c>
      <c r="E462" s="22">
        <v>804</v>
      </c>
      <c r="F462" s="140">
        <f>$E462/(VLOOKUP($C462,INPC!$C:$F,4,0)/VLOOKUP($K$6,INPC!$C:$F,4,0))</f>
        <v>2186701606269.8882</v>
      </c>
      <c r="G462" s="140">
        <f>$E462/(VLOOKUP($C462,INPC!$C:$G,5,0)/VLOOKUP($K$6,INPC!$C:$G,5,0))</f>
        <v>2673242713664.9385</v>
      </c>
      <c r="H462" s="39">
        <f>$E462/(VLOOKUP($C462,IPCA!$A:$E,4,0)/VLOOKUP($K$6,IPCA!$A:$E,4,0))</f>
        <v>2277710810971.1055</v>
      </c>
      <c r="I462" s="39">
        <f>$E462/(VLOOKUP($C462,IPCA!$A:$E,5,0)/VLOOKUP($K$6,IPCA!$A:$E,5,0))</f>
        <v>2784501466412.1768</v>
      </c>
    </row>
    <row r="463" spans="1:9" s="7" customFormat="1">
      <c r="A463" s="58">
        <v>1986</v>
      </c>
      <c r="B463" s="58">
        <v>2</v>
      </c>
      <c r="C463" s="17">
        <v>31564</v>
      </c>
      <c r="D463" s="18">
        <v>2750000000</v>
      </c>
      <c r="E463" s="22">
        <v>804</v>
      </c>
      <c r="F463" s="140">
        <f>$E463/(VLOOKUP($C463,INPC!$C:$F,4,0)/VLOOKUP($K$6,INPC!$C:$F,4,0))</f>
        <v>2165792559574.3811</v>
      </c>
      <c r="G463" s="140">
        <f>$E463/(VLOOKUP($C463,INPC!$C:$G,5,0)/VLOOKUP($K$6,INPC!$C:$G,5,0))</f>
        <v>2647681404079.6812</v>
      </c>
      <c r="H463" s="39">
        <f>$E463/(VLOOKUP($C463,IPCA!$A:$E,4,0)/VLOOKUP($K$6,IPCA!$A:$E,4,0))</f>
        <v>2249099126967.561</v>
      </c>
      <c r="I463" s="39">
        <f>$E463/(VLOOKUP($C463,IPCA!$A:$E,5,0)/VLOOKUP($K$6,IPCA!$A:$E,5,0))</f>
        <v>2749523682717.8433</v>
      </c>
    </row>
    <row r="464" spans="1:9" s="7" customFormat="1">
      <c r="A464" s="58">
        <v>1986</v>
      </c>
      <c r="B464" s="58">
        <v>3</v>
      </c>
      <c r="C464" s="17">
        <v>31594</v>
      </c>
      <c r="D464" s="18">
        <v>2750000000</v>
      </c>
      <c r="E464" s="22">
        <v>804</v>
      </c>
      <c r="F464" s="140">
        <f>$E464/(VLOOKUP($C464,INPC!$C:$F,4,0)/VLOOKUP($K$6,INPC!$C:$F,4,0))</f>
        <v>2146316730259.6902</v>
      </c>
      <c r="G464" s="140">
        <f>$E464/(VLOOKUP($C464,INPC!$C:$G,5,0)/VLOOKUP($K$6,INPC!$C:$G,5,0))</f>
        <v>2623872202742.4707</v>
      </c>
      <c r="H464" s="39">
        <f>$E464/(VLOOKUP($C464,IPCA!$A:$E,4,0)/VLOOKUP($K$6,IPCA!$A:$E,4,0))</f>
        <v>2211279459584.1304</v>
      </c>
      <c r="I464" s="39">
        <f>$E464/(VLOOKUP($C464,IPCA!$A:$E,5,0)/VLOOKUP($K$6,IPCA!$A:$E,5,0))</f>
        <v>2703289139341.5996</v>
      </c>
    </row>
    <row r="465" spans="1:9" s="7" customFormat="1">
      <c r="A465" s="58">
        <v>1986</v>
      </c>
      <c r="B465" s="58">
        <v>3</v>
      </c>
      <c r="C465" s="17">
        <v>31625</v>
      </c>
      <c r="D465" s="18">
        <v>2750000000</v>
      </c>
      <c r="E465" s="22">
        <v>804</v>
      </c>
      <c r="F465" s="140">
        <f>$E465/(VLOOKUP($C465,INPC!$C:$F,4,0)/VLOOKUP($K$6,INPC!$C:$F,4,0))</f>
        <v>2116035041889.3965</v>
      </c>
      <c r="G465" s="140">
        <f>$E465/(VLOOKUP($C465,INPC!$C:$G,5,0)/VLOOKUP($K$6,INPC!$C:$G,5,0))</f>
        <v>2586852838709.7871</v>
      </c>
      <c r="H465" s="39">
        <f>$E465/(VLOOKUP($C465,IPCA!$A:$E,4,0)/VLOOKUP($K$6,IPCA!$A:$E,4,0))</f>
        <v>2135406129005.7327</v>
      </c>
      <c r="I465" s="39">
        <f>$E465/(VLOOKUP($C465,IPCA!$A:$E,5,0)/VLOOKUP($K$6,IPCA!$A:$E,5,0))</f>
        <v>2610533992709.5083</v>
      </c>
    </row>
    <row r="466" spans="1:9" s="7" customFormat="1">
      <c r="A466" s="58">
        <v>1986</v>
      </c>
      <c r="B466" s="58">
        <v>3</v>
      </c>
      <c r="C466" s="17">
        <v>31656</v>
      </c>
      <c r="D466" s="18">
        <v>2750000000</v>
      </c>
      <c r="E466" s="22">
        <v>804</v>
      </c>
      <c r="F466" s="140">
        <f>$E466/(VLOOKUP($C466,INPC!$C:$F,4,0)/VLOOKUP($K$6,INPC!$C:$F,4,0))</f>
        <v>2091117025883.637</v>
      </c>
      <c r="G466" s="140">
        <f>$E466/(VLOOKUP($C466,INPC!$C:$G,5,0)/VLOOKUP($K$6,INPC!$C:$G,5,0))</f>
        <v>2556390564142.7461</v>
      </c>
      <c r="H466" s="39">
        <f>$E466/(VLOOKUP($C466,IPCA!$A:$E,4,0)/VLOOKUP($K$6,IPCA!$A:$E,4,0))</f>
        <v>2099389093711.697</v>
      </c>
      <c r="I466" s="39">
        <f>$E466/(VLOOKUP($C466,IPCA!$A:$E,5,0)/VLOOKUP($K$6,IPCA!$A:$E,5,0))</f>
        <v>2566503167062.5493</v>
      </c>
    </row>
    <row r="467" spans="1:9" s="7" customFormat="1">
      <c r="A467" s="58">
        <v>1986</v>
      </c>
      <c r="B467" s="58">
        <v>4</v>
      </c>
      <c r="C467" s="17">
        <v>31686</v>
      </c>
      <c r="D467" s="18">
        <v>2750000000</v>
      </c>
      <c r="E467" s="22">
        <v>804</v>
      </c>
      <c r="F467" s="140">
        <f>$E467/(VLOOKUP($C467,INPC!$C:$F,4,0)/VLOOKUP($K$6,INPC!$C:$F,4,0))</f>
        <v>2061596303468.77</v>
      </c>
      <c r="G467" s="140">
        <f>$E467/(VLOOKUP($C467,INPC!$C:$G,5,0)/VLOOKUP($K$6,INPC!$C:$G,5,0))</f>
        <v>2520301480990.5713</v>
      </c>
      <c r="H467" s="39">
        <f>$E467/(VLOOKUP($C467,IPCA!$A:$E,4,0)/VLOOKUP($K$6,IPCA!$A:$E,4,0))</f>
        <v>2060181190622.8679</v>
      </c>
      <c r="I467" s="39">
        <f>$E467/(VLOOKUP($C467,IPCA!$A:$E,5,0)/VLOOKUP($K$6,IPCA!$A:$E,5,0))</f>
        <v>2518571505536.4556</v>
      </c>
    </row>
    <row r="468" spans="1:9" s="7" customFormat="1">
      <c r="A468" s="58">
        <v>1986</v>
      </c>
      <c r="B468" s="58">
        <v>4</v>
      </c>
      <c r="C468" s="17">
        <v>31717</v>
      </c>
      <c r="D468" s="18">
        <v>2750000000</v>
      </c>
      <c r="E468" s="22">
        <v>804</v>
      </c>
      <c r="F468" s="140">
        <f>$E468/(VLOOKUP($C468,INPC!$C:$F,4,0)/VLOOKUP($K$6,INPC!$C:$F,4,0))</f>
        <v>1995972281754.9441</v>
      </c>
      <c r="G468" s="140">
        <f>$E468/(VLOOKUP($C468,INPC!$C:$G,5,0)/VLOOKUP($K$6,INPC!$C:$G,5,0))</f>
        <v>2440076114445.4194</v>
      </c>
      <c r="H468" s="39">
        <f>$E468/(VLOOKUP($C468,IPCA!$A:$E,4,0)/VLOOKUP($K$6,IPCA!$A:$E,4,0))</f>
        <v>1953661831770.9724</v>
      </c>
      <c r="I468" s="39">
        <f>$E468/(VLOOKUP($C468,IPCA!$A:$E,5,0)/VLOOKUP($K$6,IPCA!$A:$E,5,0))</f>
        <v>2388351589340.0137</v>
      </c>
    </row>
    <row r="469" spans="1:9" s="7" customFormat="1">
      <c r="A469" s="58">
        <v>1986</v>
      </c>
      <c r="B469" s="58">
        <v>4</v>
      </c>
      <c r="C469" s="17">
        <v>31747</v>
      </c>
      <c r="D469" s="18">
        <v>2750000000</v>
      </c>
      <c r="E469" s="22">
        <v>804</v>
      </c>
      <c r="F469" s="140">
        <f>$E469/(VLOOKUP($C469,INPC!$C:$F,4,0)/VLOOKUP($K$6,INPC!$C:$F,4,0))</f>
        <v>1860776902451.4678</v>
      </c>
      <c r="G469" s="140">
        <f>$E469/(VLOOKUP($C469,INPC!$C:$G,5,0)/VLOOKUP($K$6,INPC!$C:$G,5,0))</f>
        <v>2274799763246.9194</v>
      </c>
      <c r="H469" s="39">
        <f>$E469/(VLOOKUP($C469,IPCA!$A:$E,4,0)/VLOOKUP($K$6,IPCA!$A:$E,4,0))</f>
        <v>1749806600053.7183</v>
      </c>
      <c r="I469" s="39">
        <f>$E469/(VLOOKUP($C469,IPCA!$A:$E,5,0)/VLOOKUP($K$6,IPCA!$A:$E,5,0))</f>
        <v>2139138568565.6704</v>
      </c>
    </row>
    <row r="470" spans="1:9" s="7" customFormat="1">
      <c r="A470" s="58">
        <v>1987</v>
      </c>
      <c r="B470" s="58">
        <v>1</v>
      </c>
      <c r="C470" s="17">
        <v>31778</v>
      </c>
      <c r="D470" s="18">
        <v>2750000000</v>
      </c>
      <c r="E470" s="22">
        <v>964.8</v>
      </c>
      <c r="F470" s="140">
        <f>$E470/(VLOOKUP($C470,INPC!$C:$F,4,0)/VLOOKUP($K$6,INPC!$C:$F,4,0))</f>
        <v>1911492609714.2166</v>
      </c>
      <c r="G470" s="140">
        <f>$E470/(VLOOKUP($C470,INPC!$C:$G,5,0)/VLOOKUP($K$6,INPC!$C:$G,5,0))</f>
        <v>2336799715375.6299</v>
      </c>
      <c r="H470" s="39">
        <f>$E470/(VLOOKUP($C470,IPCA!$A:$E,4,0)/VLOOKUP($K$6,IPCA!$A:$E,4,0))</f>
        <v>1854778696153.0701</v>
      </c>
      <c r="I470" s="39">
        <f>$E470/(VLOOKUP($C470,IPCA!$A:$E,5,0)/VLOOKUP($K$6,IPCA!$A:$E,5,0))</f>
        <v>2267466956047.1279</v>
      </c>
    </row>
    <row r="471" spans="1:9" s="7" customFormat="1">
      <c r="A471" s="58">
        <v>1987</v>
      </c>
      <c r="B471" s="58">
        <v>1</v>
      </c>
      <c r="C471" s="17">
        <v>31809</v>
      </c>
      <c r="D471" s="18">
        <v>2750000000</v>
      </c>
      <c r="E471" s="22">
        <v>964.8</v>
      </c>
      <c r="F471" s="140">
        <f>$E471/(VLOOKUP($C471,INPC!$C:$F,4,0)/VLOOKUP($K$6,INPC!$C:$F,4,0))</f>
        <v>1677582139527.5718</v>
      </c>
      <c r="G471" s="140">
        <f>$E471/(VLOOKUP($C471,INPC!$C:$G,5,0)/VLOOKUP($K$6,INPC!$C:$G,5,0))</f>
        <v>2050844165572.4561</v>
      </c>
      <c r="H471" s="39">
        <f>$E471/(VLOOKUP($C471,IPCA!$A:$E,4,0)/VLOOKUP($K$6,IPCA!$A:$E,4,0))</f>
        <v>1646687427076.9824</v>
      </c>
      <c r="I471" s="39">
        <f>$E471/(VLOOKUP($C471,IPCA!$A:$E,5,0)/VLOOKUP($K$6,IPCA!$A:$E,5,0))</f>
        <v>2013075379601.6106</v>
      </c>
    </row>
    <row r="472" spans="1:9" s="7" customFormat="1">
      <c r="A472" s="58">
        <v>1987</v>
      </c>
      <c r="B472" s="58">
        <v>1</v>
      </c>
      <c r="C472" s="17">
        <v>31837</v>
      </c>
      <c r="D472" s="18">
        <v>2750000000</v>
      </c>
      <c r="E472" s="22">
        <v>1368</v>
      </c>
      <c r="F472" s="140">
        <f>$E472/(VLOOKUP($C472,INPC!$C:$F,4,0)/VLOOKUP($K$6,INPC!$C:$F,4,0))</f>
        <v>2079298805637.6599</v>
      </c>
      <c r="G472" s="140">
        <f>$E472/(VLOOKUP($C472,INPC!$C:$G,5,0)/VLOOKUP($K$6,INPC!$C:$G,5,0))</f>
        <v>2541942789892.0396</v>
      </c>
      <c r="H472" s="39">
        <f>$E472/(VLOOKUP($C472,IPCA!$A:$E,4,0)/VLOOKUP($K$6,IPCA!$A:$E,4,0))</f>
        <v>2006373991936.4663</v>
      </c>
      <c r="I472" s="39">
        <f>$E472/(VLOOKUP($C472,IPCA!$A:$E,5,0)/VLOOKUP($K$6,IPCA!$A:$E,5,0))</f>
        <v>2452792205142.3296</v>
      </c>
    </row>
    <row r="473" spans="1:9" s="7" customFormat="1">
      <c r="A473" s="58">
        <v>1987</v>
      </c>
      <c r="B473" s="58">
        <v>2</v>
      </c>
      <c r="C473" s="17">
        <v>31868</v>
      </c>
      <c r="D473" s="18">
        <v>2750000000</v>
      </c>
      <c r="E473" s="22">
        <v>1368</v>
      </c>
      <c r="F473" s="140">
        <f>$E473/(VLOOKUP($C473,INPC!$C:$F,4,0)/VLOOKUP($K$6,INPC!$C:$F,4,0))</f>
        <v>1719010652911.2822</v>
      </c>
      <c r="G473" s="140">
        <f>$E473/(VLOOKUP($C473,INPC!$C:$G,5,0)/VLOOKUP($K$6,INPC!$C:$G,5,0))</f>
        <v>2101490523184.0427</v>
      </c>
      <c r="H473" s="39">
        <f>$E473/(VLOOKUP($C473,IPCA!$A:$E,4,0)/VLOOKUP($K$6,IPCA!$A:$E,4,0))</f>
        <v>1684623616844.321</v>
      </c>
      <c r="I473" s="39">
        <f>$E473/(VLOOKUP($C473,IPCA!$A:$E,5,0)/VLOOKUP($K$6,IPCA!$A:$E,5,0))</f>
        <v>2059452371592.1824</v>
      </c>
    </row>
    <row r="474" spans="1:9" s="7" customFormat="1">
      <c r="A474" s="58">
        <v>1987</v>
      </c>
      <c r="B474" s="58">
        <v>2</v>
      </c>
      <c r="C474" s="17">
        <v>31898</v>
      </c>
      <c r="D474" s="18">
        <v>2750000000</v>
      </c>
      <c r="E474" s="22">
        <v>1641.6</v>
      </c>
      <c r="F474" s="140">
        <f>$E474/(VLOOKUP($C474,INPC!$C:$F,4,0)/VLOOKUP($K$6,INPC!$C:$F,4,0))</f>
        <v>1675182387886.4175</v>
      </c>
      <c r="G474" s="140">
        <f>$E474/(VLOOKUP($C474,INPC!$C:$G,5,0)/VLOOKUP($K$6,INPC!$C:$G,5,0))</f>
        <v>2047910469191.1455</v>
      </c>
      <c r="H474" s="39">
        <f>$E474/(VLOOKUP($C474,IPCA!$A:$E,4,0)/VLOOKUP($K$6,IPCA!$A:$E,4,0))</f>
        <v>1664492133272.4819</v>
      </c>
      <c r="I474" s="39">
        <f>$E474/(VLOOKUP($C474,IPCA!$A:$E,5,0)/VLOOKUP($K$6,IPCA!$A:$E,5,0))</f>
        <v>2034841632925.6091</v>
      </c>
    </row>
    <row r="475" spans="1:9" s="7" customFormat="1">
      <c r="A475" s="58">
        <v>1987</v>
      </c>
      <c r="B475" s="58">
        <v>2</v>
      </c>
      <c r="C475" s="17">
        <v>31929</v>
      </c>
      <c r="D475" s="18">
        <v>2750000000</v>
      </c>
      <c r="E475" s="22">
        <v>1969.92</v>
      </c>
      <c r="F475" s="140">
        <f>$E475/(VLOOKUP($C475,INPC!$C:$F,4,0)/VLOOKUP($K$6,INPC!$C:$F,4,0))</f>
        <v>1657214679344.8</v>
      </c>
      <c r="G475" s="140">
        <f>$E475/(VLOOKUP($C475,INPC!$C:$G,5,0)/VLOOKUP($K$6,INPC!$C:$G,5,0))</f>
        <v>2025944945499.0181</v>
      </c>
      <c r="H475" s="39">
        <f>$E475/(VLOOKUP($C475,IPCA!$A:$E,4,0)/VLOOKUP($K$6,IPCA!$A:$E,4,0))</f>
        <v>1668504830376.9919</v>
      </c>
      <c r="I475" s="39">
        <f>$E475/(VLOOKUP($C475,IPCA!$A:$E,5,0)/VLOOKUP($K$6,IPCA!$A:$E,5,0))</f>
        <v>2039747155135.8726</v>
      </c>
    </row>
    <row r="476" spans="1:9" s="7" customFormat="1">
      <c r="A476" s="58">
        <v>1987</v>
      </c>
      <c r="B476" s="58">
        <v>3</v>
      </c>
      <c r="C476" s="17">
        <v>31959</v>
      </c>
      <c r="D476" s="18">
        <v>2750000000</v>
      </c>
      <c r="E476" s="22">
        <v>1969.92</v>
      </c>
      <c r="F476" s="140">
        <f>$E476/(VLOOKUP($C476,INPC!$C:$F,4,0)/VLOOKUP($K$6,INPC!$C:$F,4,0))</f>
        <v>1507510922137.9231</v>
      </c>
      <c r="G476" s="140">
        <f>$E476/(VLOOKUP($C476,INPC!$C:$G,5,0)/VLOOKUP($K$6,INPC!$C:$G,5,0))</f>
        <v>1842932102313.6108</v>
      </c>
      <c r="H476" s="39">
        <f>$E476/(VLOOKUP($C476,IPCA!$A:$E,4,0)/VLOOKUP($K$6,IPCA!$A:$E,4,0))</f>
        <v>1527794032094.9419</v>
      </c>
      <c r="I476" s="39">
        <f>$E476/(VLOOKUP($C476,IPCA!$A:$E,5,0)/VLOOKUP($K$6,IPCA!$A:$E,5,0))</f>
        <v>1867728204236.0664</v>
      </c>
    </row>
    <row r="477" spans="1:9" s="7" customFormat="1">
      <c r="A477" s="58">
        <v>1987</v>
      </c>
      <c r="B477" s="58">
        <v>3</v>
      </c>
      <c r="C477" s="17">
        <v>31990</v>
      </c>
      <c r="D477" s="18">
        <v>2750000000</v>
      </c>
      <c r="E477" s="22">
        <v>1970</v>
      </c>
      <c r="F477" s="140">
        <f>$E477/(VLOOKUP($C477,INPC!$C:$F,4,0)/VLOOKUP($K$6,INPC!$C:$F,4,0))</f>
        <v>1434565460360.239</v>
      </c>
      <c r="G477" s="140">
        <f>$E477/(VLOOKUP($C477,INPC!$C:$G,5,0)/VLOOKUP($K$6,INPC!$C:$G,5,0))</f>
        <v>1753756275290.3923</v>
      </c>
      <c r="H477" s="39">
        <f>$E477/(VLOOKUP($C477,IPCA!$A:$E,4,0)/VLOOKUP($K$6,IPCA!$A:$E,4,0))</f>
        <v>1456900107408.0083</v>
      </c>
      <c r="I477" s="39">
        <f>$E477/(VLOOKUP($C477,IPCA!$A:$E,5,0)/VLOOKUP($K$6,IPCA!$A:$E,5,0))</f>
        <v>1781060381306.2898</v>
      </c>
    </row>
    <row r="478" spans="1:9" s="7" customFormat="1">
      <c r="A478" s="58">
        <v>1987</v>
      </c>
      <c r="B478" s="58">
        <v>3</v>
      </c>
      <c r="C478" s="17">
        <v>32021</v>
      </c>
      <c r="D478" s="18">
        <v>2750000000</v>
      </c>
      <c r="E478" s="22">
        <v>2400</v>
      </c>
      <c r="F478" s="140">
        <f>$E478/(VLOOKUP($C478,INPC!$C:$F,4,0)/VLOOKUP($K$6,INPC!$C:$F,4,0))</f>
        <v>1631063441427.2476</v>
      </c>
      <c r="G478" s="140">
        <f>$E478/(VLOOKUP($C478,INPC!$C:$G,5,0)/VLOOKUP($K$6,INPC!$C:$G,5,0))</f>
        <v>1993975057144.8098</v>
      </c>
      <c r="H478" s="39">
        <f>$E478/(VLOOKUP($C478,IPCA!$A:$E,4,0)/VLOOKUP($K$6,IPCA!$A:$E,4,0))</f>
        <v>1646766665589.478</v>
      </c>
      <c r="I478" s="39">
        <f>$E478/(VLOOKUP($C478,IPCA!$A:$E,5,0)/VLOOKUP($K$6,IPCA!$A:$E,5,0))</f>
        <v>2013172248683.1365</v>
      </c>
    </row>
    <row r="479" spans="1:9" s="7" customFormat="1">
      <c r="A479" s="58">
        <v>1987</v>
      </c>
      <c r="B479" s="58">
        <v>4</v>
      </c>
      <c r="C479" s="17">
        <v>32051</v>
      </c>
      <c r="D479" s="18">
        <v>2750000000</v>
      </c>
      <c r="E479" s="22">
        <v>2640</v>
      </c>
      <c r="F479" s="140">
        <f>$E479/(VLOOKUP($C479,INPC!$C:$F,4,0)/VLOOKUP($K$6,INPC!$C:$F,4,0))</f>
        <v>1618114578572.7454</v>
      </c>
      <c r="G479" s="140">
        <f>$E479/(VLOOKUP($C479,INPC!$C:$G,5,0)/VLOOKUP($K$6,INPC!$C:$G,5,0))</f>
        <v>1978145072305.1812</v>
      </c>
      <c r="H479" s="39">
        <f>$E479/(VLOOKUP($C479,IPCA!$A:$E,4,0)/VLOOKUP($K$6,IPCA!$A:$E,4,0))</f>
        <v>1628700874933.0369</v>
      </c>
      <c r="I479" s="39">
        <f>$E479/(VLOOKUP($C479,IPCA!$A:$E,5,0)/VLOOKUP($K$6,IPCA!$A:$E,5,0))</f>
        <v>1991086819605.6372</v>
      </c>
    </row>
    <row r="480" spans="1:9" s="7" customFormat="1">
      <c r="A480" s="58">
        <v>1987</v>
      </c>
      <c r="B480" s="58">
        <v>4</v>
      </c>
      <c r="C480" s="17">
        <v>32082</v>
      </c>
      <c r="D480" s="18">
        <v>2750000000</v>
      </c>
      <c r="E480" s="22">
        <v>3000</v>
      </c>
      <c r="F480" s="140">
        <f>$E480/(VLOOKUP($C480,INPC!$C:$F,4,0)/VLOOKUP($K$6,INPC!$C:$F,4,0))</f>
        <v>1599903442428.4875</v>
      </c>
      <c r="G480" s="140">
        <f>$E480/(VLOOKUP($C480,INPC!$C:$G,5,0)/VLOOKUP($K$6,INPC!$C:$G,5,0))</f>
        <v>1955881958368.8259</v>
      </c>
      <c r="H480" s="39">
        <f>$E480/(VLOOKUP($C480,IPCA!$A:$E,4,0)/VLOOKUP($K$6,IPCA!$A:$E,4,0))</f>
        <v>1608282548949.3721</v>
      </c>
      <c r="I480" s="39">
        <f>$E480/(VLOOKUP($C480,IPCA!$A:$E,5,0)/VLOOKUP($K$6,IPCA!$A:$E,5,0))</f>
        <v>1966125416090.6074</v>
      </c>
    </row>
    <row r="481" spans="1:9" s="7" customFormat="1">
      <c r="A481" s="58">
        <v>1987</v>
      </c>
      <c r="B481" s="58">
        <v>4</v>
      </c>
      <c r="C481" s="17">
        <v>32112</v>
      </c>
      <c r="D481" s="18">
        <v>2750000000</v>
      </c>
      <c r="E481" s="22">
        <v>3600</v>
      </c>
      <c r="F481" s="140">
        <f>$E481/(VLOOKUP($C481,INPC!$C:$F,4,0)/VLOOKUP($K$6,INPC!$C:$F,4,0))</f>
        <v>1684555879519.9727</v>
      </c>
      <c r="G481" s="140">
        <f>$E481/(VLOOKUP($C481,INPC!$C:$G,5,0)/VLOOKUP($K$6,INPC!$C:$G,5,0))</f>
        <v>2059369562713.1663</v>
      </c>
      <c r="H481" s="39">
        <f>$E481/(VLOOKUP($C481,IPCA!$A:$E,4,0)/VLOOKUP($K$6,IPCA!$A:$E,4,0))</f>
        <v>1690712147803.4048</v>
      </c>
      <c r="I481" s="39">
        <f>$E481/(VLOOKUP($C481,IPCA!$A:$E,5,0)/VLOOKUP($K$6,IPCA!$A:$E,5,0))</f>
        <v>2066895600689.6624</v>
      </c>
    </row>
    <row r="482" spans="1:9" s="7" customFormat="1">
      <c r="A482" s="58">
        <v>1988</v>
      </c>
      <c r="B482" s="58">
        <v>1</v>
      </c>
      <c r="C482" s="17">
        <v>32143</v>
      </c>
      <c r="D482" s="18">
        <v>2750000000</v>
      </c>
      <c r="E482" s="22">
        <v>4500</v>
      </c>
      <c r="F482" s="140">
        <f>$E482/(VLOOKUP($C482,INPC!$C:$F,4,0)/VLOOKUP($K$6,INPC!$C:$F,4,0))</f>
        <v>1769950026585.1655</v>
      </c>
      <c r="G482" s="140">
        <f>$E482/(VLOOKUP($C482,INPC!$C:$G,5,0)/VLOOKUP($K$6,INPC!$C:$G,5,0))</f>
        <v>2163763907500.3645</v>
      </c>
      <c r="H482" s="39">
        <f>$E482/(VLOOKUP($C482,IPCA!$A:$E,4,0)/VLOOKUP($K$6,IPCA!$A:$E,4,0))</f>
        <v>1777610091694.1616</v>
      </c>
      <c r="I482" s="39">
        <f>$E482/(VLOOKUP($C482,IPCA!$A:$E,5,0)/VLOOKUP($K$6,IPCA!$A:$E,5,0))</f>
        <v>2173128337096.1125</v>
      </c>
    </row>
    <row r="483" spans="1:9" s="7" customFormat="1">
      <c r="A483" s="58">
        <v>1988</v>
      </c>
      <c r="B483" s="58">
        <v>1</v>
      </c>
      <c r="C483" s="17">
        <v>32174</v>
      </c>
      <c r="D483" s="18">
        <v>2750000000</v>
      </c>
      <c r="E483" s="22">
        <v>5280</v>
      </c>
      <c r="F483" s="140">
        <f>$E483/(VLOOKUP($C483,INPC!$C:$F,4,0)/VLOOKUP($K$6,INPC!$C:$F,4,0))</f>
        <v>1793220731141.8596</v>
      </c>
      <c r="G483" s="140">
        <f>$E483/(VLOOKUP($C483,INPC!$C:$G,5,0)/VLOOKUP($K$6,INPC!$C:$G,5,0))</f>
        <v>2192212343820.9233</v>
      </c>
      <c r="H483" s="39">
        <f>$E483/(VLOOKUP($C483,IPCA!$A:$E,4,0)/VLOOKUP($K$6,IPCA!$A:$E,4,0))</f>
        <v>1802705817009.2021</v>
      </c>
      <c r="I483" s="39">
        <f>$E483/(VLOOKUP($C483,IPCA!$A:$E,5,0)/VLOOKUP($K$6,IPCA!$A:$E,5,0))</f>
        <v>2203807861293.7495</v>
      </c>
    </row>
    <row r="484" spans="1:9" s="7" customFormat="1">
      <c r="A484" s="58">
        <v>1988</v>
      </c>
      <c r="B484" s="58">
        <v>1</v>
      </c>
      <c r="C484" s="17">
        <v>32203</v>
      </c>
      <c r="D484" s="18">
        <v>2750000000</v>
      </c>
      <c r="E484" s="22">
        <v>6240</v>
      </c>
      <c r="F484" s="140">
        <f>$E484/(VLOOKUP($C484,INPC!$C:$F,4,0)/VLOOKUP($K$6,INPC!$C:$F,4,0))</f>
        <v>1794606446766.4751</v>
      </c>
      <c r="G484" s="140">
        <f>$E484/(VLOOKUP($C484,INPC!$C:$G,5,0)/VLOOKUP($K$6,INPC!$C:$G,5,0))</f>
        <v>2193906381172.0159</v>
      </c>
      <c r="H484" s="39">
        <f>$E484/(VLOOKUP($C484,IPCA!$A:$E,4,0)/VLOOKUP($K$6,IPCA!$A:$E,4,0))</f>
        <v>1811616733160.6584</v>
      </c>
      <c r="I484" s="39">
        <f>$E484/(VLOOKUP($C484,IPCA!$A:$E,5,0)/VLOOKUP($K$6,IPCA!$A:$E,5,0))</f>
        <v>2214701456288.9048</v>
      </c>
    </row>
    <row r="485" spans="1:9" s="7" customFormat="1">
      <c r="A485" s="58">
        <v>1988</v>
      </c>
      <c r="B485" s="58">
        <v>2</v>
      </c>
      <c r="C485" s="17">
        <v>32234</v>
      </c>
      <c r="D485" s="18">
        <v>2750000000</v>
      </c>
      <c r="E485" s="22">
        <v>7260</v>
      </c>
      <c r="F485" s="140">
        <f>$E485/(VLOOKUP($C485,INPC!$C:$F,4,0)/VLOOKUP($K$6,INPC!$C:$F,4,0))</f>
        <v>1764523092716.8601</v>
      </c>
      <c r="G485" s="140">
        <f>$E485/(VLOOKUP($C485,INPC!$C:$G,5,0)/VLOOKUP($K$6,INPC!$C:$G,5,0))</f>
        <v>2157129480846.3616</v>
      </c>
      <c r="H485" s="39">
        <f>$E485/(VLOOKUP($C485,IPCA!$A:$E,4,0)/VLOOKUP($K$6,IPCA!$A:$E,4,0))</f>
        <v>1766915302549.3105</v>
      </c>
      <c r="I485" s="39">
        <f>$E485/(VLOOKUP($C485,IPCA!$A:$E,5,0)/VLOOKUP($K$6,IPCA!$A:$E,5,0))</f>
        <v>2160053957366.532</v>
      </c>
    </row>
    <row r="486" spans="1:9" s="7" customFormat="1">
      <c r="A486" s="58">
        <v>1988</v>
      </c>
      <c r="B486" s="58">
        <v>2</v>
      </c>
      <c r="C486" s="17">
        <v>32264</v>
      </c>
      <c r="D486" s="18">
        <v>2750000000</v>
      </c>
      <c r="E486" s="22">
        <v>8712</v>
      </c>
      <c r="F486" s="140">
        <f>$E486/(VLOOKUP($C486,INPC!$C:$F,4,0)/VLOOKUP($K$6,INPC!$C:$F,4,0))</f>
        <v>1790792821254.4292</v>
      </c>
      <c r="G486" s="140">
        <f>$E486/(VLOOKUP($C486,INPC!$C:$G,5,0)/VLOOKUP($K$6,INPC!$C:$G,5,0))</f>
        <v>2189244223983.5398</v>
      </c>
      <c r="H486" s="39">
        <f>$E486/(VLOOKUP($C486,IPCA!$A:$E,4,0)/VLOOKUP($K$6,IPCA!$A:$E,4,0))</f>
        <v>1805744677751.2156</v>
      </c>
      <c r="I486" s="39">
        <f>$E486/(VLOOKUP($C486,IPCA!$A:$E,5,0)/VLOOKUP($K$6,IPCA!$A:$E,5,0))</f>
        <v>2207522868550.8608</v>
      </c>
    </row>
    <row r="487" spans="1:9" s="7" customFormat="1">
      <c r="A487" s="58">
        <v>1988</v>
      </c>
      <c r="B487" s="58">
        <v>2</v>
      </c>
      <c r="C487" s="17">
        <v>32295</v>
      </c>
      <c r="D487" s="18">
        <v>2750000000</v>
      </c>
      <c r="E487" s="22">
        <v>10368</v>
      </c>
      <c r="F487" s="140">
        <f>$E487/(VLOOKUP($C487,INPC!$C:$F,4,0)/VLOOKUP($K$6,INPC!$C:$F,4,0))</f>
        <v>1742875158156.8674</v>
      </c>
      <c r="G487" s="140">
        <f>$E487/(VLOOKUP($C487,INPC!$C:$G,5,0)/VLOOKUP($K$6,INPC!$C:$G,5,0))</f>
        <v>2130664880846.7705</v>
      </c>
      <c r="H487" s="39">
        <f>$E487/(VLOOKUP($C487,IPCA!$A:$E,4,0)/VLOOKUP($K$6,IPCA!$A:$E,4,0))</f>
        <v>1761464068962.9275</v>
      </c>
      <c r="I487" s="39">
        <f>$E487/(VLOOKUP($C487,IPCA!$A:$E,5,0)/VLOOKUP($K$6,IPCA!$A:$E,5,0))</f>
        <v>2153389824307.1787</v>
      </c>
    </row>
    <row r="488" spans="1:9" s="7" customFormat="1">
      <c r="A488" s="58">
        <v>1988</v>
      </c>
      <c r="B488" s="58">
        <v>3</v>
      </c>
      <c r="C488" s="17">
        <v>32325</v>
      </c>
      <c r="D488" s="18">
        <v>2750000000</v>
      </c>
      <c r="E488" s="22">
        <v>12444</v>
      </c>
      <c r="F488" s="140">
        <f>$E488/(VLOOKUP($C488,INPC!$C:$F,4,0)/VLOOKUP($K$6,INPC!$C:$F,4,0))</f>
        <v>1700420530005.7273</v>
      </c>
      <c r="G488" s="140">
        <f>$E488/(VLOOKUP($C488,INPC!$C:$G,5,0)/VLOOKUP($K$6,INPC!$C:$G,5,0))</f>
        <v>2078764097932.0017</v>
      </c>
      <c r="H488" s="39">
        <f>$E488/(VLOOKUP($C488,IPCA!$A:$E,4,0)/VLOOKUP($K$6,IPCA!$A:$E,4,0))</f>
        <v>1734199978903.584</v>
      </c>
      <c r="I488" s="39">
        <f>$E488/(VLOOKUP($C488,IPCA!$A:$E,5,0)/VLOOKUP($K$6,IPCA!$A:$E,5,0))</f>
        <v>2120059474209.6313</v>
      </c>
    </row>
    <row r="489" spans="1:9" s="7" customFormat="1">
      <c r="A489" s="58">
        <v>1988</v>
      </c>
      <c r="B489" s="58">
        <v>3</v>
      </c>
      <c r="C489" s="17">
        <v>32356</v>
      </c>
      <c r="D489" s="18">
        <v>2750000000</v>
      </c>
      <c r="E489" s="22">
        <v>15552</v>
      </c>
      <c r="F489" s="140">
        <f>$E489/(VLOOKUP($C489,INPC!$C:$F,4,0)/VLOOKUP($K$6,INPC!$C:$F,4,0))</f>
        <v>1761678612876.7324</v>
      </c>
      <c r="G489" s="140">
        <f>$E489/(VLOOKUP($C489,INPC!$C:$G,5,0)/VLOOKUP($K$6,INPC!$C:$G,5,0))</f>
        <v>2153652104241.8054</v>
      </c>
      <c r="H489" s="39">
        <f>$E489/(VLOOKUP($C489,IPCA!$A:$E,4,0)/VLOOKUP($K$6,IPCA!$A:$E,4,0))</f>
        <v>1782493321646.3469</v>
      </c>
      <c r="I489" s="39">
        <f>$E489/(VLOOKUP($C489,IPCA!$A:$E,5,0)/VLOOKUP($K$6,IPCA!$A:$E,5,0))</f>
        <v>2179098085712.6589</v>
      </c>
    </row>
    <row r="490" spans="1:9" s="7" customFormat="1">
      <c r="A490" s="58">
        <v>1988</v>
      </c>
      <c r="B490" s="58">
        <v>3</v>
      </c>
      <c r="C490" s="17">
        <v>32387</v>
      </c>
      <c r="D490" s="18">
        <v>2750000000</v>
      </c>
      <c r="E490" s="22">
        <v>18960</v>
      </c>
      <c r="F490" s="140">
        <f>$E490/(VLOOKUP($C490,INPC!$C:$F,4,0)/VLOOKUP($K$6,INPC!$C:$F,4,0))</f>
        <v>1692057295701.7429</v>
      </c>
      <c r="G490" s="140">
        <f>$E490/(VLOOKUP($C490,INPC!$C:$G,5,0)/VLOOKUP($K$6,INPC!$C:$G,5,0))</f>
        <v>2068540043995.3806</v>
      </c>
      <c r="H490" s="39">
        <f>$E490/(VLOOKUP($C490,IPCA!$A:$E,4,0)/VLOOKUP($K$6,IPCA!$A:$E,4,0))</f>
        <v>1705061169507.3179</v>
      </c>
      <c r="I490" s="39">
        <f>$E490/(VLOOKUP($C490,IPCA!$A:$E,5,0)/VLOOKUP($K$6,IPCA!$A:$E,5,0))</f>
        <v>2084437279722.696</v>
      </c>
    </row>
    <row r="491" spans="1:9" s="7" customFormat="1">
      <c r="A491" s="58">
        <v>1988</v>
      </c>
      <c r="B491" s="58">
        <v>4</v>
      </c>
      <c r="C491" s="17">
        <v>32417</v>
      </c>
      <c r="D491" s="18">
        <v>2750000000</v>
      </c>
      <c r="E491" s="22">
        <v>23700</v>
      </c>
      <c r="F491" s="140">
        <f>$E491/(VLOOKUP($C491,INPC!$C:$F,4,0)/VLOOKUP($K$6,INPC!$C:$F,4,0))</f>
        <v>1669487768085.5461</v>
      </c>
      <c r="G491" s="140">
        <f>$E491/(VLOOKUP($C491,INPC!$C:$G,5,0)/VLOOKUP($K$6,INPC!$C:$G,5,0))</f>
        <v>2040948796484.5803</v>
      </c>
      <c r="H491" s="39">
        <f>$E491/(VLOOKUP($C491,IPCA!$A:$E,4,0)/VLOOKUP($K$6,IPCA!$A:$E,4,0))</f>
        <v>1696646477884.2185</v>
      </c>
      <c r="I491" s="39">
        <f>$E491/(VLOOKUP($C491,IPCA!$A:$E,5,0)/VLOOKUP($K$6,IPCA!$A:$E,5,0))</f>
        <v>2074150319213.4573</v>
      </c>
    </row>
    <row r="492" spans="1:9" s="7" customFormat="1">
      <c r="A492" s="58">
        <v>1988</v>
      </c>
      <c r="B492" s="58">
        <v>4</v>
      </c>
      <c r="C492" s="17">
        <v>32448</v>
      </c>
      <c r="D492" s="18">
        <v>2750000000</v>
      </c>
      <c r="E492" s="22">
        <v>30800</v>
      </c>
      <c r="F492" s="140">
        <f>$E492/(VLOOKUP($C492,INPC!$C:$F,4,0)/VLOOKUP($K$6,INPC!$C:$F,4,0))</f>
        <v>1693039198295.302</v>
      </c>
      <c r="G492" s="140">
        <f>$E492/(VLOOKUP($C492,INPC!$C:$G,5,0)/VLOOKUP($K$6,INPC!$C:$G,5,0))</f>
        <v>2069740419916.0066</v>
      </c>
      <c r="H492" s="39">
        <f>$E492/(VLOOKUP($C492,IPCA!$A:$E,4,0)/VLOOKUP($K$6,IPCA!$A:$E,4,0))</f>
        <v>1723403547448.342</v>
      </c>
      <c r="I492" s="39">
        <f>$E492/(VLOOKUP($C492,IPCA!$A:$E,5,0)/VLOOKUP($K$6,IPCA!$A:$E,5,0))</f>
        <v>2106860836755.5981</v>
      </c>
    </row>
    <row r="493" spans="1:9" s="7" customFormat="1">
      <c r="A493" s="58">
        <v>1988</v>
      </c>
      <c r="B493" s="58">
        <v>4</v>
      </c>
      <c r="C493" s="17">
        <v>32478</v>
      </c>
      <c r="D493" s="18">
        <v>2750000000</v>
      </c>
      <c r="E493" s="22">
        <v>40425</v>
      </c>
      <c r="F493" s="140">
        <f>$E493/(VLOOKUP($C493,INPC!$C:$F,4,0)/VLOOKUP($K$6,INPC!$C:$F,4,0))</f>
        <v>1730213185016.8948</v>
      </c>
      <c r="G493" s="140">
        <f>$E493/(VLOOKUP($C493,INPC!$C:$G,5,0)/VLOOKUP($K$6,INPC!$C:$G,5,0))</f>
        <v>2115185618683.1538</v>
      </c>
      <c r="H493" s="39">
        <f>$E493/(VLOOKUP($C493,IPCA!$A:$E,4,0)/VLOOKUP($K$6,IPCA!$A:$E,4,0))</f>
        <v>1757549662099.7471</v>
      </c>
      <c r="I493" s="39">
        <f>$E493/(VLOOKUP($C493,IPCA!$A:$E,5,0)/VLOOKUP($K$6,IPCA!$A:$E,5,0))</f>
        <v>2148604461916.9404</v>
      </c>
    </row>
    <row r="494" spans="1:9" s="7" customFormat="1">
      <c r="A494" s="58">
        <v>1989</v>
      </c>
      <c r="B494" s="58">
        <v>1</v>
      </c>
      <c r="C494" s="17">
        <v>32509</v>
      </c>
      <c r="D494" s="18">
        <v>2750000000</v>
      </c>
      <c r="E494" s="22">
        <v>54374</v>
      </c>
      <c r="F494" s="140">
        <f>$E494/(VLOOKUP($C494,INPC!$C:$F,4,0)/VLOOKUP($K$6,INPC!$C:$F,4,0))</f>
        <v>1717773406293.2031</v>
      </c>
      <c r="G494" s="140">
        <f>$E494/(VLOOKUP($C494,INPC!$C:$G,5,0)/VLOOKUP($K$6,INPC!$C:$G,5,0))</f>
        <v>2099977989193.4409</v>
      </c>
      <c r="H494" s="39">
        <f>$E494/(VLOOKUP($C494,IPCA!$A:$E,4,0)/VLOOKUP($K$6,IPCA!$A:$E,4,0))</f>
        <v>1719403103508.324</v>
      </c>
      <c r="I494" s="39">
        <f>$E494/(VLOOKUP($C494,IPCA!$A:$E,5,0)/VLOOKUP($K$6,IPCA!$A:$E,5,0))</f>
        <v>2101970294038.9263</v>
      </c>
    </row>
    <row r="495" spans="1:9" s="7" customFormat="1">
      <c r="A495" s="58">
        <v>1989</v>
      </c>
      <c r="B495" s="58">
        <v>1</v>
      </c>
      <c r="C495" s="17">
        <v>32540</v>
      </c>
      <c r="D495" s="18">
        <v>2750000</v>
      </c>
      <c r="E495" s="22">
        <v>63.9</v>
      </c>
      <c r="F495" s="140">
        <f>$E495/(VLOOKUP($C495,INPC!$C:$F,4,0)/VLOOKUP($K$6,INPC!$C:$F,4,0))</f>
        <v>1735037624.4060268</v>
      </c>
      <c r="G495" s="140">
        <f>$E495/(VLOOKUP($C495,INPC!$C:$G,5,0)/VLOOKUP($K$6,INPC!$C:$G,5,0))</f>
        <v>2121083495.8363678</v>
      </c>
      <c r="H495" s="39">
        <f>$E495/(VLOOKUP($C495,IPCA!$A:$E,4,0)/VLOOKUP($K$6,IPCA!$A:$E,4,0))</f>
        <v>1730289784.4600244</v>
      </c>
      <c r="I495" s="39">
        <f>$E495/(VLOOKUP($C495,IPCA!$A:$E,5,0)/VLOOKUP($K$6,IPCA!$A:$E,5,0))</f>
        <v>2115279261.5023797</v>
      </c>
    </row>
    <row r="496" spans="1:9" s="7" customFormat="1">
      <c r="A496" s="58">
        <v>1989</v>
      </c>
      <c r="B496" s="58">
        <v>1</v>
      </c>
      <c r="C496" s="17">
        <v>32568</v>
      </c>
      <c r="D496" s="18">
        <v>2750000</v>
      </c>
      <c r="E496" s="22">
        <v>63.9</v>
      </c>
      <c r="F496" s="140">
        <f>$E496/(VLOOKUP($C496,INPC!$C:$F,4,0)/VLOOKUP($K$6,INPC!$C:$F,4,0))</f>
        <v>1638373618.2748556</v>
      </c>
      <c r="G496" s="140">
        <f>$E496/(VLOOKUP($C496,INPC!$C:$G,5,0)/VLOOKUP($K$6,INPC!$C:$G,5,0))</f>
        <v>2002911748.3410108</v>
      </c>
      <c r="H496" s="39">
        <f>$E496/(VLOOKUP($C496,IPCA!$A:$E,4,0)/VLOOKUP($K$6,IPCA!$A:$E,4,0))</f>
        <v>1619818290.6886852</v>
      </c>
      <c r="I496" s="39">
        <f>$E496/(VLOOKUP($C496,IPCA!$A:$E,5,0)/VLOOKUP($K$6,IPCA!$A:$E,5,0))</f>
        <v>1980227860.3669178</v>
      </c>
    </row>
    <row r="497" spans="1:9" s="7" customFormat="1">
      <c r="A497" s="58">
        <v>1989</v>
      </c>
      <c r="B497" s="58">
        <v>2</v>
      </c>
      <c r="C497" s="17">
        <v>32599</v>
      </c>
      <c r="D497" s="18">
        <v>2750000</v>
      </c>
      <c r="E497" s="22">
        <v>63.9</v>
      </c>
      <c r="F497" s="140">
        <f>$E497/(VLOOKUP($C497,INPC!$C:$F,4,0)/VLOOKUP($K$6,INPC!$C:$F,4,0))</f>
        <v>1516170439.4494066</v>
      </c>
      <c r="G497" s="140">
        <f>$E497/(VLOOKUP($C497,INPC!$C:$G,5,0)/VLOOKUP($K$6,INPC!$C:$G,5,0))</f>
        <v>1853518362.2268999</v>
      </c>
      <c r="H497" s="39">
        <f>$E497/(VLOOKUP($C497,IPCA!$A:$E,4,0)/VLOOKUP($K$6,IPCA!$A:$E,4,0))</f>
        <v>1495262708.4435298</v>
      </c>
      <c r="I497" s="39">
        <f>$E497/(VLOOKUP($C497,IPCA!$A:$E,5,0)/VLOOKUP($K$6,IPCA!$A:$E,5,0))</f>
        <v>1827958661.0722151</v>
      </c>
    </row>
    <row r="498" spans="1:9" s="7" customFormat="1">
      <c r="A498" s="58">
        <v>1989</v>
      </c>
      <c r="B498" s="58">
        <v>2</v>
      </c>
      <c r="C498" s="17">
        <v>32629</v>
      </c>
      <c r="D498" s="18">
        <v>2750000</v>
      </c>
      <c r="E498" s="22">
        <v>81.400000000000006</v>
      </c>
      <c r="F498" s="140">
        <f>$E498/(VLOOKUP($C498,INPC!$C:$F,4,0)/VLOOKUP($K$6,INPC!$C:$F,4,0))</f>
        <v>1655436266.9542158</v>
      </c>
      <c r="G498" s="140">
        <f>$E498/(VLOOKUP($C498,INPC!$C:$G,5,0)/VLOOKUP($K$6,INPC!$C:$G,5,0))</f>
        <v>2023770836.3515289</v>
      </c>
      <c r="H498" s="39">
        <f>$E498/(VLOOKUP($C498,IPCA!$A:$E,4,0)/VLOOKUP($K$6,IPCA!$A:$E,4,0))</f>
        <v>1615301845.9171247</v>
      </c>
      <c r="I498" s="39">
        <f>$E498/(VLOOKUP($C498,IPCA!$A:$E,5,0)/VLOOKUP($K$6,IPCA!$A:$E,5,0))</f>
        <v>1974706506.6336849</v>
      </c>
    </row>
    <row r="499" spans="1:9" s="7" customFormat="1">
      <c r="A499" s="58">
        <v>1989</v>
      </c>
      <c r="B499" s="58">
        <v>2</v>
      </c>
      <c r="C499" s="17">
        <v>32660</v>
      </c>
      <c r="D499" s="18">
        <v>2750000</v>
      </c>
      <c r="E499" s="22">
        <v>120</v>
      </c>
      <c r="F499" s="140">
        <f>$E499/(VLOOKUP($C499,INPC!$C:$F,4,0)/VLOOKUP($K$6,INPC!$C:$F,4,0))</f>
        <v>1885971332.7430122</v>
      </c>
      <c r="G499" s="140">
        <f>$E499/(VLOOKUP($C499,INPC!$C:$G,5,0)/VLOOKUP($K$6,INPC!$C:$G,5,0))</f>
        <v>2305599954.2783322</v>
      </c>
      <c r="H499" s="39">
        <f>$E499/(VLOOKUP($C499,IPCA!$A:$E,4,0)/VLOOKUP($K$6,IPCA!$A:$E,4,0))</f>
        <v>1850975920.7736495</v>
      </c>
      <c r="I499" s="39">
        <f>$E499/(VLOOKUP($C499,IPCA!$A:$E,5,0)/VLOOKUP($K$6,IPCA!$A:$E,5,0))</f>
        <v>2262818063.1457863</v>
      </c>
    </row>
    <row r="500" spans="1:9" s="7" customFormat="1">
      <c r="A500" s="58">
        <v>1989</v>
      </c>
      <c r="B500" s="58">
        <v>3</v>
      </c>
      <c r="C500" s="17">
        <v>32690</v>
      </c>
      <c r="D500" s="18">
        <v>2750000</v>
      </c>
      <c r="E500" s="22">
        <v>149.80000000000001</v>
      </c>
      <c r="F500" s="140">
        <f>$E500/(VLOOKUP($C500,INPC!$C:$F,4,0)/VLOOKUP($K$6,INPC!$C:$F,4,0))</f>
        <v>1847975294.2229526</v>
      </c>
      <c r="G500" s="140">
        <f>$E500/(VLOOKUP($C500,INPC!$C:$G,5,0)/VLOOKUP($K$6,INPC!$C:$G,5,0))</f>
        <v>2259149797.1875596</v>
      </c>
      <c r="H500" s="39">
        <f>$E500/(VLOOKUP($C500,IPCA!$A:$E,4,0)/VLOOKUP($K$6,IPCA!$A:$E,4,0))</f>
        <v>1808858098.8427453</v>
      </c>
      <c r="I500" s="39">
        <f>$E500/(VLOOKUP($C500,IPCA!$A:$E,5,0)/VLOOKUP($K$6,IPCA!$A:$E,5,0))</f>
        <v>2211329025.8352566</v>
      </c>
    </row>
    <row r="501" spans="1:9" s="7" customFormat="1">
      <c r="A501" s="58">
        <v>1989</v>
      </c>
      <c r="B501" s="58">
        <v>3</v>
      </c>
      <c r="C501" s="17">
        <v>32721</v>
      </c>
      <c r="D501" s="18">
        <v>2750000</v>
      </c>
      <c r="E501" s="22">
        <v>192.88</v>
      </c>
      <c r="F501" s="140">
        <f>$E501/(VLOOKUP($C501,INPC!$C:$F,4,0)/VLOOKUP($K$6,INPC!$C:$F,4,0))</f>
        <v>1786621260.9399521</v>
      </c>
      <c r="G501" s="140">
        <f>$E501/(VLOOKUP($C501,INPC!$C:$G,5,0)/VLOOKUP($K$6,INPC!$C:$G,5,0))</f>
        <v>2184144491.4990916</v>
      </c>
      <c r="H501" s="39">
        <f>$E501/(VLOOKUP($C501,IPCA!$A:$E,4,0)/VLOOKUP($K$6,IPCA!$A:$E,4,0))</f>
        <v>1741870790.0319562</v>
      </c>
      <c r="I501" s="39">
        <f>$E501/(VLOOKUP($C501,IPCA!$A:$E,5,0)/VLOOKUP($K$6,IPCA!$A:$E,5,0))</f>
        <v>2129437040.8140662</v>
      </c>
    </row>
    <row r="502" spans="1:9" s="7" customFormat="1">
      <c r="A502" s="58">
        <v>1989</v>
      </c>
      <c r="B502" s="58">
        <v>3</v>
      </c>
      <c r="C502" s="17">
        <v>32752</v>
      </c>
      <c r="D502" s="18">
        <v>2750000</v>
      </c>
      <c r="E502" s="22">
        <v>249.48</v>
      </c>
      <c r="F502" s="140">
        <f>$E502/(VLOOKUP($C502,INPC!$C:$F,4,0)/VLOOKUP($K$6,INPC!$C:$F,4,0))</f>
        <v>1694829185.4608715</v>
      </c>
      <c r="G502" s="140">
        <f>$E502/(VLOOKUP($C502,INPC!$C:$G,5,0)/VLOOKUP($K$6,INPC!$C:$G,5,0))</f>
        <v>2071928679.2259157</v>
      </c>
      <c r="H502" s="39">
        <f>$E502/(VLOOKUP($C502,IPCA!$A:$E,4,0)/VLOOKUP($K$6,IPCA!$A:$E,4,0))</f>
        <v>1637843160.3226082</v>
      </c>
      <c r="I502" s="39">
        <f>$E502/(VLOOKUP($C502,IPCA!$A:$E,5,0)/VLOOKUP($K$6,IPCA!$A:$E,5,0))</f>
        <v>2002263263.4943883</v>
      </c>
    </row>
    <row r="503" spans="1:9" s="7" customFormat="1">
      <c r="A503" s="58">
        <v>1989</v>
      </c>
      <c r="B503" s="58">
        <v>4</v>
      </c>
      <c r="C503" s="17">
        <v>32782</v>
      </c>
      <c r="D503" s="18">
        <v>2750000</v>
      </c>
      <c r="E503" s="22">
        <v>381.73</v>
      </c>
      <c r="F503" s="140">
        <f>$E503/(VLOOKUP($C503,INPC!$C:$F,4,0)/VLOOKUP($K$6,INPC!$C:$F,4,0))</f>
        <v>1868883234.0281398</v>
      </c>
      <c r="G503" s="140">
        <f>$E503/(VLOOKUP($C503,INPC!$C:$G,5,0)/VLOOKUP($K$6,INPC!$C:$G,5,0))</f>
        <v>2284709753.599401</v>
      </c>
      <c r="H503" s="39">
        <f>$E503/(VLOOKUP($C503,IPCA!$A:$E,4,0)/VLOOKUP($K$6,IPCA!$A:$E,4,0))</f>
        <v>1792994324.5655785</v>
      </c>
      <c r="I503" s="39">
        <f>$E503/(VLOOKUP($C503,IPCA!$A:$E,5,0)/VLOOKUP($K$6,IPCA!$A:$E,5,0))</f>
        <v>2191935561.7814193</v>
      </c>
    </row>
    <row r="504" spans="1:9" s="7" customFormat="1">
      <c r="A504" s="58">
        <v>1989</v>
      </c>
      <c r="B504" s="58">
        <v>4</v>
      </c>
      <c r="C504" s="17">
        <v>32813</v>
      </c>
      <c r="D504" s="18">
        <v>2750000</v>
      </c>
      <c r="E504" s="22">
        <v>557.33000000000004</v>
      </c>
      <c r="F504" s="140">
        <f>$E504/(VLOOKUP($C504,INPC!$C:$F,4,0)/VLOOKUP($K$6,INPC!$C:$F,4,0))</f>
        <v>1837805773.6455343</v>
      </c>
      <c r="G504" s="140">
        <f>$E504/(VLOOKUP($C504,INPC!$C:$G,5,0)/VLOOKUP($K$6,INPC!$C:$G,5,0))</f>
        <v>2246717558.2816653</v>
      </c>
      <c r="H504" s="39">
        <f>$E504/(VLOOKUP($C504,IPCA!$A:$E,4,0)/VLOOKUP($K$6,IPCA!$A:$E,4,0))</f>
        <v>1770931820.7347653</v>
      </c>
      <c r="I504" s="39">
        <f>$E504/(VLOOKUP($C504,IPCA!$A:$E,5,0)/VLOOKUP($K$6,IPCA!$A:$E,5,0))</f>
        <v>2164964150.8482509</v>
      </c>
    </row>
    <row r="505" spans="1:9" s="7" customFormat="1">
      <c r="A505" s="58">
        <v>1989</v>
      </c>
      <c r="B505" s="58">
        <v>4</v>
      </c>
      <c r="C505" s="17">
        <v>32843</v>
      </c>
      <c r="D505" s="18">
        <v>2750000</v>
      </c>
      <c r="E505" s="22">
        <v>788.18</v>
      </c>
      <c r="F505" s="140">
        <f>$E505/(VLOOKUP($C505,INPC!$C:$F,4,0)/VLOOKUP($K$6,INPC!$C:$F,4,0))</f>
        <v>1718031419.621696</v>
      </c>
      <c r="G505" s="140">
        <f>$E505/(VLOOKUP($C505,INPC!$C:$G,5,0)/VLOOKUP($K$6,INPC!$C:$G,5,0))</f>
        <v>2100293410.4875236</v>
      </c>
      <c r="H505" s="39">
        <f>$E505/(VLOOKUP($C505,IPCA!$A:$E,4,0)/VLOOKUP($K$6,IPCA!$A:$E,4,0))</f>
        <v>1653111703.8052833</v>
      </c>
      <c r="I505" s="39">
        <f>$E505/(VLOOKUP($C505,IPCA!$A:$E,5,0)/VLOOKUP($K$6,IPCA!$A:$E,5,0))</f>
        <v>2020929057.9019589</v>
      </c>
    </row>
    <row r="506" spans="1:9" s="7" customFormat="1">
      <c r="A506" s="58">
        <v>1990</v>
      </c>
      <c r="B506" s="58">
        <v>1</v>
      </c>
      <c r="C506" s="17">
        <v>32874</v>
      </c>
      <c r="D506" s="18">
        <v>2750000</v>
      </c>
      <c r="E506" s="22">
        <v>1283.95</v>
      </c>
      <c r="F506" s="140">
        <f>$E506/(VLOOKUP($C506,INPC!$C:$F,4,0)/VLOOKUP($K$6,INPC!$C:$F,4,0))</f>
        <v>1664001199.5676849</v>
      </c>
      <c r="G506" s="140">
        <f>$E506/(VLOOKUP($C506,INPC!$C:$G,5,0)/VLOOKUP($K$6,INPC!$C:$G,5,0))</f>
        <v>2034241466.4714947</v>
      </c>
      <c r="H506" s="39">
        <f>$E506/(VLOOKUP($C506,IPCA!$A:$E,4,0)/VLOOKUP($K$6,IPCA!$A:$E,4,0))</f>
        <v>1607239005.8918674</v>
      </c>
      <c r="I506" s="39">
        <f>$E506/(VLOOKUP($C506,IPCA!$A:$E,5,0)/VLOOKUP($K$6,IPCA!$A:$E,5,0))</f>
        <v>1964849684.7028077</v>
      </c>
    </row>
    <row r="507" spans="1:9" s="7" customFormat="1">
      <c r="A507" s="58">
        <v>1990</v>
      </c>
      <c r="B507" s="58">
        <v>1</v>
      </c>
      <c r="C507" s="17">
        <v>32905</v>
      </c>
      <c r="D507" s="18">
        <v>2750000</v>
      </c>
      <c r="E507" s="22">
        <v>2004.37</v>
      </c>
      <c r="F507" s="140">
        <f>$E507/(VLOOKUP($C507,INPC!$C:$F,4,0)/VLOOKUP($K$6,INPC!$C:$F,4,0))</f>
        <v>1492997654.5166373</v>
      </c>
      <c r="G507" s="140">
        <f>$E507/(VLOOKUP($C507,INPC!$C:$G,5,0)/VLOOKUP($K$6,INPC!$C:$G,5,0))</f>
        <v>1825189632.6465893</v>
      </c>
      <c r="H507" s="39">
        <f>$E507/(VLOOKUP($C507,IPCA!$A:$E,4,0)/VLOOKUP($K$6,IPCA!$A:$E,4,0))</f>
        <v>1427790014.7687981</v>
      </c>
      <c r="I507" s="39">
        <f>$E507/(VLOOKUP($C507,IPCA!$A:$E,5,0)/VLOOKUP($K$6,IPCA!$A:$E,5,0))</f>
        <v>1745473293.0548553</v>
      </c>
    </row>
    <row r="508" spans="1:9" s="7" customFormat="1">
      <c r="A508" s="58">
        <v>1990</v>
      </c>
      <c r="B508" s="58">
        <v>1</v>
      </c>
      <c r="C508" s="17">
        <v>32933</v>
      </c>
      <c r="D508" s="18">
        <v>2750000</v>
      </c>
      <c r="E508" s="22">
        <v>3674.06</v>
      </c>
      <c r="F508" s="140">
        <f>$E508/(VLOOKUP($C508,INPC!$C:$F,4,0)/VLOOKUP($K$6,INPC!$C:$F,4,0))</f>
        <v>1502196606.0183682</v>
      </c>
      <c r="G508" s="140">
        <f>$E508/(VLOOKUP($C508,INPC!$C:$G,5,0)/VLOOKUP($K$6,INPC!$C:$G,5,0))</f>
        <v>1836435350.857455</v>
      </c>
      <c r="H508" s="39">
        <f>$E508/(VLOOKUP($C508,IPCA!$A:$E,4,0)/VLOOKUP($K$6,IPCA!$A:$E,4,0))</f>
        <v>1434933148.3858178</v>
      </c>
      <c r="I508" s="39">
        <f>$E508/(VLOOKUP($C508,IPCA!$A:$E,5,0)/VLOOKUP($K$6,IPCA!$A:$E,5,0))</f>
        <v>1754205773.9016623</v>
      </c>
    </row>
    <row r="509" spans="1:9" s="7" customFormat="1">
      <c r="A509" s="58">
        <v>1990</v>
      </c>
      <c r="B509" s="58">
        <v>2</v>
      </c>
      <c r="C509" s="17">
        <v>32964</v>
      </c>
      <c r="D509" s="18">
        <v>2750000</v>
      </c>
      <c r="E509" s="22">
        <v>3674.06</v>
      </c>
      <c r="F509" s="140">
        <f>$E509/(VLOOKUP($C509,INPC!$C:$F,4,0)/VLOOKUP($K$6,INPC!$C:$F,4,0))</f>
        <v>1310017096.9625199</v>
      </c>
      <c r="G509" s="140">
        <f>$E509/(VLOOKUP($C509,INPC!$C:$G,5,0)/VLOOKUP($K$6,INPC!$C:$G,5,0))</f>
        <v>1601495901.0366807</v>
      </c>
      <c r="H509" s="39">
        <f>$E509/(VLOOKUP($C509,IPCA!$A:$E,4,0)/VLOOKUP($K$6,IPCA!$A:$E,4,0))</f>
        <v>1242151277.1656458</v>
      </c>
      <c r="I509" s="39">
        <f>$E509/(VLOOKUP($C509,IPCA!$A:$E,5,0)/VLOOKUP($K$6,IPCA!$A:$E,5,0))</f>
        <v>1518529936.3350019</v>
      </c>
    </row>
    <row r="510" spans="1:9" s="7" customFormat="1">
      <c r="A510" s="58">
        <v>1990</v>
      </c>
      <c r="B510" s="58">
        <v>2</v>
      </c>
      <c r="C510" s="17">
        <v>32994</v>
      </c>
      <c r="D510" s="18">
        <v>2750000</v>
      </c>
      <c r="E510" s="22">
        <v>3674.06</v>
      </c>
      <c r="F510" s="140">
        <f>$E510/(VLOOKUP($C510,INPC!$C:$F,4,0)/VLOOKUP($K$6,INPC!$C:$F,4,0))</f>
        <v>1220778212.6181326</v>
      </c>
      <c r="G510" s="140">
        <f>$E510/(VLOOKUP($C510,INPC!$C:$G,5,0)/VLOOKUP($K$6,INPC!$C:$G,5,0))</f>
        <v>1492401364.9256668</v>
      </c>
      <c r="H510" s="39">
        <f>$E510/(VLOOKUP($C510,IPCA!$A:$E,4,0)/VLOOKUP($K$6,IPCA!$A:$E,4,0))</f>
        <v>1154522987.1356122</v>
      </c>
      <c r="I510" s="39">
        <f>$E510/(VLOOKUP($C510,IPCA!$A:$E,5,0)/VLOOKUP($K$6,IPCA!$A:$E,5,0))</f>
        <v>1411404351.7732859</v>
      </c>
    </row>
    <row r="511" spans="1:9" s="7" customFormat="1">
      <c r="A511" s="58">
        <v>1990</v>
      </c>
      <c r="B511" s="58">
        <v>2</v>
      </c>
      <c r="C511" s="17">
        <v>33025</v>
      </c>
      <c r="D511" s="18">
        <v>2750000</v>
      </c>
      <c r="E511" s="22">
        <v>3857.76</v>
      </c>
      <c r="F511" s="140">
        <f>$E511/(VLOOKUP($C511,INPC!$C:$F,4,0)/VLOOKUP($K$6,INPC!$C:$F,4,0))</f>
        <v>1148169228.8472755</v>
      </c>
      <c r="G511" s="140">
        <f>$E511/(VLOOKUP($C511,INPC!$C:$G,5,0)/VLOOKUP($K$6,INPC!$C:$G,5,0))</f>
        <v>1403636882.2657943</v>
      </c>
      <c r="H511" s="39">
        <f>$E511/(VLOOKUP($C511,IPCA!$A:$E,4,0)/VLOOKUP($K$6,IPCA!$A:$E,4,0))</f>
        <v>1084785852.2841568</v>
      </c>
      <c r="I511" s="39">
        <f>$E511/(VLOOKUP($C511,IPCA!$A:$E,5,0)/VLOOKUP($K$6,IPCA!$A:$E,5,0))</f>
        <v>1326150704.4173815</v>
      </c>
    </row>
    <row r="512" spans="1:9" s="7" customFormat="1">
      <c r="A512" s="58">
        <v>1990</v>
      </c>
      <c r="B512" s="58">
        <v>3</v>
      </c>
      <c r="C512" s="17">
        <v>33055</v>
      </c>
      <c r="D512" s="18">
        <v>2750000</v>
      </c>
      <c r="E512" s="22">
        <v>4904.76</v>
      </c>
      <c r="F512" s="140">
        <f>$E512/(VLOOKUP($C512,INPC!$C:$F,4,0)/VLOOKUP($K$6,INPC!$C:$F,4,0))</f>
        <v>1296202738.6161022</v>
      </c>
      <c r="G512" s="140">
        <f>$E512/(VLOOKUP($C512,INPC!$C:$G,5,0)/VLOOKUP($K$6,INPC!$C:$G,5,0))</f>
        <v>1584607847.958185</v>
      </c>
      <c r="H512" s="39">
        <f>$E512/(VLOOKUP($C512,IPCA!$A:$E,4,0)/VLOOKUP($K$6,IPCA!$A:$E,4,0))</f>
        <v>1221393768.4916017</v>
      </c>
      <c r="I512" s="39">
        <f>$E512/(VLOOKUP($C512,IPCA!$A:$E,5,0)/VLOOKUP($K$6,IPCA!$A:$E,5,0))</f>
        <v>1493153881.9809833</v>
      </c>
    </row>
    <row r="513" spans="1:9" s="7" customFormat="1">
      <c r="A513" s="58">
        <v>1990</v>
      </c>
      <c r="B513" s="58">
        <v>3</v>
      </c>
      <c r="C513" s="17">
        <v>33086</v>
      </c>
      <c r="D513" s="18">
        <v>2750000</v>
      </c>
      <c r="E513" s="22">
        <v>5203.46</v>
      </c>
      <c r="F513" s="140">
        <f>$E513/(VLOOKUP($C513,INPC!$C:$F,4,0)/VLOOKUP($K$6,INPC!$C:$F,4,0))</f>
        <v>1225834832.7569699</v>
      </c>
      <c r="G513" s="140">
        <f>$E513/(VLOOKUP($C513,INPC!$C:$G,5,0)/VLOOKUP($K$6,INPC!$C:$G,5,0))</f>
        <v>1498583083.0453959</v>
      </c>
      <c r="H513" s="39">
        <f>$E513/(VLOOKUP($C513,IPCA!$A:$E,4,0)/VLOOKUP($K$6,IPCA!$A:$E,4,0))</f>
        <v>1147924058.0491295</v>
      </c>
      <c r="I513" s="39">
        <f>$E513/(VLOOKUP($C513,IPCA!$A:$E,5,0)/VLOOKUP($K$6,IPCA!$A:$E,5,0))</f>
        <v>1403337160.9650607</v>
      </c>
    </row>
    <row r="514" spans="1:9" s="7" customFormat="1">
      <c r="A514" s="58">
        <v>1990</v>
      </c>
      <c r="B514" s="58">
        <v>3</v>
      </c>
      <c r="C514" s="17">
        <v>33117</v>
      </c>
      <c r="D514" s="18">
        <v>2750000</v>
      </c>
      <c r="E514" s="22">
        <v>6056.31</v>
      </c>
      <c r="F514" s="140">
        <f>$E514/(VLOOKUP($C514,INPC!$C:$F,4,0)/VLOOKUP($K$6,INPC!$C:$F,4,0))</f>
        <v>1248687069.1216176</v>
      </c>
      <c r="G514" s="140">
        <f>$E514/(VLOOKUP($C514,INPC!$C:$G,5,0)/VLOOKUP($K$6,INPC!$C:$G,5,0))</f>
        <v>1526519942.0011773</v>
      </c>
      <c r="H514" s="39">
        <f>$E514/(VLOOKUP($C514,IPCA!$A:$E,4,0)/VLOOKUP($K$6,IPCA!$A:$E,4,0))</f>
        <v>1167790796.8665757</v>
      </c>
      <c r="I514" s="39">
        <f>$E514/(VLOOKUP($C514,IPCA!$A:$E,5,0)/VLOOKUP($K$6,IPCA!$A:$E,5,0))</f>
        <v>1427624249.1693888</v>
      </c>
    </row>
    <row r="515" spans="1:9" s="7" customFormat="1">
      <c r="A515" s="58">
        <v>1990</v>
      </c>
      <c r="B515" s="58">
        <v>4</v>
      </c>
      <c r="C515" s="17">
        <v>33147</v>
      </c>
      <c r="D515" s="18">
        <v>2750000</v>
      </c>
      <c r="E515" s="22">
        <v>6425.14</v>
      </c>
      <c r="F515" s="140">
        <f>$E515/(VLOOKUP($C515,INPC!$C:$F,4,0)/VLOOKUP($K$6,INPC!$C:$F,4,0))</f>
        <v>1157679156.1415136</v>
      </c>
      <c r="G515" s="140">
        <f>$E515/(VLOOKUP($C515,INPC!$C:$G,5,0)/VLOOKUP($K$6,INPC!$C:$G,5,0))</f>
        <v>1415262768.3830006</v>
      </c>
      <c r="H515" s="39">
        <f>$E515/(VLOOKUP($C515,IPCA!$A:$E,4,0)/VLOOKUP($K$6,IPCA!$A:$E,4,0))</f>
        <v>1083341546.861927</v>
      </c>
      <c r="I515" s="39">
        <f>$E515/(VLOOKUP($C515,IPCA!$A:$E,5,0)/VLOOKUP($K$6,IPCA!$A:$E,5,0))</f>
        <v>1324385041.0387056</v>
      </c>
    </row>
    <row r="516" spans="1:9" s="7" customFormat="1">
      <c r="A516" s="58">
        <v>1990</v>
      </c>
      <c r="B516" s="58">
        <v>4</v>
      </c>
      <c r="C516" s="17">
        <v>33178</v>
      </c>
      <c r="D516" s="18">
        <v>2750000</v>
      </c>
      <c r="E516" s="22">
        <v>8329.5499999999993</v>
      </c>
      <c r="F516" s="140">
        <f>$E516/(VLOOKUP($C516,INPC!$C:$F,4,0)/VLOOKUP($K$6,INPC!$C:$F,4,0))</f>
        <v>1283625543.4345155</v>
      </c>
      <c r="G516" s="140">
        <f>$E516/(VLOOKUP($C516,INPC!$C:$G,5,0)/VLOOKUP($K$6,INPC!$C:$G,5,0))</f>
        <v>1569232226.848695</v>
      </c>
      <c r="H516" s="39">
        <f>$E516/(VLOOKUP($C516,IPCA!$A:$E,4,0)/VLOOKUP($K$6,IPCA!$A:$E,4,0))</f>
        <v>1202331762.8732021</v>
      </c>
      <c r="I516" s="39">
        <f>$E516/(VLOOKUP($C516,IPCA!$A:$E,5,0)/VLOOKUP($K$6,IPCA!$A:$E,5,0))</f>
        <v>1469850580.1124895</v>
      </c>
    </row>
    <row r="517" spans="1:9" s="7" customFormat="1">
      <c r="A517" s="58">
        <v>1990</v>
      </c>
      <c r="B517" s="58">
        <v>4</v>
      </c>
      <c r="C517" s="17">
        <v>33208</v>
      </c>
      <c r="D517" s="18">
        <v>2750000</v>
      </c>
      <c r="E517" s="22">
        <v>8836.82</v>
      </c>
      <c r="F517" s="140">
        <f>$E517/(VLOOKUP($C517,INPC!$C:$F,4,0)/VLOOKUP($K$6,INPC!$C:$F,4,0))</f>
        <v>1143023668.9014969</v>
      </c>
      <c r="G517" s="140">
        <f>$E517/(VLOOKUP($C517,INPC!$C:$G,5,0)/VLOOKUP($K$6,INPC!$C:$G,5,0))</f>
        <v>1397346435.23208</v>
      </c>
      <c r="H517" s="39">
        <f>$E517/(VLOOKUP($C517,IPCA!$A:$E,4,0)/VLOOKUP($K$6,IPCA!$A:$E,4,0))</f>
        <v>1076962026.666647</v>
      </c>
      <c r="I517" s="39">
        <f>$E517/(VLOOKUP($C517,IPCA!$A:$E,5,0)/VLOOKUP($K$6,IPCA!$A:$E,5,0))</f>
        <v>1316586077.5999758</v>
      </c>
    </row>
    <row r="518" spans="1:9" s="7" customFormat="1">
      <c r="A518" s="58">
        <v>1991</v>
      </c>
      <c r="B518" s="58">
        <v>1</v>
      </c>
      <c r="C518" s="17">
        <v>33239</v>
      </c>
      <c r="D518" s="18">
        <v>2750000</v>
      </c>
      <c r="E518" s="22">
        <v>12325.6</v>
      </c>
      <c r="F518" s="140">
        <f>$E518/(VLOOKUP($C518,INPC!$C:$F,4,0)/VLOOKUP($K$6,INPC!$C:$F,4,0))</f>
        <v>1318139612.6061218</v>
      </c>
      <c r="G518" s="140">
        <f>$E518/(VLOOKUP($C518,INPC!$C:$G,5,0)/VLOOKUP($K$6,INPC!$C:$G,5,0))</f>
        <v>1611425676.4109838</v>
      </c>
      <c r="H518" s="39">
        <f>$E518/(VLOOKUP($C518,IPCA!$A:$E,4,0)/VLOOKUP($K$6,IPCA!$A:$E,4,0))</f>
        <v>1244014125.8476276</v>
      </c>
      <c r="I518" s="39">
        <f>$E518/(VLOOKUP($C518,IPCA!$A:$E,5,0)/VLOOKUP($K$6,IPCA!$A:$E,5,0))</f>
        <v>1520807268.8487248</v>
      </c>
    </row>
    <row r="519" spans="1:9" s="7" customFormat="1">
      <c r="A519" s="58">
        <v>1991</v>
      </c>
      <c r="B519" s="58">
        <v>1</v>
      </c>
      <c r="C519" s="17">
        <v>33270</v>
      </c>
      <c r="D519" s="18">
        <v>2750000</v>
      </c>
      <c r="E519" s="22">
        <v>15895.46</v>
      </c>
      <c r="F519" s="140">
        <f>$E519/(VLOOKUP($C519,INPC!$C:$F,4,0)/VLOOKUP($K$6,INPC!$C:$F,4,0))</f>
        <v>1414254765.2209864</v>
      </c>
      <c r="G519" s="140">
        <f>$E519/(VLOOKUP($C519,INPC!$C:$G,5,0)/VLOOKUP($K$6,INPC!$C:$G,5,0))</f>
        <v>1728926450.482656</v>
      </c>
      <c r="H519" s="39">
        <f>$E519/(VLOOKUP($C519,IPCA!$A:$E,4,0)/VLOOKUP($K$6,IPCA!$A:$E,4,0))</f>
        <v>1328952102.0116422</v>
      </c>
      <c r="I519" s="39">
        <f>$E519/(VLOOKUP($C519,IPCA!$A:$E,5,0)/VLOOKUP($K$6,IPCA!$A:$E,5,0))</f>
        <v>1624643944.7092326</v>
      </c>
    </row>
    <row r="520" spans="1:9" s="7" customFormat="1">
      <c r="A520" s="58">
        <v>1991</v>
      </c>
      <c r="B520" s="58">
        <v>1</v>
      </c>
      <c r="C520" s="17">
        <v>33298</v>
      </c>
      <c r="D520" s="18">
        <v>2750000</v>
      </c>
      <c r="E520" s="22">
        <v>17000</v>
      </c>
      <c r="F520" s="140">
        <f>$E520/(VLOOKUP($C520,INPC!$C:$F,4,0)/VLOOKUP($K$6,INPC!$C:$F,4,0))</f>
        <v>1353010984.524662</v>
      </c>
      <c r="G520" s="140">
        <f>$E520/(VLOOKUP($C520,INPC!$C:$G,5,0)/VLOOKUP($K$6,INPC!$C:$G,5,0))</f>
        <v>1654055928.5813992</v>
      </c>
      <c r="H520" s="39">
        <f>$E520/(VLOOKUP($C520,IPCA!$A:$E,4,0)/VLOOKUP($K$6,IPCA!$A:$E,4,0))</f>
        <v>1269890355.7638106</v>
      </c>
      <c r="I520" s="39">
        <f>$E520/(VLOOKUP($C520,IPCA!$A:$E,5,0)/VLOOKUP($K$6,IPCA!$A:$E,5,0))</f>
        <v>1552440959.9212587</v>
      </c>
    </row>
    <row r="521" spans="1:9" s="7" customFormat="1">
      <c r="A521" s="58">
        <v>1991</v>
      </c>
      <c r="B521" s="58">
        <v>2</v>
      </c>
      <c r="C521" s="17">
        <v>33329</v>
      </c>
      <c r="D521" s="18">
        <v>2750000</v>
      </c>
      <c r="E521" s="22">
        <v>17000</v>
      </c>
      <c r="F521" s="140">
        <f>$E521/(VLOOKUP($C521,INPC!$C:$F,4,0)/VLOOKUP($K$6,INPC!$C:$F,4,0))</f>
        <v>1288476181.9115965</v>
      </c>
      <c r="G521" s="140">
        <f>$E521/(VLOOKUP($C521,INPC!$C:$G,5,0)/VLOOKUP($K$6,INPC!$C:$G,5,0))</f>
        <v>1575162132.3869269</v>
      </c>
      <c r="H521" s="39">
        <f>$E521/(VLOOKUP($C521,IPCA!$A:$E,4,0)/VLOOKUP($K$6,IPCA!$A:$E,4,0))</f>
        <v>1209542947.8830714</v>
      </c>
      <c r="I521" s="39">
        <f>$E521/(VLOOKUP($C521,IPCA!$A:$E,5,0)/VLOOKUP($K$6,IPCA!$A:$E,5,0))</f>
        <v>1478666253.7870548</v>
      </c>
    </row>
    <row r="522" spans="1:9" s="7" customFormat="1">
      <c r="A522" s="58">
        <v>1991</v>
      </c>
      <c r="B522" s="58">
        <v>2</v>
      </c>
      <c r="C522" s="17">
        <v>33359</v>
      </c>
      <c r="D522" s="18">
        <v>2750000</v>
      </c>
      <c r="E522" s="22">
        <v>17000</v>
      </c>
      <c r="F522" s="140">
        <f>$E522/(VLOOKUP($C522,INPC!$C:$F,4,0)/VLOOKUP($K$6,INPC!$C:$F,4,0))</f>
        <v>1207796029.9081545</v>
      </c>
      <c r="G522" s="140">
        <f>$E522/(VLOOKUP($C522,INPC!$C:$G,5,0)/VLOOKUP($K$6,INPC!$C:$G,5,0))</f>
        <v>1476530646.5627189</v>
      </c>
      <c r="H522" s="39">
        <f>$E522/(VLOOKUP($C522,IPCA!$A:$E,4,0)/VLOOKUP($K$6,IPCA!$A:$E,4,0))</f>
        <v>1125870076.8547821</v>
      </c>
      <c r="I522" s="39">
        <f>$E522/(VLOOKUP($C522,IPCA!$A:$E,5,0)/VLOOKUP($K$6,IPCA!$A:$E,5,0))</f>
        <v>1376376168.9549711</v>
      </c>
    </row>
    <row r="523" spans="1:9" s="7" customFormat="1">
      <c r="A523" s="58">
        <v>1991</v>
      </c>
      <c r="B523" s="58">
        <v>2</v>
      </c>
      <c r="C523" s="17">
        <v>33390</v>
      </c>
      <c r="D523" s="18">
        <v>2750000</v>
      </c>
      <c r="E523" s="22">
        <v>17000</v>
      </c>
      <c r="F523" s="140">
        <f>$E523/(VLOOKUP($C523,INPC!$C:$F,4,0)/VLOOKUP($K$6,INPC!$C:$F,4,0))</f>
        <v>1089757880.8848732</v>
      </c>
      <c r="G523" s="140">
        <f>$E523/(VLOOKUP($C523,INPC!$C:$G,5,0)/VLOOKUP($K$6,INPC!$C:$G,5,0))</f>
        <v>1332229009.381757</v>
      </c>
      <c r="H523" s="39">
        <f>$E523/(VLOOKUP($C523,IPCA!$A:$E,4,0)/VLOOKUP($K$6,IPCA!$A:$E,4,0))</f>
        <v>1012573244.4302113</v>
      </c>
      <c r="I523" s="39">
        <f>$E523/(VLOOKUP($C523,IPCA!$A:$E,5,0)/VLOOKUP($K$6,IPCA!$A:$E,5,0))</f>
        <v>1237870791.3159332</v>
      </c>
    </row>
    <row r="524" spans="1:9" s="7" customFormat="1">
      <c r="A524" s="58">
        <v>1991</v>
      </c>
      <c r="B524" s="58">
        <v>3</v>
      </c>
      <c r="C524" s="17">
        <v>33420</v>
      </c>
      <c r="D524" s="18">
        <v>2750000</v>
      </c>
      <c r="E524" s="22">
        <v>17000</v>
      </c>
      <c r="F524" s="140">
        <f>$E524/(VLOOKUP($C524,INPC!$C:$F,4,0)/VLOOKUP($K$6,INPC!$C:$F,4,0))</f>
        <v>971766595.39097214</v>
      </c>
      <c r="G524" s="140">
        <f>$E524/(VLOOKUP($C524,INPC!$C:$G,5,0)/VLOOKUP($K$6,INPC!$C:$G,5,0))</f>
        <v>1187984662.8654633</v>
      </c>
      <c r="H524" s="39">
        <f>$E524/(VLOOKUP($C524,IPCA!$A:$E,4,0)/VLOOKUP($K$6,IPCA!$A:$E,4,0))</f>
        <v>900793963.22995865</v>
      </c>
      <c r="I524" s="39">
        <f>$E524/(VLOOKUP($C524,IPCA!$A:$E,5,0)/VLOOKUP($K$6,IPCA!$A:$E,5,0))</f>
        <v>1101220620.0486243</v>
      </c>
    </row>
    <row r="525" spans="1:9" s="7" customFormat="1">
      <c r="A525" s="58">
        <v>1991</v>
      </c>
      <c r="B525" s="58">
        <v>3</v>
      </c>
      <c r="C525" s="17">
        <v>33451</v>
      </c>
      <c r="D525" s="18">
        <v>2750000</v>
      </c>
      <c r="E525" s="22">
        <v>17000</v>
      </c>
      <c r="F525" s="140">
        <f>$E525/(VLOOKUP($C525,INPC!$C:$F,4,0)/VLOOKUP($K$6,INPC!$C:$F,4,0))</f>
        <v>840498987.86410141</v>
      </c>
      <c r="G525" s="140">
        <f>$E525/(VLOOKUP($C525,INPC!$C:$G,5,0)/VLOOKUP($K$6,INPC!$C:$G,5,0))</f>
        <v>1027510012.6638641</v>
      </c>
      <c r="H525" s="39">
        <f>$E525/(VLOOKUP($C525,IPCA!$A:$E,4,0)/VLOOKUP($K$6,IPCA!$A:$E,4,0))</f>
        <v>779028432.1972338</v>
      </c>
      <c r="I525" s="39">
        <f>$E525/(VLOOKUP($C525,IPCA!$A:$E,5,0)/VLOOKUP($K$6,IPCA!$A:$E,5,0))</f>
        <v>952362258.36111832</v>
      </c>
    </row>
    <row r="526" spans="1:9" s="7" customFormat="1">
      <c r="A526" s="58">
        <v>1991</v>
      </c>
      <c r="B526" s="58">
        <v>3</v>
      </c>
      <c r="C526" s="17">
        <v>33482</v>
      </c>
      <c r="D526" s="18">
        <v>2750000</v>
      </c>
      <c r="E526" s="22">
        <v>42000</v>
      </c>
      <c r="F526" s="140">
        <f>$E526/(VLOOKUP($C526,INPC!$C:$F,4,0)/VLOOKUP($K$6,INPC!$C:$F,4,0))</f>
        <v>1795963405.422982</v>
      </c>
      <c r="G526" s="140">
        <f>$E526/(VLOOKUP($C526,INPC!$C:$G,5,0)/VLOOKUP($K$6,INPC!$C:$G,5,0))</f>
        <v>2195565263.1295953</v>
      </c>
      <c r="H526" s="39">
        <f>$E526/(VLOOKUP($C526,IPCA!$A:$E,4,0)/VLOOKUP($K$6,IPCA!$A:$E,4,0))</f>
        <v>1664486611.0670912</v>
      </c>
      <c r="I526" s="39">
        <f>$E526/(VLOOKUP($C526,IPCA!$A:$E,5,0)/VLOOKUP($K$6,IPCA!$A:$E,5,0))</f>
        <v>2034834882.0295191</v>
      </c>
    </row>
    <row r="527" spans="1:9" s="7" customFormat="1">
      <c r="A527" s="58">
        <v>1991</v>
      </c>
      <c r="B527" s="58">
        <v>4</v>
      </c>
      <c r="C527" s="17">
        <v>33512</v>
      </c>
      <c r="D527" s="18">
        <v>2750000</v>
      </c>
      <c r="E527" s="22">
        <v>42000</v>
      </c>
      <c r="F527" s="140">
        <f>$E527/(VLOOKUP($C527,INPC!$C:$F,4,0)/VLOOKUP($K$6,INPC!$C:$F,4,0))</f>
        <v>1483306404.1135099</v>
      </c>
      <c r="G527" s="140">
        <f>$E527/(VLOOKUP($C527,INPC!$C:$G,5,0)/VLOOKUP($K$6,INPC!$C:$G,5,0))</f>
        <v>1813342079.0287657</v>
      </c>
      <c r="H527" s="39">
        <f>$E527/(VLOOKUP($C527,IPCA!$A:$E,4,0)/VLOOKUP($K$6,IPCA!$A:$E,4,0))</f>
        <v>1384423559.4500828</v>
      </c>
      <c r="I527" s="39">
        <f>$E527/(VLOOKUP($C527,IPCA!$A:$E,5,0)/VLOOKUP($K$6,IPCA!$A:$E,5,0))</f>
        <v>1692457801.4277263</v>
      </c>
    </row>
    <row r="528" spans="1:9" s="7" customFormat="1">
      <c r="A528" s="58">
        <v>1991</v>
      </c>
      <c r="B528" s="58">
        <v>4</v>
      </c>
      <c r="C528" s="17">
        <v>33543</v>
      </c>
      <c r="D528" s="18">
        <v>2750000</v>
      </c>
      <c r="E528" s="22">
        <v>42000</v>
      </c>
      <c r="F528" s="140">
        <f>$E528/(VLOOKUP($C528,INPC!$C:$F,4,0)/VLOOKUP($K$6,INPC!$C:$F,4,0))</f>
        <v>1172767244.1474442</v>
      </c>
      <c r="G528" s="140">
        <f>$E528/(VLOOKUP($C528,INPC!$C:$G,5,0)/VLOOKUP($K$6,INPC!$C:$G,5,0))</f>
        <v>1433707955.9702506</v>
      </c>
      <c r="H528" s="39">
        <f>$E528/(VLOOKUP($C528,IPCA!$A:$E,4,0)/VLOOKUP($K$6,IPCA!$A:$E,4,0))</f>
        <v>1105678754.5588365</v>
      </c>
      <c r="I528" s="39">
        <f>$E528/(VLOOKUP($C528,IPCA!$A:$E,5,0)/VLOOKUP($K$6,IPCA!$A:$E,5,0))</f>
        <v>1351692277.4481773</v>
      </c>
    </row>
    <row r="529" spans="1:9" s="7" customFormat="1">
      <c r="A529" s="58">
        <v>1991</v>
      </c>
      <c r="B529" s="58">
        <v>4</v>
      </c>
      <c r="C529" s="17">
        <v>33573</v>
      </c>
      <c r="D529" s="18">
        <v>2750000</v>
      </c>
      <c r="E529" s="22">
        <v>42000</v>
      </c>
      <c r="F529" s="140">
        <f>$E529/(VLOOKUP($C529,INPC!$C:$F,4,0)/VLOOKUP($K$6,INPC!$C:$F,4,0))</f>
        <v>944637403.07165563</v>
      </c>
      <c r="G529" s="140">
        <f>$E529/(VLOOKUP($C529,INPC!$C:$G,5,0)/VLOOKUP($K$6,INPC!$C:$G,5,0))</f>
        <v>1154819225.2550988</v>
      </c>
      <c r="H529" s="39">
        <f>$E529/(VLOOKUP($C529,IPCA!$A:$E,4,0)/VLOOKUP($K$6,IPCA!$A:$E,4,0))</f>
        <v>893771473.08436096</v>
      </c>
      <c r="I529" s="39">
        <f>$E529/(VLOOKUP($C529,IPCA!$A:$E,5,0)/VLOOKUP($K$6,IPCA!$A:$E,5,0))</f>
        <v>1092635625.8456314</v>
      </c>
    </row>
    <row r="530" spans="1:9" s="7" customFormat="1">
      <c r="A530" s="58">
        <v>1992</v>
      </c>
      <c r="B530" s="58">
        <v>1</v>
      </c>
      <c r="C530" s="17">
        <v>33604</v>
      </c>
      <c r="D530" s="18">
        <v>2750000</v>
      </c>
      <c r="E530" s="22">
        <v>96037.33</v>
      </c>
      <c r="F530" s="140">
        <f>$E530/(VLOOKUP($C530,INPC!$C:$F,4,0)/VLOOKUP($K$6,INPC!$C:$F,4,0))</f>
        <v>1715373761.246752</v>
      </c>
      <c r="G530" s="140">
        <f>$E530/(VLOOKUP($C530,INPC!$C:$G,5,0)/VLOOKUP($K$6,INPC!$C:$G,5,0))</f>
        <v>2097044423.1241543</v>
      </c>
      <c r="H530" s="39">
        <f>$E530/(VLOOKUP($C530,IPCA!$A:$E,4,0)/VLOOKUP($K$6,IPCA!$A:$E,4,0))</f>
        <v>1622753713.2735491</v>
      </c>
      <c r="I530" s="39">
        <f>$E530/(VLOOKUP($C530,IPCA!$A:$E,5,0)/VLOOKUP($K$6,IPCA!$A:$E,5,0))</f>
        <v>1983816414.4769137</v>
      </c>
    </row>
    <row r="531" spans="1:9" s="7" customFormat="1">
      <c r="A531" s="58">
        <v>1992</v>
      </c>
      <c r="B531" s="58">
        <v>1</v>
      </c>
      <c r="C531" s="17">
        <v>33635</v>
      </c>
      <c r="D531" s="18">
        <v>2750000</v>
      </c>
      <c r="E531" s="22">
        <v>96037.33</v>
      </c>
      <c r="F531" s="140">
        <f>$E531/(VLOOKUP($C531,INPC!$C:$F,4,0)/VLOOKUP($K$6,INPC!$C:$F,4,0))</f>
        <v>1378026753.2110581</v>
      </c>
      <c r="G531" s="140">
        <f>$E531/(VLOOKUP($C531,INPC!$C:$G,5,0)/VLOOKUP($K$6,INPC!$C:$G,5,0))</f>
        <v>1684637705.8005185</v>
      </c>
      <c r="H531" s="39">
        <f>$E531/(VLOOKUP($C531,IPCA!$A:$E,4,0)/VLOOKUP($K$6,IPCA!$A:$E,4,0))</f>
        <v>1305304452.2910671</v>
      </c>
      <c r="I531" s="39">
        <f>$E531/(VLOOKUP($C531,IPCA!$A:$E,5,0)/VLOOKUP($K$6,IPCA!$A:$E,5,0))</f>
        <v>1595734692.9258296</v>
      </c>
    </row>
    <row r="532" spans="1:9" s="7" customFormat="1">
      <c r="A532" s="58">
        <v>1992</v>
      </c>
      <c r="B532" s="58">
        <v>1</v>
      </c>
      <c r="C532" s="17">
        <v>33664</v>
      </c>
      <c r="D532" s="18">
        <v>2750000</v>
      </c>
      <c r="E532" s="22">
        <v>96037.33</v>
      </c>
      <c r="F532" s="140">
        <f>$E532/(VLOOKUP($C532,INPC!$C:$F,4,0)/VLOOKUP($K$6,INPC!$C:$F,4,0))</f>
        <v>1133062933.6538026</v>
      </c>
      <c r="G532" s="140">
        <f>$E532/(VLOOKUP($C532,INPC!$C:$G,5,0)/VLOOKUP($K$6,INPC!$C:$G,5,0))</f>
        <v>1385169436.3917739</v>
      </c>
      <c r="H532" s="39">
        <f>$E532/(VLOOKUP($C532,IPCA!$A:$E,4,0)/VLOOKUP($K$6,IPCA!$A:$E,4,0))</f>
        <v>1075207010.3950701</v>
      </c>
      <c r="I532" s="39">
        <f>$E532/(VLOOKUP($C532,IPCA!$A:$E,5,0)/VLOOKUP($K$6,IPCA!$A:$E,5,0))</f>
        <v>1314440570.207973</v>
      </c>
    </row>
    <row r="533" spans="1:9" s="7" customFormat="1">
      <c r="A533" s="58">
        <v>1992</v>
      </c>
      <c r="B533" s="58">
        <v>2</v>
      </c>
      <c r="C533" s="17">
        <v>33695</v>
      </c>
      <c r="D533" s="18">
        <v>2750000</v>
      </c>
      <c r="E533" s="22">
        <v>96037.33</v>
      </c>
      <c r="F533" s="140">
        <f>$E533/(VLOOKUP($C533,INPC!$C:$F,4,0)/VLOOKUP($K$6,INPC!$C:$F,4,0))</f>
        <v>937653580.62378561</v>
      </c>
      <c r="G533" s="140">
        <f>$E533/(VLOOKUP($C533,INPC!$C:$G,5,0)/VLOOKUP($K$6,INPC!$C:$G,5,0))</f>
        <v>1146281502.312578</v>
      </c>
      <c r="H533" s="39">
        <f>$E533/(VLOOKUP($C533,IPCA!$A:$E,4,0)/VLOOKUP($K$6,IPCA!$A:$E,4,0))</f>
        <v>896528822.63313484</v>
      </c>
      <c r="I533" s="39">
        <f>$E533/(VLOOKUP($C533,IPCA!$A:$E,5,0)/VLOOKUP($K$6,IPCA!$A:$E,5,0))</f>
        <v>1096006485.6690073</v>
      </c>
    </row>
    <row r="534" spans="1:9" s="7" customFormat="1">
      <c r="A534" s="58">
        <v>1992</v>
      </c>
      <c r="B534" s="58">
        <v>2</v>
      </c>
      <c r="C534" s="17">
        <v>33725</v>
      </c>
      <c r="D534" s="18">
        <v>2750000</v>
      </c>
      <c r="E534" s="22">
        <v>230000</v>
      </c>
      <c r="F534" s="140">
        <f>$E534/(VLOOKUP($C534,INPC!$C:$F,4,0)/VLOOKUP($K$6,INPC!$C:$F,4,0))</f>
        <v>1803686524.0532744</v>
      </c>
      <c r="G534" s="140">
        <f>$E534/(VLOOKUP($C534,INPC!$C:$G,5,0)/VLOOKUP($K$6,INPC!$C:$G,5,0))</f>
        <v>2205006775.655128</v>
      </c>
      <c r="H534" s="39">
        <f>$E534/(VLOOKUP($C534,IPCA!$A:$E,4,0)/VLOOKUP($K$6,IPCA!$A:$E,4,0))</f>
        <v>1719604715.1951134</v>
      </c>
      <c r="I534" s="39">
        <f>$E534/(VLOOKUP($C534,IPCA!$A:$E,5,0)/VLOOKUP($K$6,IPCA!$A:$E,5,0))</f>
        <v>2102216764.326026</v>
      </c>
    </row>
    <row r="535" spans="1:9" s="7" customFormat="1">
      <c r="A535" s="58">
        <v>1992</v>
      </c>
      <c r="B535" s="58">
        <v>2</v>
      </c>
      <c r="C535" s="17">
        <v>33756</v>
      </c>
      <c r="D535" s="18">
        <v>2750000</v>
      </c>
      <c r="E535" s="22">
        <v>230000</v>
      </c>
      <c r="F535" s="140">
        <f>$E535/(VLOOKUP($C535,INPC!$C:$F,4,0)/VLOOKUP($K$6,INPC!$C:$F,4,0))</f>
        <v>1492500151.8954599</v>
      </c>
      <c r="G535" s="140">
        <f>$E535/(VLOOKUP($C535,INPC!$C:$G,5,0)/VLOOKUP($K$6,INPC!$C:$G,5,0))</f>
        <v>1824581435.6921997</v>
      </c>
      <c r="H535" s="39">
        <f>$E535/(VLOOKUP($C535,IPCA!$A:$E,4,0)/VLOOKUP($K$6,IPCA!$A:$E,4,0))</f>
        <v>1430496995.1778982</v>
      </c>
      <c r="I535" s="39">
        <f>$E535/(VLOOKUP($C535,IPCA!$A:$E,5,0)/VLOOKUP($K$6,IPCA!$A:$E,5,0))</f>
        <v>1748782576.6049805</v>
      </c>
    </row>
    <row r="536" spans="1:9" s="7" customFormat="1">
      <c r="A536" s="58">
        <v>1992</v>
      </c>
      <c r="B536" s="58">
        <v>3</v>
      </c>
      <c r="C536" s="17">
        <v>33786</v>
      </c>
      <c r="D536" s="18">
        <v>2750000</v>
      </c>
      <c r="E536" s="22">
        <v>230000</v>
      </c>
      <c r="F536" s="140">
        <f>$E536/(VLOOKUP($C536,INPC!$C:$F,4,0)/VLOOKUP($K$6,INPC!$C:$F,4,0))</f>
        <v>1222559423.6808498</v>
      </c>
      <c r="G536" s="140">
        <f>$E536/(VLOOKUP($C536,INPC!$C:$G,5,0)/VLOOKUP($K$6,INPC!$C:$G,5,0))</f>
        <v>1494578895.4498389</v>
      </c>
      <c r="H536" s="39">
        <f>$E536/(VLOOKUP($C536,IPCA!$A:$E,4,0)/VLOOKUP($K$6,IPCA!$A:$E,4,0))</f>
        <v>1174174100.0356405</v>
      </c>
      <c r="I536" s="39">
        <f>$E536/(VLOOKUP($C536,IPCA!$A:$E,5,0)/VLOOKUP($K$6,IPCA!$A:$E,5,0))</f>
        <v>1435427837.2935705</v>
      </c>
    </row>
    <row r="537" spans="1:9" s="7" customFormat="1">
      <c r="A537" s="58">
        <v>1992</v>
      </c>
      <c r="B537" s="58">
        <v>3</v>
      </c>
      <c r="C537" s="17">
        <v>33817</v>
      </c>
      <c r="D537" s="18">
        <v>2750000</v>
      </c>
      <c r="E537" s="22">
        <v>230000</v>
      </c>
      <c r="F537" s="140">
        <f>$E537/(VLOOKUP($C537,INPC!$C:$F,4,0)/VLOOKUP($K$6,INPC!$C:$F,4,0))</f>
        <v>998986089.00323677</v>
      </c>
      <c r="G537" s="140">
        <f>$E537/(VLOOKUP($C537,INPC!$C:$G,5,0)/VLOOKUP($K$6,INPC!$C:$G,5,0))</f>
        <v>1221260493.8064568</v>
      </c>
      <c r="H537" s="39">
        <f>$E537/(VLOOKUP($C537,IPCA!$A:$E,4,0)/VLOOKUP($K$6,IPCA!$A:$E,4,0))</f>
        <v>961334406.35534477</v>
      </c>
      <c r="I537" s="39">
        <f>$E537/(VLOOKUP($C537,IPCA!$A:$E,5,0)/VLOOKUP($K$6,IPCA!$A:$E,5,0))</f>
        <v>1175231311.7694089</v>
      </c>
    </row>
    <row r="538" spans="1:9" s="7" customFormat="1">
      <c r="A538" s="58">
        <v>1992</v>
      </c>
      <c r="B538" s="58">
        <v>3</v>
      </c>
      <c r="C538" s="17">
        <v>33848</v>
      </c>
      <c r="D538" s="18">
        <v>2750000</v>
      </c>
      <c r="E538" s="22">
        <v>522186.94</v>
      </c>
      <c r="F538" s="140">
        <f>$E538/(VLOOKUP($C538,INPC!$C:$F,4,0)/VLOOKUP($K$6,INPC!$C:$F,4,0))</f>
        <v>1829388243.9783189</v>
      </c>
      <c r="G538" s="140">
        <f>$E538/(VLOOKUP($C538,INPC!$C:$G,5,0)/VLOOKUP($K$6,INPC!$C:$G,5,0))</f>
        <v>2236427128.263495</v>
      </c>
      <c r="H538" s="39">
        <f>$E538/(VLOOKUP($C538,IPCA!$A:$E,4,0)/VLOOKUP($K$6,IPCA!$A:$E,4,0))</f>
        <v>1751258454.4423988</v>
      </c>
      <c r="I538" s="39">
        <f>$E538/(VLOOKUP($C538,IPCA!$A:$E,5,0)/VLOOKUP($K$6,IPCA!$A:$E,5,0))</f>
        <v>2140913460.5558324</v>
      </c>
    </row>
    <row r="539" spans="1:9" s="7" customFormat="1">
      <c r="A539" s="58">
        <v>1992</v>
      </c>
      <c r="B539" s="58">
        <v>4</v>
      </c>
      <c r="C539" s="17">
        <v>33878</v>
      </c>
      <c r="D539" s="18">
        <v>2750000</v>
      </c>
      <c r="E539" s="22">
        <v>522186.94</v>
      </c>
      <c r="F539" s="140">
        <f>$E539/(VLOOKUP($C539,INPC!$C:$F,4,0)/VLOOKUP($K$6,INPC!$C:$F,4,0))</f>
        <v>1451090363.6986363</v>
      </c>
      <c r="G539" s="140">
        <f>$E539/(VLOOKUP($C539,INPC!$C:$G,5,0)/VLOOKUP($K$6,INPC!$C:$G,5,0))</f>
        <v>1773957969.621583</v>
      </c>
      <c r="H539" s="39">
        <f>$E539/(VLOOKUP($C539,IPCA!$A:$E,4,0)/VLOOKUP($K$6,IPCA!$A:$E,4,0))</f>
        <v>1398322447.4378395</v>
      </c>
      <c r="I539" s="39">
        <f>$E539/(VLOOKUP($C539,IPCA!$A:$E,5,0)/VLOOKUP($K$6,IPCA!$A:$E,5,0))</f>
        <v>1709449191.992759</v>
      </c>
    </row>
    <row r="540" spans="1:9" s="7" customFormat="1">
      <c r="A540" s="58">
        <v>1992</v>
      </c>
      <c r="B540" s="58">
        <v>4</v>
      </c>
      <c r="C540" s="17">
        <v>33909</v>
      </c>
      <c r="D540" s="18">
        <v>2750000</v>
      </c>
      <c r="E540" s="22">
        <v>522186.94</v>
      </c>
      <c r="F540" s="140">
        <f>$E540/(VLOOKUP($C540,INPC!$C:$F,4,0)/VLOOKUP($K$6,INPC!$C:$F,4,0))</f>
        <v>1180803965.8058596</v>
      </c>
      <c r="G540" s="140">
        <f>$E540/(VLOOKUP($C540,INPC!$C:$G,5,0)/VLOOKUP($K$6,INPC!$C:$G,5,0))</f>
        <v>1443532848.1976633</v>
      </c>
      <c r="H540" s="39">
        <f>$E540/(VLOOKUP($C540,IPCA!$A:$E,4,0)/VLOOKUP($K$6,IPCA!$A:$E,4,0))</f>
        <v>1141580520.151768</v>
      </c>
      <c r="I540" s="39">
        <f>$E540/(VLOOKUP($C540,IPCA!$A:$E,5,0)/VLOOKUP($K$6,IPCA!$A:$E,5,0))</f>
        <v>1395582185.8855362</v>
      </c>
    </row>
    <row r="541" spans="1:9" s="7" customFormat="1">
      <c r="A541" s="58">
        <v>1992</v>
      </c>
      <c r="B541" s="58">
        <v>4</v>
      </c>
      <c r="C541" s="17">
        <v>33939</v>
      </c>
      <c r="D541" s="18">
        <v>2750000</v>
      </c>
      <c r="E541" s="22">
        <v>522186.94</v>
      </c>
      <c r="F541" s="140">
        <f>$E541/(VLOOKUP($C541,INPC!$C:$F,4,0)/VLOOKUP($K$6,INPC!$C:$F,4,0))</f>
        <v>940280844.20166302</v>
      </c>
      <c r="G541" s="140">
        <f>$E541/(VLOOKUP($C541,INPC!$C:$G,5,0)/VLOOKUP($K$6,INPC!$C:$G,5,0))</f>
        <v>1149493332.0365331</v>
      </c>
      <c r="H541" s="39">
        <f>$E541/(VLOOKUP($C541,IPCA!$A:$E,4,0)/VLOOKUP($K$6,IPCA!$A:$E,4,0))</f>
        <v>911514550.43844593</v>
      </c>
      <c r="I541" s="39">
        <f>$E541/(VLOOKUP($C541,IPCA!$A:$E,5,0)/VLOOKUP($K$6,IPCA!$A:$E,5,0))</f>
        <v>1114326537.911</v>
      </c>
    </row>
    <row r="542" spans="1:9" s="7" customFormat="1">
      <c r="A542" s="58">
        <v>1993</v>
      </c>
      <c r="B542" s="58">
        <v>1</v>
      </c>
      <c r="C542" s="17">
        <v>33970</v>
      </c>
      <c r="D542" s="18">
        <v>2750000</v>
      </c>
      <c r="E542" s="22">
        <v>1250700</v>
      </c>
      <c r="F542" s="140">
        <f>$E542/(VLOOKUP($C542,INPC!$C:$F,4,0)/VLOOKUP($K$6,INPC!$C:$F,4,0))</f>
        <v>1748920878.4186211</v>
      </c>
      <c r="G542" s="140">
        <f>$E542/(VLOOKUP($C542,INPC!$C:$G,5,0)/VLOOKUP($K$6,INPC!$C:$G,5,0))</f>
        <v>2138055773.8667641</v>
      </c>
      <c r="H542" s="39">
        <f>$E542/(VLOOKUP($C542,IPCA!$A:$E,4,0)/VLOOKUP($K$6,IPCA!$A:$E,4,0))</f>
        <v>1674865242.3902752</v>
      </c>
      <c r="I542" s="39">
        <f>$E542/(VLOOKUP($C542,IPCA!$A:$E,5,0)/VLOOKUP($K$6,IPCA!$A:$E,5,0))</f>
        <v>2047522758.8221116</v>
      </c>
    </row>
    <row r="543" spans="1:9" s="7" customFormat="1">
      <c r="A543" s="58">
        <v>1993</v>
      </c>
      <c r="B543" s="58">
        <v>1</v>
      </c>
      <c r="C543" s="17">
        <v>34001</v>
      </c>
      <c r="D543" s="18">
        <v>2750000</v>
      </c>
      <c r="E543" s="22">
        <v>1250700</v>
      </c>
      <c r="F543" s="140">
        <f>$E543/(VLOOKUP($C543,INPC!$C:$F,4,0)/VLOOKUP($K$6,INPC!$C:$F,4,0))</f>
        <v>1401490901.8799124</v>
      </c>
      <c r="G543" s="140">
        <f>$E543/(VLOOKUP($C543,INPC!$C:$G,5,0)/VLOOKUP($K$6,INPC!$C:$G,5,0))</f>
        <v>1713322627.5481927</v>
      </c>
      <c r="H543" s="39">
        <f>$E543/(VLOOKUP($C543,IPCA!$A:$E,4,0)/VLOOKUP($K$6,IPCA!$A:$E,4,0))</f>
        <v>1340106593.0612445</v>
      </c>
      <c r="I543" s="39">
        <f>$E543/(VLOOKUP($C543,IPCA!$A:$E,5,0)/VLOOKUP($K$6,IPCA!$A:$E,5,0))</f>
        <v>1638280310.0173714</v>
      </c>
    </row>
    <row r="544" spans="1:9" s="7" customFormat="1">
      <c r="A544" s="58">
        <v>1993</v>
      </c>
      <c r="B544" s="58">
        <v>1</v>
      </c>
      <c r="C544" s="17">
        <v>34029</v>
      </c>
      <c r="D544" s="18">
        <v>2750000</v>
      </c>
      <c r="E544" s="22">
        <v>1709400</v>
      </c>
      <c r="F544" s="140">
        <f>$E544/(VLOOKUP($C544,INPC!$C:$F,4,0)/VLOOKUP($K$6,INPC!$C:$F,4,0))</f>
        <v>1501406733.4714506</v>
      </c>
      <c r="G544" s="140">
        <f>$E544/(VLOOKUP($C544,INPC!$C:$G,5,0)/VLOOKUP($K$6,INPC!$C:$G,5,0))</f>
        <v>1835469731.6688483</v>
      </c>
      <c r="H544" s="39">
        <f>$E544/(VLOOKUP($C544,IPCA!$A:$E,4,0)/VLOOKUP($K$6,IPCA!$A:$E,4,0))</f>
        <v>1439255540.0906386</v>
      </c>
      <c r="I544" s="39">
        <f>$E544/(VLOOKUP($C544,IPCA!$A:$E,5,0)/VLOOKUP($K$6,IPCA!$A:$E,5,0))</f>
        <v>1759489897.7608056</v>
      </c>
    </row>
    <row r="545" spans="1:9" s="7" customFormat="1">
      <c r="A545" s="58">
        <v>1993</v>
      </c>
      <c r="B545" s="58">
        <v>2</v>
      </c>
      <c r="C545" s="17">
        <v>34060</v>
      </c>
      <c r="D545" s="18">
        <v>2750000</v>
      </c>
      <c r="E545" s="22">
        <v>1709400</v>
      </c>
      <c r="F545" s="140">
        <f>$E545/(VLOOKUP($C545,INPC!$C:$F,4,0)/VLOOKUP($K$6,INPC!$C:$F,4,0))</f>
        <v>1169592925.0988841</v>
      </c>
      <c r="G545" s="140">
        <f>$E545/(VLOOKUP($C545,INPC!$C:$G,5,0)/VLOOKUP($K$6,INPC!$C:$G,5,0))</f>
        <v>1429827350.9333856</v>
      </c>
      <c r="H545" s="39">
        <f>$E545/(VLOOKUP($C545,IPCA!$A:$E,4,0)/VLOOKUP($K$6,IPCA!$A:$E,4,0))</f>
        <v>1126619110.5219328</v>
      </c>
      <c r="I545" s="39">
        <f>$E545/(VLOOKUP($C545,IPCA!$A:$E,5,0)/VLOOKUP($K$6,IPCA!$A:$E,5,0))</f>
        <v>1377291862.6130626</v>
      </c>
    </row>
    <row r="546" spans="1:9" s="7" customFormat="1">
      <c r="A546" s="58">
        <v>1993</v>
      </c>
      <c r="B546" s="58">
        <v>2</v>
      </c>
      <c r="C546" s="17">
        <v>34090</v>
      </c>
      <c r="D546" s="18">
        <v>2750000</v>
      </c>
      <c r="E546" s="22">
        <v>3303300</v>
      </c>
      <c r="F546" s="140">
        <f>$E546/(VLOOKUP($C546,INPC!$C:$F,4,0)/VLOOKUP($K$6,INPC!$C:$F,4,0))</f>
        <v>1782741199.7906818</v>
      </c>
      <c r="G546" s="140">
        <f>$E546/(VLOOKUP($C546,INPC!$C:$G,5,0)/VLOOKUP($K$6,INPC!$C:$G,5,0))</f>
        <v>2179401116.7441087</v>
      </c>
      <c r="H546" s="39">
        <f>$E546/(VLOOKUP($C546,IPCA!$A:$E,4,0)/VLOOKUP($K$6,IPCA!$A:$E,4,0))</f>
        <v>1705000813.8020561</v>
      </c>
      <c r="I546" s="39">
        <f>$E546/(VLOOKUP($C546,IPCA!$A:$E,5,0)/VLOOKUP($K$6,IPCA!$A:$E,5,0))</f>
        <v>2084363494.8730135</v>
      </c>
    </row>
    <row r="547" spans="1:9" s="7" customFormat="1">
      <c r="A547" s="58">
        <v>1993</v>
      </c>
      <c r="B547" s="58">
        <v>2</v>
      </c>
      <c r="C547" s="17">
        <v>34121</v>
      </c>
      <c r="D547" s="18">
        <v>2750000</v>
      </c>
      <c r="E547" s="22">
        <v>3303300</v>
      </c>
      <c r="F547" s="140">
        <f>$E547/(VLOOKUP($C547,INPC!$C:$F,4,0)/VLOOKUP($K$6,INPC!$C:$F,4,0))</f>
        <v>1367447242.4877584</v>
      </c>
      <c r="G547" s="140">
        <f>$E547/(VLOOKUP($C547,INPC!$C:$G,5,0)/VLOOKUP($K$6,INPC!$C:$G,5,0))</f>
        <v>1671704253.9412849</v>
      </c>
      <c r="H547" s="39">
        <f>$E547/(VLOOKUP($C547,IPCA!$A:$E,4,0)/VLOOKUP($K$6,IPCA!$A:$E,4,0))</f>
        <v>1310833135.209821</v>
      </c>
      <c r="I547" s="39">
        <f>$E547/(VLOOKUP($C547,IPCA!$A:$E,5,0)/VLOOKUP($K$6,IPCA!$A:$E,5,0))</f>
        <v>1602493507.7940061</v>
      </c>
    </row>
    <row r="548" spans="1:9" s="7" customFormat="1">
      <c r="A548" s="58">
        <v>1993</v>
      </c>
      <c r="B548" s="58">
        <v>3</v>
      </c>
      <c r="C548" s="17">
        <v>34151</v>
      </c>
      <c r="D548" s="18">
        <v>2750000</v>
      </c>
      <c r="E548" s="22">
        <v>4639800</v>
      </c>
      <c r="F548" s="140">
        <f>$E548/(VLOOKUP($C548,INPC!$C:$F,4,0)/VLOOKUP($K$6,INPC!$C:$F,4,0))</f>
        <v>1466079162.3852727</v>
      </c>
      <c r="G548" s="140">
        <f>$E548/(VLOOKUP($C548,INPC!$C:$G,5,0)/VLOOKUP($K$6,INPC!$C:$G,5,0))</f>
        <v>1792281776.015996</v>
      </c>
      <c r="H548" s="39">
        <f>$E548/(VLOOKUP($C548,IPCA!$A:$E,4,0)/VLOOKUP($K$6,IPCA!$A:$E,4,0))</f>
        <v>1408499191.8655648</v>
      </c>
      <c r="I548" s="39">
        <f>$E548/(VLOOKUP($C548,IPCA!$A:$E,5,0)/VLOOKUP($K$6,IPCA!$A:$E,5,0))</f>
        <v>1721890262.0556533</v>
      </c>
    </row>
    <row r="549" spans="1:9" s="7" customFormat="1">
      <c r="A549" s="58">
        <v>1993</v>
      </c>
      <c r="B549" s="58">
        <v>3</v>
      </c>
      <c r="C549" s="17">
        <v>34182</v>
      </c>
      <c r="D549" s="18">
        <v>2750</v>
      </c>
      <c r="E549" s="22">
        <v>5534</v>
      </c>
      <c r="F549" s="140">
        <f>$E549/(VLOOKUP($C549,INPC!$C:$F,4,0)/VLOOKUP($K$6,INPC!$C:$F,4,0))</f>
        <v>1311404.9855474548</v>
      </c>
      <c r="G549" s="140">
        <f>$E549/(VLOOKUP($C549,INPC!$C:$G,5,0)/VLOOKUP($K$6,INPC!$C:$G,5,0))</f>
        <v>1603192.5948317633</v>
      </c>
      <c r="H549" s="39">
        <f>$E549/(VLOOKUP($C549,IPCA!$A:$E,4,0)/VLOOKUP($K$6,IPCA!$A:$E,4,0))</f>
        <v>1263500.6290604593</v>
      </c>
      <c r="I549" s="39">
        <f>$E549/(VLOOKUP($C549,IPCA!$A:$E,5,0)/VLOOKUP($K$6,IPCA!$A:$E,5,0))</f>
        <v>1544629.5190264115</v>
      </c>
    </row>
    <row r="550" spans="1:9" s="7" customFormat="1">
      <c r="A550" s="58">
        <v>1993</v>
      </c>
      <c r="B550" s="58">
        <v>3</v>
      </c>
      <c r="C550" s="17">
        <v>34213</v>
      </c>
      <c r="D550" s="18">
        <v>2750</v>
      </c>
      <c r="E550" s="22">
        <v>9606</v>
      </c>
      <c r="F550" s="140">
        <f>$E550/(VLOOKUP($C550,INPC!$C:$F,4,0)/VLOOKUP($K$6,INPC!$C:$F,4,0))</f>
        <v>1678357.5456305533</v>
      </c>
      <c r="G550" s="140">
        <f>$E550/(VLOOKUP($C550,INPC!$C:$G,5,0)/VLOOKUP($K$6,INPC!$C:$G,5,0))</f>
        <v>2051792.0995333514</v>
      </c>
      <c r="H550" s="39">
        <f>$E550/(VLOOKUP($C550,IPCA!$A:$E,4,0)/VLOOKUP($K$6,IPCA!$A:$E,4,0))</f>
        <v>1616333.8086113504</v>
      </c>
      <c r="I550" s="39">
        <f>$E550/(VLOOKUP($C550,IPCA!$A:$E,5,0)/VLOOKUP($K$6,IPCA!$A:$E,5,0))</f>
        <v>1975968.0810273755</v>
      </c>
    </row>
    <row r="551" spans="1:9" s="7" customFormat="1">
      <c r="A551" s="58">
        <v>1993</v>
      </c>
      <c r="B551" s="58">
        <v>4</v>
      </c>
      <c r="C551" s="17">
        <v>34243</v>
      </c>
      <c r="D551" s="18">
        <v>2750</v>
      </c>
      <c r="E551" s="22">
        <v>12024</v>
      </c>
      <c r="F551" s="140">
        <f>$E551/(VLOOKUP($C551,INPC!$C:$F,4,0)/VLOOKUP($K$6,INPC!$C:$F,4,0))</f>
        <v>1566380.7432820913</v>
      </c>
      <c r="G551" s="140">
        <f>$E551/(VLOOKUP($C551,INPC!$C:$G,5,0)/VLOOKUP($K$6,INPC!$C:$G,5,0))</f>
        <v>1914900.4586623567</v>
      </c>
      <c r="H551" s="39">
        <f>$E551/(VLOOKUP($C551,IPCA!$A:$E,4,0)/VLOOKUP($K$6,IPCA!$A:$E,4,0))</f>
        <v>1510747.9109093018</v>
      </c>
      <c r="I551" s="39">
        <f>$E551/(VLOOKUP($C551,IPCA!$A:$E,5,0)/VLOOKUP($K$6,IPCA!$A:$E,5,0))</f>
        <v>1846889.3210866214</v>
      </c>
    </row>
    <row r="552" spans="1:9" s="7" customFormat="1">
      <c r="A552" s="58">
        <v>1993</v>
      </c>
      <c r="B552" s="58">
        <v>4</v>
      </c>
      <c r="C552" s="17">
        <v>34274</v>
      </c>
      <c r="D552" s="18">
        <v>2750</v>
      </c>
      <c r="E552" s="22">
        <v>15021</v>
      </c>
      <c r="F552" s="140">
        <f>$E552/(VLOOKUP($C552,INPC!$C:$F,4,0)/VLOOKUP($K$6,INPC!$C:$F,4,0))</f>
        <v>1438826.0859071515</v>
      </c>
      <c r="G552" s="140">
        <f>$E552/(VLOOKUP($C552,INPC!$C:$G,5,0)/VLOOKUP($K$6,INPC!$C:$G,5,0))</f>
        <v>1758964.890021493</v>
      </c>
      <c r="H552" s="39">
        <f>$E552/(VLOOKUP($C552,IPCA!$A:$E,4,0)/VLOOKUP($K$6,IPCA!$A:$E,4,0))</f>
        <v>1392227.8088307045</v>
      </c>
      <c r="I552" s="39">
        <f>$E552/(VLOOKUP($C552,IPCA!$A:$E,5,0)/VLOOKUP($K$6,IPCA!$A:$E,5,0))</f>
        <v>1701998.4962955364</v>
      </c>
    </row>
    <row r="553" spans="1:9" s="7" customFormat="1">
      <c r="A553" s="58">
        <v>1993</v>
      </c>
      <c r="B553" s="58">
        <v>4</v>
      </c>
      <c r="C553" s="17">
        <v>34304</v>
      </c>
      <c r="D553" s="18">
        <v>2750</v>
      </c>
      <c r="E553" s="22">
        <v>18760</v>
      </c>
      <c r="F553" s="140">
        <f>$E553/(VLOOKUP($C553,INPC!$C:$F,4,0)/VLOOKUP($K$6,INPC!$C:$F,4,0))</f>
        <v>1304709.2239999999</v>
      </c>
      <c r="G553" s="140">
        <f>$E553/(VLOOKUP($C553,INPC!$C:$G,5,0)/VLOOKUP($K$6,INPC!$C:$G,5,0))</f>
        <v>1595007.0263400001</v>
      </c>
      <c r="H553" s="39">
        <f>$E553/(VLOOKUP($C553,IPCA!$A:$E,4,0)/VLOOKUP($K$6,IPCA!$A:$E,4,0))</f>
        <v>1270665.452</v>
      </c>
      <c r="I553" s="39">
        <f>$E553/(VLOOKUP($C553,IPCA!$A:$E,5,0)/VLOOKUP($K$6,IPCA!$A:$E,5,0))</f>
        <v>1553388.51507</v>
      </c>
    </row>
    <row r="554" spans="1:9" s="7" customFormat="1">
      <c r="A554" s="58">
        <v>1994</v>
      </c>
      <c r="B554" s="58">
        <v>1</v>
      </c>
      <c r="C554" s="17">
        <v>34335</v>
      </c>
      <c r="D554" s="18">
        <v>2750</v>
      </c>
      <c r="E554" s="22">
        <v>32882</v>
      </c>
      <c r="F554" s="140">
        <f>$E554/(VLOOKUP($C554,INPC!$C:$F,4,0)/VLOOKUP($K$6,INPC!$C:$F,4,0))</f>
        <v>1618212.2889895272</v>
      </c>
      <c r="G554" s="140">
        <f>$E554/(VLOOKUP($C554,INPC!$C:$G,5,0)/VLOOKUP($K$6,INPC!$C:$G,5,0))</f>
        <v>1978264.5232896972</v>
      </c>
      <c r="H554" s="39">
        <f>$E554/(VLOOKUP($C554,IPCA!$A:$E,4,0)/VLOOKUP($K$6,IPCA!$A:$E,4,0))</f>
        <v>1576099.8099214493</v>
      </c>
      <c r="I554" s="39">
        <f>$E554/(VLOOKUP($C554,IPCA!$A:$E,5,0)/VLOOKUP($K$6,IPCA!$A:$E,5,0))</f>
        <v>1926782.0176289715</v>
      </c>
    </row>
    <row r="555" spans="1:9" s="7" customFormat="1">
      <c r="A555" s="58">
        <v>1994</v>
      </c>
      <c r="B555" s="58">
        <v>1</v>
      </c>
      <c r="C555" s="17">
        <v>34366</v>
      </c>
      <c r="D555" s="18">
        <v>2750</v>
      </c>
      <c r="E555" s="22">
        <v>42829</v>
      </c>
      <c r="F555" s="140">
        <f>$E555/(VLOOKUP($C555,INPC!$C:$F,4,0)/VLOOKUP($K$6,INPC!$C:$F,4,0))</f>
        <v>1499444.044601057</v>
      </c>
      <c r="G555" s="140">
        <f>$E555/(VLOOKUP($C555,INPC!$C:$G,5,0)/VLOOKUP($K$6,INPC!$C:$G,5,0))</f>
        <v>1833070.3445247922</v>
      </c>
      <c r="H555" s="39">
        <f>$E555/(VLOOKUP($C555,IPCA!$A:$E,4,0)/VLOOKUP($K$6,IPCA!$A:$E,4,0))</f>
        <v>1463486.9378972859</v>
      </c>
      <c r="I555" s="39">
        <f>$E555/(VLOOKUP($C555,IPCA!$A:$E,5,0)/VLOOKUP($K$6,IPCA!$A:$E,5,0))</f>
        <v>1789112.7815794321</v>
      </c>
    </row>
    <row r="556" spans="1:9" s="7" customFormat="1">
      <c r="A556" s="58">
        <v>1994</v>
      </c>
      <c r="B556" s="58">
        <v>1</v>
      </c>
      <c r="C556" s="17">
        <v>34394</v>
      </c>
      <c r="D556" s="18">
        <v>2750</v>
      </c>
      <c r="E556" s="22">
        <v>50298.34</v>
      </c>
      <c r="F556" s="140">
        <f>$E556/(VLOOKUP($C556,INPC!$C:$F,4,0)/VLOOKUP($K$6,INPC!$C:$F,4,0))</f>
        <v>1230735.239529958</v>
      </c>
      <c r="G556" s="140">
        <f>$E556/(VLOOKUP($C556,INPC!$C:$G,5,0)/VLOOKUP($K$6,INPC!$C:$G,5,0))</f>
        <v>1504573.8303253737</v>
      </c>
      <c r="H556" s="39">
        <f>$E556/(VLOOKUP($C556,IPCA!$A:$E,4,0)/VLOOKUP($K$6,IPCA!$A:$E,4,0))</f>
        <v>1204001.4043391293</v>
      </c>
      <c r="I556" s="39">
        <f>$E556/(VLOOKUP($C556,IPCA!$A:$E,5,0)/VLOOKUP($K$6,IPCA!$A:$E,5,0))</f>
        <v>1471891.7168045854</v>
      </c>
    </row>
    <row r="557" spans="1:9" s="7" customFormat="1">
      <c r="A557" s="58">
        <v>1994</v>
      </c>
      <c r="B557" s="58">
        <v>2</v>
      </c>
      <c r="C557" s="17">
        <v>34425</v>
      </c>
      <c r="D557" s="18">
        <v>2750</v>
      </c>
      <c r="E557" s="22">
        <v>71532.22</v>
      </c>
      <c r="F557" s="140">
        <f>$E557/(VLOOKUP($C557,INPC!$C:$F,4,0)/VLOOKUP($K$6,INPC!$C:$F,4,0))</f>
        <v>1225188.9957463366</v>
      </c>
      <c r="G557" s="140">
        <f>$E557/(VLOOKUP($C557,INPC!$C:$G,5,0)/VLOOKUP($K$6,INPC!$C:$G,5,0))</f>
        <v>1497793.5472998966</v>
      </c>
      <c r="H557" s="39">
        <f>$E557/(VLOOKUP($C557,IPCA!$A:$E,4,0)/VLOOKUP($K$6,IPCA!$A:$E,4,0))</f>
        <v>1200076.8824694722</v>
      </c>
      <c r="I557" s="39">
        <f>$E557/(VLOOKUP($C557,IPCA!$A:$E,5,0)/VLOOKUP($K$6,IPCA!$A:$E,5,0))</f>
        <v>1467093.9888189298</v>
      </c>
    </row>
    <row r="558" spans="1:9" s="7" customFormat="1">
      <c r="A558" s="58">
        <v>1994</v>
      </c>
      <c r="B558" s="58">
        <v>2</v>
      </c>
      <c r="C558" s="17">
        <v>34455</v>
      </c>
      <c r="D558" s="18">
        <v>2750</v>
      </c>
      <c r="E558" s="22">
        <v>102887.77</v>
      </c>
      <c r="F558" s="140">
        <f>$E558/(VLOOKUP($C558,INPC!$C:$F,4,0)/VLOOKUP($K$6,INPC!$C:$F,4,0))</f>
        <v>1234656.7905476571</v>
      </c>
      <c r="G558" s="140">
        <f>$E558/(VLOOKUP($C558,INPC!$C:$G,5,0)/VLOOKUP($K$6,INPC!$C:$G,5,0))</f>
        <v>1509367.9264445107</v>
      </c>
      <c r="H558" s="39">
        <f>$E558/(VLOOKUP($C558,IPCA!$A:$E,4,0)/VLOOKUP($K$6,IPCA!$A:$E,4,0))</f>
        <v>1198449.9233140727</v>
      </c>
      <c r="I558" s="39">
        <f>$E558/(VLOOKUP($C558,IPCA!$A:$E,5,0)/VLOOKUP($K$6,IPCA!$A:$E,5,0))</f>
        <v>1465105.0312514538</v>
      </c>
    </row>
    <row r="559" spans="1:9" s="7" customFormat="1">
      <c r="A559" s="58">
        <v>1994</v>
      </c>
      <c r="B559" s="58">
        <v>2</v>
      </c>
      <c r="C559" s="17">
        <v>34486</v>
      </c>
      <c r="D559" s="18">
        <v>2750</v>
      </c>
      <c r="E559" s="22">
        <v>147627.07999999999</v>
      </c>
      <c r="F559" s="140">
        <f>$E559/(VLOOKUP($C559,INPC!$C:$F,4,0)/VLOOKUP($K$6,INPC!$C:$F,4,0))</f>
        <v>1195041.504713085</v>
      </c>
      <c r="G559" s="140">
        <f>$E559/(VLOOKUP($C559,INPC!$C:$G,5,0)/VLOOKUP($K$6,INPC!$C:$G,5,0))</f>
        <v>1460938.2395117464</v>
      </c>
      <c r="H559" s="39">
        <f>$E559/(VLOOKUP($C559,IPCA!$A:$E,4,0)/VLOOKUP($K$6,IPCA!$A:$E,4,0))</f>
        <v>1166370.8571797176</v>
      </c>
      <c r="I559" s="39">
        <f>$E559/(VLOOKUP($C559,IPCA!$A:$E,5,0)/VLOOKUP($K$6,IPCA!$A:$E,5,0))</f>
        <v>1425888.3729022045</v>
      </c>
    </row>
    <row r="560" spans="1:9" s="7" customFormat="1">
      <c r="A560" s="58">
        <v>1994</v>
      </c>
      <c r="B560" s="58">
        <v>3</v>
      </c>
      <c r="C560" s="17">
        <v>34516</v>
      </c>
      <c r="D560" s="18">
        <v>1</v>
      </c>
      <c r="E560" s="22">
        <v>64.790000000000006</v>
      </c>
      <c r="F560" s="140">
        <f>$E560/(VLOOKUP($C560,INPC!$C:$F,4,0)/VLOOKUP($K$6,INPC!$C:$F,4,0))</f>
        <v>486.75366698353719</v>
      </c>
      <c r="G560" s="140">
        <f>$E560/(VLOOKUP($C560,INPC!$C:$G,5,0)/VLOOKUP($K$6,INPC!$C:$G,5,0))</f>
        <v>486.75366698353719</v>
      </c>
      <c r="H560" s="39">
        <f>$E560/(VLOOKUP($C560,IPCA!$A:$E,4,0)/VLOOKUP($K$6,IPCA!$A:$E,4,0))</f>
        <v>479.11976166300923</v>
      </c>
      <c r="I560" s="39">
        <f>$E560/(VLOOKUP($C560,IPCA!$A:$E,5,0)/VLOOKUP($K$6,IPCA!$A:$E,5,0))</f>
        <v>479.11976166300923</v>
      </c>
    </row>
    <row r="561" spans="1:9" s="7" customFormat="1">
      <c r="A561" s="58">
        <v>1994</v>
      </c>
      <c r="B561" s="58">
        <v>3</v>
      </c>
      <c r="C561" s="17">
        <v>34547</v>
      </c>
      <c r="D561" s="18">
        <v>1</v>
      </c>
      <c r="E561" s="22">
        <v>64.790000000000006</v>
      </c>
      <c r="F561" s="140">
        <f>$E561/(VLOOKUP($C561,INPC!$C:$F,4,0)/VLOOKUP($K$6,INPC!$C:$F,4,0))</f>
        <v>477.91017086493082</v>
      </c>
      <c r="G561" s="140">
        <f>$E561/(VLOOKUP($C561,INPC!$C:$G,5,0)/VLOOKUP($K$6,INPC!$C:$G,5,0))</f>
        <v>477.91017086493082</v>
      </c>
      <c r="H561" s="39">
        <f>$E561/(VLOOKUP($C561,IPCA!$A:$E,4,0)/VLOOKUP($K$6,IPCA!$A:$E,4,0))</f>
        <v>470.36899718104559</v>
      </c>
      <c r="I561" s="39">
        <f>$E561/(VLOOKUP($C561,IPCA!$A:$E,5,0)/VLOOKUP($K$6,IPCA!$A:$E,5,0))</f>
        <v>470.36899718104559</v>
      </c>
    </row>
    <row r="562" spans="1:9" s="7" customFormat="1">
      <c r="A562" s="58">
        <v>1994</v>
      </c>
      <c r="B562" s="58">
        <v>3</v>
      </c>
      <c r="C562" s="17">
        <v>34578</v>
      </c>
      <c r="D562" s="18">
        <v>1</v>
      </c>
      <c r="E562" s="22">
        <v>70</v>
      </c>
      <c r="F562" s="140">
        <f>$E562/(VLOOKUP($C562,INPC!$C:$F,4,0)/VLOOKUP($K$6,INPC!$C:$F,4,0))</f>
        <v>509.21165211024527</v>
      </c>
      <c r="G562" s="140">
        <f>$E562/(VLOOKUP($C562,INPC!$C:$G,5,0)/VLOOKUP($K$6,INPC!$C:$G,5,0))</f>
        <v>509.21165211024538</v>
      </c>
      <c r="H562" s="39">
        <f>$E562/(VLOOKUP($C562,IPCA!$A:$E,4,0)/VLOOKUP($K$6,IPCA!$A:$E,4,0))</f>
        <v>500.53724504877329</v>
      </c>
      <c r="I562" s="39">
        <f>$E562/(VLOOKUP($C562,IPCA!$A:$E,5,0)/VLOOKUP($K$6,IPCA!$A:$E,5,0))</f>
        <v>500.53724504877329</v>
      </c>
    </row>
    <row r="563" spans="1:9" s="7" customFormat="1">
      <c r="A563" s="58">
        <v>1994</v>
      </c>
      <c r="B563" s="58">
        <v>4</v>
      </c>
      <c r="C563" s="17">
        <v>34608</v>
      </c>
      <c r="D563" s="18">
        <v>1</v>
      </c>
      <c r="E563" s="22">
        <v>70</v>
      </c>
      <c r="F563" s="140">
        <f>$E563/(VLOOKUP($C563,INPC!$C:$F,4,0)/VLOOKUP($K$6,INPC!$C:$F,4,0))</f>
        <v>495.24603005055894</v>
      </c>
      <c r="G563" s="140">
        <f>$E563/(VLOOKUP($C563,INPC!$C:$G,5,0)/VLOOKUP($K$6,INPC!$C:$G,5,0))</f>
        <v>495.24603005055906</v>
      </c>
      <c r="H563" s="39">
        <f>$E563/(VLOOKUP($C563,IPCA!$A:$E,4,0)/VLOOKUP($K$6,IPCA!$A:$E,4,0))</f>
        <v>487.75682571034713</v>
      </c>
      <c r="I563" s="39">
        <f>$E563/(VLOOKUP($C563,IPCA!$A:$E,5,0)/VLOOKUP($K$6,IPCA!$A:$E,5,0))</f>
        <v>487.75682571034713</v>
      </c>
    </row>
    <row r="564" spans="1:9" s="7" customFormat="1">
      <c r="A564" s="58">
        <v>1994</v>
      </c>
      <c r="B564" s="58">
        <v>4</v>
      </c>
      <c r="C564" s="17">
        <v>34639</v>
      </c>
      <c r="D564" s="18">
        <v>1</v>
      </c>
      <c r="E564" s="22">
        <v>70</v>
      </c>
      <c r="F564" s="140">
        <f>$E564/(VLOOKUP($C564,INPC!$C:$F,4,0)/VLOOKUP($K$6,INPC!$C:$F,4,0))</f>
        <v>481.00680756044301</v>
      </c>
      <c r="G564" s="140">
        <f>$E564/(VLOOKUP($C564,INPC!$C:$G,5,0)/VLOOKUP($K$6,INPC!$C:$G,5,0))</f>
        <v>481.00680756044312</v>
      </c>
      <c r="H564" s="39">
        <f>$E564/(VLOOKUP($C564,IPCA!$A:$E,4,0)/VLOOKUP($K$6,IPCA!$A:$E,4,0))</f>
        <v>474.42778950738966</v>
      </c>
      <c r="I564" s="39">
        <f>$E564/(VLOOKUP($C564,IPCA!$A:$E,5,0)/VLOOKUP($K$6,IPCA!$A:$E,5,0))</f>
        <v>474.42778950738966</v>
      </c>
    </row>
    <row r="565" spans="1:9" s="7" customFormat="1">
      <c r="A565" s="58">
        <v>1994</v>
      </c>
      <c r="B565" s="58">
        <v>4</v>
      </c>
      <c r="C565" s="17">
        <v>34669</v>
      </c>
      <c r="D565" s="18">
        <v>1</v>
      </c>
      <c r="E565" s="22">
        <v>70</v>
      </c>
      <c r="F565" s="140">
        <f>$E565/(VLOOKUP($C565,INPC!$C:$F,4,0)/VLOOKUP($K$6,INPC!$C:$F,4,0))</f>
        <v>472.96448140519954</v>
      </c>
      <c r="G565" s="140">
        <f>$E565/(VLOOKUP($C565,INPC!$C:$G,5,0)/VLOOKUP($K$6,INPC!$C:$G,5,0))</f>
        <v>472.96448140519954</v>
      </c>
      <c r="H565" s="39">
        <f>$E565/(VLOOKUP($C565,IPCA!$A:$E,4,0)/VLOOKUP($K$6,IPCA!$A:$E,4,0))</f>
        <v>466.45111465281474</v>
      </c>
      <c r="I565" s="39">
        <f>$E565/(VLOOKUP($C565,IPCA!$A:$E,5,0)/VLOOKUP($K$6,IPCA!$A:$E,5,0))</f>
        <v>466.45111465281474</v>
      </c>
    </row>
    <row r="566" spans="1:9" s="7" customFormat="1">
      <c r="A566" s="58">
        <v>1995</v>
      </c>
      <c r="B566" s="58">
        <v>1</v>
      </c>
      <c r="C566" s="17">
        <v>34700</v>
      </c>
      <c r="D566" s="18">
        <v>1</v>
      </c>
      <c r="E566" s="22">
        <v>70</v>
      </c>
      <c r="F566" s="140">
        <f>$E566/(VLOOKUP($C566,INPC!$C:$F,4,0)/VLOOKUP($K$6,INPC!$C:$F,4,0))</f>
        <v>466.2514605321125</v>
      </c>
      <c r="G566" s="140">
        <f>$E566/(VLOOKUP($C566,INPC!$C:$G,5,0)/VLOOKUP($K$6,INPC!$C:$G,5,0))</f>
        <v>466.2514605321125</v>
      </c>
      <c r="H566" s="39">
        <f>$E566/(VLOOKUP($C566,IPCA!$A:$E,4,0)/VLOOKUP($K$6,IPCA!$A:$E,4,0))</f>
        <v>458.65391684562849</v>
      </c>
      <c r="I566" s="39">
        <f>$E566/(VLOOKUP($C566,IPCA!$A:$E,5,0)/VLOOKUP($K$6,IPCA!$A:$E,5,0))</f>
        <v>458.65391684562854</v>
      </c>
    </row>
    <row r="567" spans="1:9" s="7" customFormat="1">
      <c r="A567" s="58">
        <v>1995</v>
      </c>
      <c r="B567" s="58">
        <v>1</v>
      </c>
      <c r="C567" s="17">
        <v>34731</v>
      </c>
      <c r="D567" s="18">
        <v>1</v>
      </c>
      <c r="E567" s="22">
        <v>70</v>
      </c>
      <c r="F567" s="140">
        <f>$E567/(VLOOKUP($C567,INPC!$C:$F,4,0)/VLOOKUP($K$6,INPC!$C:$F,4,0))</f>
        <v>461.58757549611727</v>
      </c>
      <c r="G567" s="140">
        <f>$E567/(VLOOKUP($C567,INPC!$C:$G,5,0)/VLOOKUP($K$6,INPC!$C:$G,5,0))</f>
        <v>461.58757549611738</v>
      </c>
      <c r="H567" s="39">
        <f>$E567/(VLOOKUP($C567,IPCA!$A:$E,4,0)/VLOOKUP($K$6,IPCA!$A:$E,4,0))</f>
        <v>454.02468686559166</v>
      </c>
      <c r="I567" s="39">
        <f>$E567/(VLOOKUP($C567,IPCA!$A:$E,5,0)/VLOOKUP($K$6,IPCA!$A:$E,5,0))</f>
        <v>454.02468686559166</v>
      </c>
    </row>
    <row r="568" spans="1:9" s="7" customFormat="1">
      <c r="A568" s="58">
        <v>1995</v>
      </c>
      <c r="B568" s="58">
        <v>1</v>
      </c>
      <c r="C568" s="17">
        <v>34759</v>
      </c>
      <c r="D568" s="18">
        <v>1</v>
      </c>
      <c r="E568" s="22">
        <v>70</v>
      </c>
      <c r="F568" s="140">
        <f>$E568/(VLOOKUP($C568,INPC!$C:$F,4,0)/VLOOKUP($K$6,INPC!$C:$F,4,0))</f>
        <v>454.2273600925563</v>
      </c>
      <c r="G568" s="140">
        <f>$E568/(VLOOKUP($C568,INPC!$C:$G,5,0)/VLOOKUP($K$6,INPC!$C:$G,5,0))</f>
        <v>454.22736009255641</v>
      </c>
      <c r="H568" s="39">
        <f>$E568/(VLOOKUP($C568,IPCA!$A:$E,4,0)/VLOOKUP($K$6,IPCA!$A:$E,4,0))</f>
        <v>447.09317566739276</v>
      </c>
      <c r="I568" s="39">
        <f>$E568/(VLOOKUP($C568,IPCA!$A:$E,5,0)/VLOOKUP($K$6,IPCA!$A:$E,5,0))</f>
        <v>447.09317566739276</v>
      </c>
    </row>
    <row r="569" spans="1:9" s="7" customFormat="1">
      <c r="A569" s="58">
        <v>1995</v>
      </c>
      <c r="B569" s="58">
        <v>2</v>
      </c>
      <c r="C569" s="17">
        <v>34790</v>
      </c>
      <c r="D569" s="18">
        <v>1</v>
      </c>
      <c r="E569" s="22">
        <v>70</v>
      </c>
      <c r="F569" s="140">
        <f>$E569/(VLOOKUP($C569,INPC!$C:$F,4,0)/VLOOKUP($K$6,INPC!$C:$F,4,0))</f>
        <v>443.19080175152709</v>
      </c>
      <c r="G569" s="140">
        <f>$E569/(VLOOKUP($C569,INPC!$C:$G,5,0)/VLOOKUP($K$6,INPC!$C:$G,5,0))</f>
        <v>443.19080175152715</v>
      </c>
      <c r="H569" s="39">
        <f>$E569/(VLOOKUP($C569,IPCA!$A:$E,4,0)/VLOOKUP($K$6,IPCA!$A:$E,4,0))</f>
        <v>436.48631978200035</v>
      </c>
      <c r="I569" s="39">
        <f>$E569/(VLOOKUP($C569,IPCA!$A:$E,5,0)/VLOOKUP($K$6,IPCA!$A:$E,5,0))</f>
        <v>436.48631978200029</v>
      </c>
    </row>
    <row r="570" spans="1:9" s="7" customFormat="1">
      <c r="A570" s="58">
        <v>1995</v>
      </c>
      <c r="B570" s="58">
        <v>2</v>
      </c>
      <c r="C570" s="17">
        <v>34820</v>
      </c>
      <c r="D570" s="18">
        <v>1</v>
      </c>
      <c r="E570" s="22">
        <v>100</v>
      </c>
      <c r="F570" s="140">
        <f>$E570/(VLOOKUP($C570,INPC!$C:$F,4,0)/VLOOKUP($K$6,INPC!$C:$F,4,0))</f>
        <v>620.10628243308304</v>
      </c>
      <c r="G570" s="140">
        <f>$E570/(VLOOKUP($C570,INPC!$C:$G,5,0)/VLOOKUP($K$6,INPC!$C:$G,5,0))</f>
        <v>620.10628243308315</v>
      </c>
      <c r="H570" s="39">
        <f>$E570/(VLOOKUP($C570,IPCA!$A:$E,4,0)/VLOOKUP($K$6,IPCA!$A:$E,4,0))</f>
        <v>607.3374340949033</v>
      </c>
      <c r="I570" s="39">
        <f>$E570/(VLOOKUP($C570,IPCA!$A:$E,5,0)/VLOOKUP($K$6,IPCA!$A:$E,5,0))</f>
        <v>607.33743409490341</v>
      </c>
    </row>
    <row r="571" spans="1:9" s="7" customFormat="1">
      <c r="A571" s="58">
        <v>1995</v>
      </c>
      <c r="B571" s="58">
        <v>2</v>
      </c>
      <c r="C571" s="17">
        <v>34851</v>
      </c>
      <c r="D571" s="18">
        <v>1</v>
      </c>
      <c r="E571" s="22">
        <v>100</v>
      </c>
      <c r="F571" s="140">
        <f>$E571/(VLOOKUP($C571,INPC!$C:$F,4,0)/VLOOKUP($K$6,INPC!$C:$F,4,0))</f>
        <v>606.87615075175177</v>
      </c>
      <c r="G571" s="140">
        <f>$E571/(VLOOKUP($C571,INPC!$C:$G,5,0)/VLOOKUP($K$6,INPC!$C:$G,5,0))</f>
        <v>606.87615075175177</v>
      </c>
      <c r="H571" s="39">
        <f>$E571/(VLOOKUP($C571,IPCA!$A:$E,4,0)/VLOOKUP($K$6,IPCA!$A:$E,4,0))</f>
        <v>593.91726000491042</v>
      </c>
      <c r="I571" s="39">
        <f>$E571/(VLOOKUP($C571,IPCA!$A:$E,5,0)/VLOOKUP($K$6,IPCA!$A:$E,5,0))</f>
        <v>593.91726000491042</v>
      </c>
    </row>
    <row r="572" spans="1:9" s="7" customFormat="1">
      <c r="A572" s="58">
        <v>1995</v>
      </c>
      <c r="B572" s="58">
        <v>3</v>
      </c>
      <c r="C572" s="17">
        <v>34881</v>
      </c>
      <c r="D572" s="18">
        <v>1</v>
      </c>
      <c r="E572" s="22">
        <v>100</v>
      </c>
      <c r="F572" s="140">
        <f>$E572/(VLOOKUP($C572,INPC!$C:$F,4,0)/VLOOKUP($K$6,INPC!$C:$F,4,0))</f>
        <v>592.30612001567044</v>
      </c>
      <c r="G572" s="140">
        <f>$E572/(VLOOKUP($C572,INPC!$C:$G,5,0)/VLOOKUP($K$6,INPC!$C:$G,5,0))</f>
        <v>592.30612001567044</v>
      </c>
      <c r="H572" s="39">
        <f>$E572/(VLOOKUP($C572,IPCA!$A:$E,4,0)/VLOOKUP($K$6,IPCA!$A:$E,4,0))</f>
        <v>580.22615325309471</v>
      </c>
      <c r="I572" s="39">
        <f>$E572/(VLOOKUP($C572,IPCA!$A:$E,5,0)/VLOOKUP($K$6,IPCA!$A:$E,5,0))</f>
        <v>580.22615325309459</v>
      </c>
    </row>
    <row r="573" spans="1:9" s="7" customFormat="1">
      <c r="A573" s="58">
        <v>1995</v>
      </c>
      <c r="B573" s="58">
        <v>3</v>
      </c>
      <c r="C573" s="17">
        <v>34912</v>
      </c>
      <c r="D573" s="18">
        <v>1</v>
      </c>
      <c r="E573" s="22">
        <v>100</v>
      </c>
      <c r="F573" s="140">
        <f>$E573/(VLOOKUP($C573,INPC!$C:$F,4,0)/VLOOKUP($K$6,INPC!$C:$F,4,0))</f>
        <v>586.32393606258847</v>
      </c>
      <c r="G573" s="140">
        <f>$E573/(VLOOKUP($C573,INPC!$C:$G,5,0)/VLOOKUP($K$6,INPC!$C:$G,5,0))</f>
        <v>586.32393606258859</v>
      </c>
      <c r="H573" s="39">
        <f>$E573/(VLOOKUP($C573,IPCA!$A:$E,4,0)/VLOOKUP($K$6,IPCA!$A:$E,4,0))</f>
        <v>574.53664825983321</v>
      </c>
      <c r="I573" s="39">
        <f>$E573/(VLOOKUP($C573,IPCA!$A:$E,5,0)/VLOOKUP($K$6,IPCA!$A:$E,5,0))</f>
        <v>574.53664825983333</v>
      </c>
    </row>
    <row r="574" spans="1:9" s="7" customFormat="1">
      <c r="A574" s="58">
        <v>1995</v>
      </c>
      <c r="B574" s="58">
        <v>3</v>
      </c>
      <c r="C574" s="17">
        <v>34943</v>
      </c>
      <c r="D574" s="18">
        <v>1</v>
      </c>
      <c r="E574" s="22">
        <v>100</v>
      </c>
      <c r="F574" s="140">
        <f>$E574/(VLOOKUP($C574,INPC!$C:$F,4,0)/VLOOKUP($K$6,INPC!$C:$F,4,0))</f>
        <v>579.54234858838038</v>
      </c>
      <c r="G574" s="140">
        <f>$E574/(VLOOKUP($C574,INPC!$C:$G,5,0)/VLOOKUP($K$6,INPC!$C:$G,5,0))</f>
        <v>579.54234858838049</v>
      </c>
      <c r="H574" s="39">
        <f>$E574/(VLOOKUP($C574,IPCA!$A:$E,4,0)/VLOOKUP($K$6,IPCA!$A:$E,4,0))</f>
        <v>568.90507147776714</v>
      </c>
      <c r="I574" s="39">
        <f>$E574/(VLOOKUP($C574,IPCA!$A:$E,5,0)/VLOOKUP($K$6,IPCA!$A:$E,5,0))</f>
        <v>568.90507147776725</v>
      </c>
    </row>
    <row r="575" spans="1:9" s="7" customFormat="1">
      <c r="A575" s="58">
        <v>1995</v>
      </c>
      <c r="B575" s="58">
        <v>4</v>
      </c>
      <c r="C575" s="17">
        <v>34973</v>
      </c>
      <c r="D575" s="18">
        <v>1</v>
      </c>
      <c r="E575" s="22">
        <v>100</v>
      </c>
      <c r="F575" s="140">
        <f>$E575/(VLOOKUP($C575,INPC!$C:$F,4,0)/VLOOKUP($K$6,INPC!$C:$F,4,0))</f>
        <v>571.54104072844427</v>
      </c>
      <c r="G575" s="140">
        <f>$E575/(VLOOKUP($C575,INPC!$C:$G,5,0)/VLOOKUP($K$6,INPC!$C:$G,5,0))</f>
        <v>571.54104072844427</v>
      </c>
      <c r="H575" s="39">
        <f>$E575/(VLOOKUP($C575,IPCA!$A:$E,4,0)/VLOOKUP($K$6,IPCA!$A:$E,4,0))</f>
        <v>560.99373017384903</v>
      </c>
      <c r="I575" s="39">
        <f>$E575/(VLOOKUP($C575,IPCA!$A:$E,5,0)/VLOOKUP($K$6,IPCA!$A:$E,5,0))</f>
        <v>560.99373017384903</v>
      </c>
    </row>
    <row r="576" spans="1:9" s="7" customFormat="1">
      <c r="A576" s="58">
        <v>1995</v>
      </c>
      <c r="B576" s="58">
        <v>4</v>
      </c>
      <c r="C576" s="17">
        <v>35004</v>
      </c>
      <c r="D576" s="18">
        <v>1</v>
      </c>
      <c r="E576" s="22">
        <v>100</v>
      </c>
      <c r="F576" s="140">
        <f>$E576/(VLOOKUP($C576,INPC!$C:$F,4,0)/VLOOKUP($K$6,INPC!$C:$F,4,0))</f>
        <v>563.04110232268192</v>
      </c>
      <c r="G576" s="140">
        <f>$E576/(VLOOKUP($C576,INPC!$C:$G,5,0)/VLOOKUP($K$6,INPC!$C:$G,5,0))</f>
        <v>563.04110232268204</v>
      </c>
      <c r="H576" s="39">
        <f>$E576/(VLOOKUP($C576,IPCA!$A:$E,4,0)/VLOOKUP($K$6,IPCA!$A:$E,4,0))</f>
        <v>552.86584171346487</v>
      </c>
      <c r="I576" s="39">
        <f>$E576/(VLOOKUP($C576,IPCA!$A:$E,5,0)/VLOOKUP($K$6,IPCA!$A:$E,5,0))</f>
        <v>552.86584171346487</v>
      </c>
    </row>
    <row r="577" spans="1:9" s="7" customFormat="1">
      <c r="A577" s="58">
        <v>1995</v>
      </c>
      <c r="B577" s="58">
        <v>4</v>
      </c>
      <c r="C577" s="17">
        <v>35034</v>
      </c>
      <c r="D577" s="18">
        <v>1</v>
      </c>
      <c r="E577" s="22">
        <v>100</v>
      </c>
      <c r="F577" s="140">
        <f>$E577/(VLOOKUP($C577,INPC!$C:$F,4,0)/VLOOKUP($K$6,INPC!$C:$F,4,0))</f>
        <v>553.90214958704678</v>
      </c>
      <c r="G577" s="140">
        <f>$E577/(VLOOKUP($C577,INPC!$C:$G,5,0)/VLOOKUP($K$6,INPC!$C:$G,5,0))</f>
        <v>553.90214958704678</v>
      </c>
      <c r="H577" s="39">
        <f>$E577/(VLOOKUP($C577,IPCA!$A:$E,4,0)/VLOOKUP($K$6,IPCA!$A:$E,4,0))</f>
        <v>544.37443237986554</v>
      </c>
      <c r="I577" s="39">
        <f>$E577/(VLOOKUP($C577,IPCA!$A:$E,5,0)/VLOOKUP($K$6,IPCA!$A:$E,5,0))</f>
        <v>544.37443237986554</v>
      </c>
    </row>
    <row r="578" spans="1:9" s="7" customFormat="1">
      <c r="A578" s="58">
        <v>1996</v>
      </c>
      <c r="B578" s="58">
        <v>1</v>
      </c>
      <c r="C578" s="17">
        <v>35065</v>
      </c>
      <c r="D578" s="18">
        <v>1</v>
      </c>
      <c r="E578" s="22">
        <v>100</v>
      </c>
      <c r="F578" s="140">
        <f>$E578/(VLOOKUP($C578,INPC!$C:$F,4,0)/VLOOKUP($K$6,INPC!$C:$F,4,0))</f>
        <v>545.93224064305446</v>
      </c>
      <c r="G578" s="140">
        <f>$E578/(VLOOKUP($C578,INPC!$C:$G,5,0)/VLOOKUP($K$6,INPC!$C:$G,5,0))</f>
        <v>545.93224064305457</v>
      </c>
      <c r="H578" s="39">
        <f>$E578/(VLOOKUP($C578,IPCA!$A:$E,4,0)/VLOOKUP($K$6,IPCA!$A:$E,4,0))</f>
        <v>537.17741295899748</v>
      </c>
      <c r="I578" s="39">
        <f>$E578/(VLOOKUP($C578,IPCA!$A:$E,5,0)/VLOOKUP($K$6,IPCA!$A:$E,5,0))</f>
        <v>537.17741295899748</v>
      </c>
    </row>
    <row r="579" spans="1:9" s="7" customFormat="1">
      <c r="A579" s="58">
        <v>1996</v>
      </c>
      <c r="B579" s="58">
        <v>1</v>
      </c>
      <c r="C579" s="17">
        <v>35096</v>
      </c>
      <c r="D579" s="18">
        <v>1</v>
      </c>
      <c r="E579" s="22">
        <v>100</v>
      </c>
      <c r="F579" s="140">
        <f>$E579/(VLOOKUP($C579,INPC!$C:$F,4,0)/VLOOKUP($K$6,INPC!$C:$F,4,0))</f>
        <v>542.08548980482635</v>
      </c>
      <c r="G579" s="140">
        <f>$E579/(VLOOKUP($C579,INPC!$C:$G,5,0)/VLOOKUP($K$6,INPC!$C:$G,5,0))</f>
        <v>542.08548980482635</v>
      </c>
      <c r="H579" s="39">
        <f>$E579/(VLOOKUP($C579,IPCA!$A:$E,4,0)/VLOOKUP($K$6,IPCA!$A:$E,4,0))</f>
        <v>531.69975429589681</v>
      </c>
      <c r="I579" s="39">
        <f>$E579/(VLOOKUP($C579,IPCA!$A:$E,5,0)/VLOOKUP($K$6,IPCA!$A:$E,5,0))</f>
        <v>531.69975429589681</v>
      </c>
    </row>
    <row r="580" spans="1:9" s="7" customFormat="1">
      <c r="A580" s="58">
        <v>1996</v>
      </c>
      <c r="B580" s="58">
        <v>1</v>
      </c>
      <c r="C580" s="17">
        <v>35125</v>
      </c>
      <c r="D580" s="18">
        <v>1</v>
      </c>
      <c r="E580" s="22">
        <v>100</v>
      </c>
      <c r="F580" s="140">
        <f>$E580/(VLOOKUP($C580,INPC!$C:$F,4,0)/VLOOKUP($K$6,INPC!$C:$F,4,0))</f>
        <v>540.51823297167903</v>
      </c>
      <c r="G580" s="140">
        <f>$E580/(VLOOKUP($C580,INPC!$C:$G,5,0)/VLOOKUP($K$6,INPC!$C:$G,5,0))</f>
        <v>540.51823297167903</v>
      </c>
      <c r="H580" s="39">
        <f>$E580/(VLOOKUP($C580,IPCA!$A:$E,4,0)/VLOOKUP($K$6,IPCA!$A:$E,4,0))</f>
        <v>529.84472171158143</v>
      </c>
      <c r="I580" s="39">
        <f>$E580/(VLOOKUP($C580,IPCA!$A:$E,5,0)/VLOOKUP($K$6,IPCA!$A:$E,5,0))</f>
        <v>529.84472171158143</v>
      </c>
    </row>
    <row r="581" spans="1:9" s="7" customFormat="1">
      <c r="A581" s="58">
        <v>1996</v>
      </c>
      <c r="B581" s="58">
        <v>2</v>
      </c>
      <c r="C581" s="17">
        <v>35156</v>
      </c>
      <c r="D581" s="18">
        <v>1</v>
      </c>
      <c r="E581" s="22">
        <v>100</v>
      </c>
      <c r="F581" s="140">
        <f>$E581/(VLOOKUP($C581,INPC!$C:$F,4,0)/VLOOKUP($K$6,INPC!$C:$F,4,0))</f>
        <v>535.53613367728019</v>
      </c>
      <c r="G581" s="140">
        <f>$E581/(VLOOKUP($C581,INPC!$C:$G,5,0)/VLOOKUP($K$6,INPC!$C:$G,5,0))</f>
        <v>535.53613367728019</v>
      </c>
      <c r="H581" s="39">
        <f>$E581/(VLOOKUP($C581,IPCA!$A:$E,4,0)/VLOOKUP($K$6,IPCA!$A:$E,4,0))</f>
        <v>523.25062188093875</v>
      </c>
      <c r="I581" s="39">
        <f>$E581/(VLOOKUP($C581,IPCA!$A:$E,5,0)/VLOOKUP($K$6,IPCA!$A:$E,5,0))</f>
        <v>523.25062188093887</v>
      </c>
    </row>
    <row r="582" spans="1:9" s="7" customFormat="1">
      <c r="A582" s="58">
        <v>1996</v>
      </c>
      <c r="B582" s="58">
        <v>2</v>
      </c>
      <c r="C582" s="17">
        <v>35186</v>
      </c>
      <c r="D582" s="18">
        <v>1</v>
      </c>
      <c r="E582" s="22">
        <v>112</v>
      </c>
      <c r="F582" s="140">
        <f>$E582/(VLOOKUP($C582,INPC!$C:$F,4,0)/VLOOKUP($K$6,INPC!$C:$F,4,0))</f>
        <v>592.22127776045988</v>
      </c>
      <c r="G582" s="140">
        <f>$E582/(VLOOKUP($C582,INPC!$C:$G,5,0)/VLOOKUP($K$6,INPC!$C:$G,5,0))</f>
        <v>592.22127776045988</v>
      </c>
      <c r="H582" s="39">
        <f>$E582/(VLOOKUP($C582,IPCA!$A:$E,4,0)/VLOOKUP($K$6,IPCA!$A:$E,4,0))</f>
        <v>578.97824079374163</v>
      </c>
      <c r="I582" s="39">
        <f>$E582/(VLOOKUP($C582,IPCA!$A:$E,5,0)/VLOOKUP($K$6,IPCA!$A:$E,5,0))</f>
        <v>578.97824079374163</v>
      </c>
    </row>
    <row r="583" spans="1:9" s="7" customFormat="1">
      <c r="A583" s="58">
        <v>1996</v>
      </c>
      <c r="B583" s="58">
        <v>2</v>
      </c>
      <c r="C583" s="17">
        <v>35217</v>
      </c>
      <c r="D583" s="18">
        <v>1</v>
      </c>
      <c r="E583" s="22">
        <v>112</v>
      </c>
      <c r="F583" s="140">
        <f>$E583/(VLOOKUP($C583,INPC!$C:$F,4,0)/VLOOKUP($K$6,INPC!$C:$F,4,0))</f>
        <v>584.44947327350758</v>
      </c>
      <c r="G583" s="140">
        <f>$E583/(VLOOKUP($C583,INPC!$C:$G,5,0)/VLOOKUP($K$6,INPC!$C:$G,5,0))</f>
        <v>584.44947327350758</v>
      </c>
      <c r="H583" s="39">
        <f>$E583/(VLOOKUP($C583,IPCA!$A:$E,4,0)/VLOOKUP($K$6,IPCA!$A:$E,4,0))</f>
        <v>572.17027695649563</v>
      </c>
      <c r="I583" s="39">
        <f>$E583/(VLOOKUP($C583,IPCA!$A:$E,5,0)/VLOOKUP($K$6,IPCA!$A:$E,5,0))</f>
        <v>572.17027695649563</v>
      </c>
    </row>
    <row r="584" spans="1:9" s="7" customFormat="1">
      <c r="A584" s="58">
        <v>1996</v>
      </c>
      <c r="B584" s="58">
        <v>3</v>
      </c>
      <c r="C584" s="17">
        <v>35247</v>
      </c>
      <c r="D584" s="18">
        <v>1</v>
      </c>
      <c r="E584" s="22">
        <v>112</v>
      </c>
      <c r="F584" s="140">
        <f>$E584/(VLOOKUP($C584,INPC!$C:$F,4,0)/VLOOKUP($K$6,INPC!$C:$F,4,0))</f>
        <v>577.52057831325294</v>
      </c>
      <c r="G584" s="140">
        <f>$E584/(VLOOKUP($C584,INPC!$C:$G,5,0)/VLOOKUP($K$6,INPC!$C:$G,5,0))</f>
        <v>577.52057831325305</v>
      </c>
      <c r="H584" s="39">
        <f>$E584/(VLOOKUP($C584,IPCA!$A:$E,4,0)/VLOOKUP($K$6,IPCA!$A:$E,4,0))</f>
        <v>565.88756937399307</v>
      </c>
      <c r="I584" s="39">
        <f>$E584/(VLOOKUP($C584,IPCA!$A:$E,5,0)/VLOOKUP($K$6,IPCA!$A:$E,5,0))</f>
        <v>565.88756937399307</v>
      </c>
    </row>
    <row r="585" spans="1:9" s="7" customFormat="1">
      <c r="A585" s="58">
        <v>1996</v>
      </c>
      <c r="B585" s="58">
        <v>3</v>
      </c>
      <c r="C585" s="17">
        <v>35278</v>
      </c>
      <c r="D585" s="18">
        <v>1</v>
      </c>
      <c r="E585" s="22">
        <v>112</v>
      </c>
      <c r="F585" s="140">
        <f>$E585/(VLOOKUP($C585,INPC!$C:$F,4,0)/VLOOKUP($K$6,INPC!$C:$F,4,0))</f>
        <v>574.64893138274715</v>
      </c>
      <c r="G585" s="140">
        <f>$E585/(VLOOKUP($C585,INPC!$C:$G,5,0)/VLOOKUP($K$6,INPC!$C:$G,5,0))</f>
        <v>574.64893138274715</v>
      </c>
      <c r="H585" s="39">
        <f>$E585/(VLOOKUP($C585,IPCA!$A:$E,4,0)/VLOOKUP($K$6,IPCA!$A:$E,4,0))</f>
        <v>563.40792893958974</v>
      </c>
      <c r="I585" s="39">
        <f>$E585/(VLOOKUP($C585,IPCA!$A:$E,5,0)/VLOOKUP($K$6,IPCA!$A:$E,5,0))</f>
        <v>563.40792893958974</v>
      </c>
    </row>
    <row r="586" spans="1:9" s="7" customFormat="1">
      <c r="A586" s="58">
        <v>1996</v>
      </c>
      <c r="B586" s="58">
        <v>3</v>
      </c>
      <c r="C586" s="17">
        <v>35309</v>
      </c>
      <c r="D586" s="18">
        <v>1</v>
      </c>
      <c r="E586" s="22">
        <v>112</v>
      </c>
      <c r="F586" s="140">
        <f>$E586/(VLOOKUP($C586,INPC!$C:$F,4,0)/VLOOKUP($K$6,INPC!$C:$F,4,0))</f>
        <v>574.53448988021478</v>
      </c>
      <c r="G586" s="140">
        <f>$E586/(VLOOKUP($C586,INPC!$C:$G,5,0)/VLOOKUP($K$6,INPC!$C:$G,5,0))</f>
        <v>574.53448988021489</v>
      </c>
      <c r="H586" s="39">
        <f>$E586/(VLOOKUP($C586,IPCA!$A:$E,4,0)/VLOOKUP($K$6,IPCA!$A:$E,4,0))</f>
        <v>562.56395348837214</v>
      </c>
      <c r="I586" s="39">
        <f>$E586/(VLOOKUP($C586,IPCA!$A:$E,5,0)/VLOOKUP($K$6,IPCA!$A:$E,5,0))</f>
        <v>562.56395348837214</v>
      </c>
    </row>
    <row r="587" spans="1:9" s="7" customFormat="1">
      <c r="A587" s="58">
        <v>1996</v>
      </c>
      <c r="B587" s="58">
        <v>4</v>
      </c>
      <c r="C587" s="17">
        <v>35339</v>
      </c>
      <c r="D587" s="18">
        <v>1</v>
      </c>
      <c r="E587" s="22">
        <v>112</v>
      </c>
      <c r="F587" s="140">
        <f>$E587/(VLOOKUP($C587,INPC!$C:$F,4,0)/VLOOKUP($K$6,INPC!$C:$F,4,0))</f>
        <v>572.36031772857859</v>
      </c>
      <c r="G587" s="140">
        <f>$E587/(VLOOKUP($C587,INPC!$C:$G,5,0)/VLOOKUP($K$6,INPC!$C:$G,5,0))</f>
        <v>572.36031772857859</v>
      </c>
      <c r="H587" s="39">
        <f>$E587/(VLOOKUP($C587,IPCA!$A:$E,4,0)/VLOOKUP($K$6,IPCA!$A:$E,4,0))</f>
        <v>560.8794185711223</v>
      </c>
      <c r="I587" s="39">
        <f>$E587/(VLOOKUP($C587,IPCA!$A:$E,5,0)/VLOOKUP($K$6,IPCA!$A:$E,5,0))</f>
        <v>560.8794185711223</v>
      </c>
    </row>
    <row r="588" spans="1:9" s="7" customFormat="1">
      <c r="A588" s="58">
        <v>1996</v>
      </c>
      <c r="B588" s="58">
        <v>4</v>
      </c>
      <c r="C588" s="17">
        <v>35370</v>
      </c>
      <c r="D588" s="18">
        <v>1</v>
      </c>
      <c r="E588" s="22">
        <v>112</v>
      </c>
      <c r="F588" s="140">
        <f>$E588/(VLOOKUP($C588,INPC!$C:$F,4,0)/VLOOKUP($K$6,INPC!$C:$F,4,0))</f>
        <v>570.41967280343306</v>
      </c>
      <c r="G588" s="140">
        <f>$E588/(VLOOKUP($C588,INPC!$C:$G,5,0)/VLOOKUP($K$6,INPC!$C:$G,5,0))</f>
        <v>570.41967280343317</v>
      </c>
      <c r="H588" s="39">
        <f>$E588/(VLOOKUP($C588,IPCA!$A:$E,4,0)/VLOOKUP($K$6,IPCA!$A:$E,4,0))</f>
        <v>559.08954497884827</v>
      </c>
      <c r="I588" s="39">
        <f>$E588/(VLOOKUP($C588,IPCA!$A:$E,5,0)/VLOOKUP($K$6,IPCA!$A:$E,5,0))</f>
        <v>559.08954497884838</v>
      </c>
    </row>
    <row r="589" spans="1:9" s="7" customFormat="1">
      <c r="A589" s="58">
        <v>1996</v>
      </c>
      <c r="B589" s="58">
        <v>4</v>
      </c>
      <c r="C589" s="17">
        <v>35400</v>
      </c>
      <c r="D589" s="18">
        <v>1</v>
      </c>
      <c r="E589" s="22">
        <v>112</v>
      </c>
      <c r="F589" s="140">
        <f>$E589/(VLOOKUP($C589,INPC!$C:$F,4,0)/VLOOKUP($K$6,INPC!$C:$F,4,0))</f>
        <v>568.54193642567793</v>
      </c>
      <c r="G589" s="140">
        <f>$E589/(VLOOKUP($C589,INPC!$C:$G,5,0)/VLOOKUP($K$6,INPC!$C:$G,5,0))</f>
        <v>568.54193642567793</v>
      </c>
      <c r="H589" s="39">
        <f>$E589/(VLOOKUP($C589,IPCA!$A:$E,4,0)/VLOOKUP($K$6,IPCA!$A:$E,4,0))</f>
        <v>556.47299081599726</v>
      </c>
      <c r="I589" s="39">
        <f>$E589/(VLOOKUP($C589,IPCA!$A:$E,5,0)/VLOOKUP($K$6,IPCA!$A:$E,5,0))</f>
        <v>556.47299081599726</v>
      </c>
    </row>
    <row r="590" spans="1:9" s="7" customFormat="1">
      <c r="A590" s="58">
        <v>1997</v>
      </c>
      <c r="B590" s="58">
        <v>1</v>
      </c>
      <c r="C590" s="17">
        <v>35431</v>
      </c>
      <c r="D590" s="18">
        <v>1</v>
      </c>
      <c r="E590" s="22">
        <v>112</v>
      </c>
      <c r="F590" s="140">
        <f>$E590/(VLOOKUP($C590,INPC!$C:$F,4,0)/VLOOKUP($K$6,INPC!$C:$F,4,0))</f>
        <v>563.97268942547873</v>
      </c>
      <c r="G590" s="140">
        <f>$E590/(VLOOKUP($C590,INPC!$C:$G,5,0)/VLOOKUP($K$6,INPC!$C:$G,5,0))</f>
        <v>563.97268942547873</v>
      </c>
      <c r="H590" s="39">
        <f>$E590/(VLOOKUP($C590,IPCA!$A:$E,4,0)/VLOOKUP($K$6,IPCA!$A:$E,4,0))</f>
        <v>549.98168676096373</v>
      </c>
      <c r="I590" s="39">
        <f>$E590/(VLOOKUP($C590,IPCA!$A:$E,5,0)/VLOOKUP($K$6,IPCA!$A:$E,5,0))</f>
        <v>549.98168676096373</v>
      </c>
    </row>
    <row r="591" spans="1:9" s="7" customFormat="1">
      <c r="A591" s="58">
        <v>1997</v>
      </c>
      <c r="B591" s="58">
        <v>1</v>
      </c>
      <c r="C591" s="17">
        <v>35462</v>
      </c>
      <c r="D591" s="18">
        <v>1</v>
      </c>
      <c r="E591" s="22">
        <v>112</v>
      </c>
      <c r="F591" s="140">
        <f>$E591/(VLOOKUP($C591,INPC!$C:$F,4,0)/VLOOKUP($K$6,INPC!$C:$F,4,0))</f>
        <v>561.4442290088441</v>
      </c>
      <c r="G591" s="140">
        <f>$E591/(VLOOKUP($C591,INPC!$C:$G,5,0)/VLOOKUP($K$6,INPC!$C:$G,5,0))</f>
        <v>561.4442290088441</v>
      </c>
      <c r="H591" s="39">
        <f>$E591/(VLOOKUP($C591,IPCA!$A:$E,4,0)/VLOOKUP($K$6,IPCA!$A:$E,4,0))</f>
        <v>547.24413697582656</v>
      </c>
      <c r="I591" s="39">
        <f>$E591/(VLOOKUP($C591,IPCA!$A:$E,5,0)/VLOOKUP($K$6,IPCA!$A:$E,5,0))</f>
        <v>547.24413697582656</v>
      </c>
    </row>
    <row r="592" spans="1:9" s="7" customFormat="1">
      <c r="A592" s="58">
        <v>1997</v>
      </c>
      <c r="B592" s="58">
        <v>1</v>
      </c>
      <c r="C592" s="17">
        <v>35490</v>
      </c>
      <c r="D592" s="18">
        <v>1</v>
      </c>
      <c r="E592" s="22">
        <v>112</v>
      </c>
      <c r="F592" s="140">
        <f>$E592/(VLOOKUP($C592,INPC!$C:$F,4,0)/VLOOKUP($K$6,INPC!$C:$F,4,0))</f>
        <v>557.65383734249713</v>
      </c>
      <c r="G592" s="140">
        <f>$E592/(VLOOKUP($C592,INPC!$C:$G,5,0)/VLOOKUP($K$6,INPC!$C:$G,5,0))</f>
        <v>557.65383734249724</v>
      </c>
      <c r="H592" s="39">
        <f>$E592/(VLOOKUP($C592,IPCA!$A:$E,4,0)/VLOOKUP($K$6,IPCA!$A:$E,4,0))</f>
        <v>544.46726476709978</v>
      </c>
      <c r="I592" s="39">
        <f>$E592/(VLOOKUP($C592,IPCA!$A:$E,5,0)/VLOOKUP($K$6,IPCA!$A:$E,5,0))</f>
        <v>544.46726476709978</v>
      </c>
    </row>
    <row r="593" spans="1:9" s="7" customFormat="1">
      <c r="A593" s="58">
        <v>1997</v>
      </c>
      <c r="B593" s="58">
        <v>2</v>
      </c>
      <c r="C593" s="17">
        <v>35521</v>
      </c>
      <c r="D593" s="18">
        <v>1</v>
      </c>
      <c r="E593" s="22">
        <v>112</v>
      </c>
      <c r="F593" s="140">
        <f>$E593/(VLOOKUP($C593,INPC!$C:$F,4,0)/VLOOKUP($K$6,INPC!$C:$F,4,0))</f>
        <v>554.32818571286236</v>
      </c>
      <c r="G593" s="140">
        <f>$E593/(VLOOKUP($C593,INPC!$C:$G,5,0)/VLOOKUP($K$6,INPC!$C:$G,5,0))</f>
        <v>554.32818571286236</v>
      </c>
      <c r="H593" s="39">
        <f>$E593/(VLOOKUP($C593,IPCA!$A:$E,4,0)/VLOOKUP($K$6,IPCA!$A:$E,4,0))</f>
        <v>539.71814792680505</v>
      </c>
      <c r="I593" s="39">
        <f>$E593/(VLOOKUP($C593,IPCA!$A:$E,5,0)/VLOOKUP($K$6,IPCA!$A:$E,5,0))</f>
        <v>539.71814792680505</v>
      </c>
    </row>
    <row r="594" spans="1:9" s="7" customFormat="1">
      <c r="A594" s="58">
        <v>1997</v>
      </c>
      <c r="B594" s="58">
        <v>2</v>
      </c>
      <c r="C594" s="17">
        <v>35551</v>
      </c>
      <c r="D594" s="18">
        <v>1</v>
      </c>
      <c r="E594" s="22">
        <v>120</v>
      </c>
      <c r="F594" s="140">
        <f>$E594/(VLOOKUP($C594,INPC!$C:$F,4,0)/VLOOKUP($K$6,INPC!$C:$F,4,0))</f>
        <v>593.26864430274463</v>
      </c>
      <c r="G594" s="140">
        <f>$E594/(VLOOKUP($C594,INPC!$C:$G,5,0)/VLOOKUP($K$6,INPC!$C:$G,5,0))</f>
        <v>593.26864430274475</v>
      </c>
      <c r="H594" s="39">
        <f>$E594/(VLOOKUP($C594,IPCA!$A:$E,4,0)/VLOOKUP($K$6,IPCA!$A:$E,4,0))</f>
        <v>575.90936144885654</v>
      </c>
      <c r="I594" s="39">
        <f>$E594/(VLOOKUP($C594,IPCA!$A:$E,5,0)/VLOOKUP($K$6,IPCA!$A:$E,5,0))</f>
        <v>575.90936144885654</v>
      </c>
    </row>
    <row r="595" spans="1:9" s="7" customFormat="1">
      <c r="A595" s="58">
        <v>1997</v>
      </c>
      <c r="B595" s="58">
        <v>2</v>
      </c>
      <c r="C595" s="17">
        <v>35582</v>
      </c>
      <c r="D595" s="18">
        <v>1</v>
      </c>
      <c r="E595" s="22">
        <v>120</v>
      </c>
      <c r="F595" s="140">
        <f>$E595/(VLOOKUP($C595,INPC!$C:$F,4,0)/VLOOKUP($K$6,INPC!$C:$F,4,0))</f>
        <v>591.20093507597494</v>
      </c>
      <c r="G595" s="140">
        <f>$E595/(VLOOKUP($C595,INPC!$C:$G,5,0)/VLOOKUP($K$6,INPC!$C:$G,5,0))</f>
        <v>591.20093507597494</v>
      </c>
      <c r="H595" s="39">
        <f>$E595/(VLOOKUP($C595,IPCA!$A:$E,4,0)/VLOOKUP($K$6,IPCA!$A:$E,4,0))</f>
        <v>572.81660958180044</v>
      </c>
      <c r="I595" s="39">
        <f>$E595/(VLOOKUP($C595,IPCA!$A:$E,5,0)/VLOOKUP($K$6,IPCA!$A:$E,5,0))</f>
        <v>572.81660958180055</v>
      </c>
    </row>
    <row r="596" spans="1:9" s="7" customFormat="1">
      <c r="A596" s="58">
        <v>1997</v>
      </c>
      <c r="B596" s="58">
        <v>3</v>
      </c>
      <c r="C596" s="17">
        <v>35612</v>
      </c>
      <c r="D596" s="18">
        <v>1</v>
      </c>
      <c r="E596" s="22">
        <v>120</v>
      </c>
      <c r="F596" s="140">
        <f>$E596/(VLOOKUP($C596,INPC!$C:$F,4,0)/VLOOKUP($K$6,INPC!$C:$F,4,0))</f>
        <v>590.13909022125733</v>
      </c>
      <c r="G596" s="140">
        <f>$E596/(VLOOKUP($C596,INPC!$C:$G,5,0)/VLOOKUP($K$6,INPC!$C:$G,5,0))</f>
        <v>590.13909022125745</v>
      </c>
      <c r="H596" s="39">
        <f>$E596/(VLOOKUP($C596,IPCA!$A:$E,4,0)/VLOOKUP($K$6,IPCA!$A:$E,4,0))</f>
        <v>571.55984979536731</v>
      </c>
      <c r="I596" s="39">
        <f>$E596/(VLOOKUP($C596,IPCA!$A:$E,5,0)/VLOOKUP($K$6,IPCA!$A:$E,5,0))</f>
        <v>571.55984979536731</v>
      </c>
    </row>
    <row r="597" spans="1:9" s="7" customFormat="1">
      <c r="A597" s="58">
        <v>1997</v>
      </c>
      <c r="B597" s="58">
        <v>3</v>
      </c>
      <c r="C597" s="17">
        <v>35643</v>
      </c>
      <c r="D597" s="18">
        <v>1</v>
      </c>
      <c r="E597" s="22">
        <v>120</v>
      </c>
      <c r="F597" s="140">
        <f>$E597/(VLOOKUP($C597,INPC!$C:$F,4,0)/VLOOKUP($K$6,INPC!$C:$F,4,0))</f>
        <v>590.31440757690427</v>
      </c>
      <c r="G597" s="140">
        <f>$E597/(VLOOKUP($C597,INPC!$C:$G,5,0)/VLOOKUP($K$6,INPC!$C:$G,5,0))</f>
        <v>590.31440757690427</v>
      </c>
      <c r="H597" s="39">
        <f>$E597/(VLOOKUP($C597,IPCA!$A:$E,4,0)/VLOOKUP($K$6,IPCA!$A:$E,4,0))</f>
        <v>571.67241064018344</v>
      </c>
      <c r="I597" s="39">
        <f>$E597/(VLOOKUP($C597,IPCA!$A:$E,5,0)/VLOOKUP($K$6,IPCA!$A:$E,5,0))</f>
        <v>571.67241064018344</v>
      </c>
    </row>
    <row r="598" spans="1:9" s="7" customFormat="1">
      <c r="A598" s="58">
        <v>1997</v>
      </c>
      <c r="B598" s="58">
        <v>3</v>
      </c>
      <c r="C598" s="17">
        <v>35674</v>
      </c>
      <c r="D598" s="18">
        <v>1</v>
      </c>
      <c r="E598" s="22">
        <v>120</v>
      </c>
      <c r="F598" s="140">
        <f>$E598/(VLOOKUP($C598,INPC!$C:$F,4,0)/VLOOKUP($K$6,INPC!$C:$F,4,0))</f>
        <v>589.72625390409701</v>
      </c>
      <c r="G598" s="140">
        <f>$E598/(VLOOKUP($C598,INPC!$C:$G,5,0)/VLOOKUP($K$6,INPC!$C:$G,5,0))</f>
        <v>589.72625390409701</v>
      </c>
      <c r="H598" s="39">
        <f>$E598/(VLOOKUP($C598,IPCA!$A:$E,4,0)/VLOOKUP($K$6,IPCA!$A:$E,4,0))</f>
        <v>571.33084498428957</v>
      </c>
      <c r="I598" s="39">
        <f>$E598/(VLOOKUP($C598,IPCA!$A:$E,5,0)/VLOOKUP($K$6,IPCA!$A:$E,5,0))</f>
        <v>571.33084498428957</v>
      </c>
    </row>
    <row r="599" spans="1:9" s="7" customFormat="1">
      <c r="A599" s="58">
        <v>1997</v>
      </c>
      <c r="B599" s="58">
        <v>4</v>
      </c>
      <c r="C599" s="17">
        <v>35704</v>
      </c>
      <c r="D599" s="18">
        <v>1</v>
      </c>
      <c r="E599" s="22">
        <v>120</v>
      </c>
      <c r="F599" s="140">
        <f>$E599/(VLOOKUP($C599,INPC!$C:$F,4,0)/VLOOKUP($K$6,INPC!$C:$F,4,0))</f>
        <v>588.02265937658524</v>
      </c>
      <c r="G599" s="140">
        <f>$E599/(VLOOKUP($C599,INPC!$C:$G,5,0)/VLOOKUP($K$6,INPC!$C:$G,5,0))</f>
        <v>588.02265937658535</v>
      </c>
      <c r="H599" s="39">
        <f>$E599/(VLOOKUP($C599,IPCA!$A:$E,4,0)/VLOOKUP($K$6,IPCA!$A:$E,4,0))</f>
        <v>570.02061855670104</v>
      </c>
      <c r="I599" s="39">
        <f>$E599/(VLOOKUP($C599,IPCA!$A:$E,5,0)/VLOOKUP($K$6,IPCA!$A:$E,5,0))</f>
        <v>570.02061855670104</v>
      </c>
    </row>
    <row r="600" spans="1:9" s="7" customFormat="1">
      <c r="A600" s="58">
        <v>1997</v>
      </c>
      <c r="B600" s="58">
        <v>4</v>
      </c>
      <c r="C600" s="17">
        <v>35735</v>
      </c>
      <c r="D600" s="18">
        <v>1</v>
      </c>
      <c r="E600" s="22">
        <v>120</v>
      </c>
      <c r="F600" s="140">
        <f>$E600/(VLOOKUP($C600,INPC!$C:$F,4,0)/VLOOKUP($K$6,INPC!$C:$F,4,0))</f>
        <v>587.14150034121042</v>
      </c>
      <c r="G600" s="140">
        <f>$E600/(VLOOKUP($C600,INPC!$C:$G,5,0)/VLOOKUP($K$6,INPC!$C:$G,5,0))</f>
        <v>587.14150034121053</v>
      </c>
      <c r="H600" s="39">
        <f>$E600/(VLOOKUP($C600,IPCA!$A:$E,4,0)/VLOOKUP($K$6,IPCA!$A:$E,4,0))</f>
        <v>569.05483365072257</v>
      </c>
      <c r="I600" s="39">
        <f>$E600/(VLOOKUP($C600,IPCA!$A:$E,5,0)/VLOOKUP($K$6,IPCA!$A:$E,5,0))</f>
        <v>569.05483365072257</v>
      </c>
    </row>
    <row r="601" spans="1:9" s="7" customFormat="1">
      <c r="A601" s="58">
        <v>1997</v>
      </c>
      <c r="B601" s="58">
        <v>4</v>
      </c>
      <c r="C601" s="17">
        <v>35765</v>
      </c>
      <c r="D601" s="18">
        <v>1</v>
      </c>
      <c r="E601" s="22">
        <v>120</v>
      </c>
      <c r="F601" s="140">
        <f>$E601/(VLOOKUP($C601,INPC!$C:$F,4,0)/VLOOKUP($K$6,INPC!$C:$F,4,0))</f>
        <v>583.81459381186562</v>
      </c>
      <c r="G601" s="140">
        <f>$E601/(VLOOKUP($C601,INPC!$C:$G,5,0)/VLOOKUP($K$6,INPC!$C:$G,5,0))</f>
        <v>583.81459381186562</v>
      </c>
      <c r="H601" s="39">
        <f>$E601/(VLOOKUP($C601,IPCA!$A:$E,4,0)/VLOOKUP($K$6,IPCA!$A:$E,4,0))</f>
        <v>566.61907616803535</v>
      </c>
      <c r="I601" s="39">
        <f>$E601/(VLOOKUP($C601,IPCA!$A:$E,5,0)/VLOOKUP($K$6,IPCA!$A:$E,5,0))</f>
        <v>566.61907616803535</v>
      </c>
    </row>
    <row r="602" spans="1:9" s="7" customFormat="1">
      <c r="A602" s="58">
        <v>1998</v>
      </c>
      <c r="B602" s="58">
        <v>1</v>
      </c>
      <c r="C602" s="17">
        <v>35796</v>
      </c>
      <c r="D602" s="18">
        <v>1</v>
      </c>
      <c r="E602" s="22">
        <v>120</v>
      </c>
      <c r="F602" s="140">
        <f>$E602/(VLOOKUP($C602,INPC!$C:$F,4,0)/VLOOKUP($K$6,INPC!$C:$F,4,0))</f>
        <v>578.89433014719145</v>
      </c>
      <c r="G602" s="140">
        <f>$E602/(VLOOKUP($C602,INPC!$C:$G,5,0)/VLOOKUP($K$6,INPC!$C:$G,5,0))</f>
        <v>578.89433014719145</v>
      </c>
      <c r="H602" s="39">
        <f>$E602/(VLOOKUP($C602,IPCA!$A:$E,4,0)/VLOOKUP($K$6,IPCA!$A:$E,4,0))</f>
        <v>562.62625982943848</v>
      </c>
      <c r="I602" s="39">
        <f>$E602/(VLOOKUP($C602,IPCA!$A:$E,5,0)/VLOOKUP($K$6,IPCA!$A:$E,5,0))</f>
        <v>562.62625982943848</v>
      </c>
    </row>
    <row r="603" spans="1:9" s="7" customFormat="1">
      <c r="A603" s="58">
        <v>1998</v>
      </c>
      <c r="B603" s="58">
        <v>1</v>
      </c>
      <c r="C603" s="17">
        <v>35827</v>
      </c>
      <c r="D603" s="18">
        <v>1</v>
      </c>
      <c r="E603" s="22">
        <v>120</v>
      </c>
      <c r="F603" s="140">
        <f>$E603/(VLOOKUP($C603,INPC!$C:$F,4,0)/VLOOKUP($K$6,INPC!$C:$F,4,0))</f>
        <v>575.78706258968975</v>
      </c>
      <c r="G603" s="140">
        <f>$E603/(VLOOKUP($C603,INPC!$C:$G,5,0)/VLOOKUP($K$6,INPC!$C:$G,5,0))</f>
        <v>575.78706258968987</v>
      </c>
      <c r="H603" s="39">
        <f>$E603/(VLOOKUP($C603,IPCA!$A:$E,4,0)/VLOOKUP($K$6,IPCA!$A:$E,4,0))</f>
        <v>560.0482329513743</v>
      </c>
      <c r="I603" s="39">
        <f>$E603/(VLOOKUP($C603,IPCA!$A:$E,5,0)/VLOOKUP($K$6,IPCA!$A:$E,5,0))</f>
        <v>560.04823295137442</v>
      </c>
    </row>
    <row r="604" spans="1:9" s="7" customFormat="1">
      <c r="A604" s="58">
        <v>1998</v>
      </c>
      <c r="B604" s="58">
        <v>1</v>
      </c>
      <c r="C604" s="17">
        <v>35855</v>
      </c>
      <c r="D604" s="18">
        <v>1</v>
      </c>
      <c r="E604" s="22">
        <v>120</v>
      </c>
      <c r="F604" s="140">
        <f>$E604/(VLOOKUP($C604,INPC!$C:$F,4,0)/VLOOKUP($K$6,INPC!$C:$F,4,0))</f>
        <v>572.98035069411071</v>
      </c>
      <c r="G604" s="140">
        <f>$E604/(VLOOKUP($C604,INPC!$C:$G,5,0)/VLOOKUP($K$6,INPC!$C:$G,5,0))</f>
        <v>572.98035069411071</v>
      </c>
      <c r="H604" s="39">
        <f>$E604/(VLOOKUP($C604,IPCA!$A:$E,4,0)/VLOOKUP($K$6,IPCA!$A:$E,4,0))</f>
        <v>558.15220227712848</v>
      </c>
      <c r="I604" s="39">
        <f>$E604/(VLOOKUP($C604,IPCA!$A:$E,5,0)/VLOOKUP($K$6,IPCA!$A:$E,5,0))</f>
        <v>558.15220227712848</v>
      </c>
    </row>
    <row r="605" spans="1:9" s="7" customFormat="1">
      <c r="A605" s="58">
        <v>1998</v>
      </c>
      <c r="B605" s="58">
        <v>2</v>
      </c>
      <c r="C605" s="17">
        <v>35886</v>
      </c>
      <c r="D605" s="18">
        <v>1</v>
      </c>
      <c r="E605" s="22">
        <v>120</v>
      </c>
      <c r="F605" s="140">
        <f>$E605/(VLOOKUP($C605,INPC!$C:$F,4,0)/VLOOKUP($K$6,INPC!$C:$F,4,0))</f>
        <v>570.41521710899531</v>
      </c>
      <c r="G605" s="140">
        <f>$E605/(VLOOKUP($C605,INPC!$C:$G,5,0)/VLOOKUP($K$6,INPC!$C:$G,5,0))</f>
        <v>570.41521710899531</v>
      </c>
      <c r="H605" s="39">
        <f>$E605/(VLOOKUP($C605,IPCA!$A:$E,4,0)/VLOOKUP($K$6,IPCA!$A:$E,4,0))</f>
        <v>556.81772406847938</v>
      </c>
      <c r="I605" s="39">
        <f>$E605/(VLOOKUP($C605,IPCA!$A:$E,5,0)/VLOOKUP($K$6,IPCA!$A:$E,5,0))</f>
        <v>556.81772406847938</v>
      </c>
    </row>
    <row r="606" spans="1:9" s="7" customFormat="1">
      <c r="A606" s="58">
        <v>1998</v>
      </c>
      <c r="B606" s="58">
        <v>2</v>
      </c>
      <c r="C606" s="17">
        <v>35916</v>
      </c>
      <c r="D606" s="18">
        <v>1</v>
      </c>
      <c r="E606" s="22">
        <v>130</v>
      </c>
      <c r="F606" s="140">
        <f>$E606/(VLOOKUP($C606,INPC!$C:$F,4,0)/VLOOKUP($K$6,INPC!$C:$F,4,0))</f>
        <v>613.53415398813809</v>
      </c>
      <c r="G606" s="140">
        <f>$E606/(VLOOKUP($C606,INPC!$C:$G,5,0)/VLOOKUP($K$6,INPC!$C:$G,5,0))</f>
        <v>613.53415398813809</v>
      </c>
      <c r="H606" s="39">
        <f>$E606/(VLOOKUP($C606,IPCA!$A:$E,4,0)/VLOOKUP($K$6,IPCA!$A:$E,4,0))</f>
        <v>600.21751726300442</v>
      </c>
      <c r="I606" s="39">
        <f>$E606/(VLOOKUP($C606,IPCA!$A:$E,5,0)/VLOOKUP($K$6,IPCA!$A:$E,5,0))</f>
        <v>600.21751726300442</v>
      </c>
    </row>
    <row r="607" spans="1:9" s="7" customFormat="1">
      <c r="A607" s="58">
        <v>1998</v>
      </c>
      <c r="B607" s="58">
        <v>2</v>
      </c>
      <c r="C607" s="17">
        <v>35947</v>
      </c>
      <c r="D607" s="18">
        <v>1</v>
      </c>
      <c r="E607" s="22">
        <v>130</v>
      </c>
      <c r="F607" s="140">
        <f>$E607/(VLOOKUP($C607,INPC!$C:$F,4,0)/VLOOKUP($K$6,INPC!$C:$F,4,0))</f>
        <v>612.61540963390087</v>
      </c>
      <c r="G607" s="140">
        <f>$E607/(VLOOKUP($C607,INPC!$C:$G,5,0)/VLOOKUP($K$6,INPC!$C:$G,5,0))</f>
        <v>612.61540963390087</v>
      </c>
      <c r="H607" s="39">
        <f>$E607/(VLOOKUP($C607,IPCA!$A:$E,4,0)/VLOOKUP($K$6,IPCA!$A:$E,4,0))</f>
        <v>600.09888911606356</v>
      </c>
      <c r="I607" s="39">
        <f>$E607/(VLOOKUP($C607,IPCA!$A:$E,5,0)/VLOOKUP($K$6,IPCA!$A:$E,5,0))</f>
        <v>600.09888911606356</v>
      </c>
    </row>
    <row r="608" spans="1:9" s="7" customFormat="1">
      <c r="A608" s="58">
        <v>1998</v>
      </c>
      <c r="B608" s="58">
        <v>3</v>
      </c>
      <c r="C608" s="17">
        <v>35977</v>
      </c>
      <c r="D608" s="18">
        <v>1</v>
      </c>
      <c r="E608" s="22">
        <v>130</v>
      </c>
      <c r="F608" s="140">
        <f>$E608/(VLOOKUP($C608,INPC!$C:$F,4,0)/VLOOKUP($K$6,INPC!$C:$F,4,0))</f>
        <v>614.33457905823195</v>
      </c>
      <c r="G608" s="140">
        <f>$E608/(VLOOKUP($C608,INPC!$C:$G,5,0)/VLOOKUP($K$6,INPC!$C:$G,5,0))</f>
        <v>614.33457905823195</v>
      </c>
      <c r="H608" s="39">
        <f>$E608/(VLOOKUP($C608,IPCA!$A:$E,4,0)/VLOOKUP($K$6,IPCA!$A:$E,4,0))</f>
        <v>600.81956139034082</v>
      </c>
      <c r="I608" s="39">
        <f>$E608/(VLOOKUP($C608,IPCA!$A:$E,5,0)/VLOOKUP($K$6,IPCA!$A:$E,5,0))</f>
        <v>600.81956139034082</v>
      </c>
    </row>
    <row r="609" spans="1:9" s="7" customFormat="1">
      <c r="A609" s="58">
        <v>1998</v>
      </c>
      <c r="B609" s="58">
        <v>3</v>
      </c>
      <c r="C609" s="17">
        <v>36008</v>
      </c>
      <c r="D609" s="18">
        <v>1</v>
      </c>
      <c r="E609" s="22">
        <v>130</v>
      </c>
      <c r="F609" s="140">
        <f>$E609/(VLOOKUP($C609,INPC!$C:$F,4,0)/VLOOKUP($K$6,INPC!$C:$F,4,0))</f>
        <v>617.35908063557963</v>
      </c>
      <c r="G609" s="140">
        <f>$E609/(VLOOKUP($C609,INPC!$C:$G,5,0)/VLOOKUP($K$6,INPC!$C:$G,5,0))</f>
        <v>617.35908063557963</v>
      </c>
      <c r="H609" s="39">
        <f>$E609/(VLOOKUP($C609,IPCA!$A:$E,4,0)/VLOOKUP($K$6,IPCA!$A:$E,4,0))</f>
        <v>603.89768666799273</v>
      </c>
      <c r="I609" s="39">
        <f>$E609/(VLOOKUP($C609,IPCA!$A:$E,5,0)/VLOOKUP($K$6,IPCA!$A:$E,5,0))</f>
        <v>603.89768666799273</v>
      </c>
    </row>
    <row r="610" spans="1:9" s="7" customFormat="1">
      <c r="A610" s="58">
        <v>1998</v>
      </c>
      <c r="B610" s="58">
        <v>3</v>
      </c>
      <c r="C610" s="17">
        <v>36039</v>
      </c>
      <c r="D610" s="18">
        <v>1</v>
      </c>
      <c r="E610" s="22">
        <v>130</v>
      </c>
      <c r="F610" s="140">
        <f>$E610/(VLOOKUP($C610,INPC!$C:$F,4,0)/VLOOKUP($K$6,INPC!$C:$F,4,0))</f>
        <v>619.27887941367851</v>
      </c>
      <c r="G610" s="140">
        <f>$E610/(VLOOKUP($C610,INPC!$C:$G,5,0)/VLOOKUP($K$6,INPC!$C:$G,5,0))</f>
        <v>619.27887941367862</v>
      </c>
      <c r="H610" s="39">
        <f>$E610/(VLOOKUP($C610,IPCA!$A:$E,4,0)/VLOOKUP($K$6,IPCA!$A:$E,4,0))</f>
        <v>605.23012523541786</v>
      </c>
      <c r="I610" s="39">
        <f>$E610/(VLOOKUP($C610,IPCA!$A:$E,5,0)/VLOOKUP($K$6,IPCA!$A:$E,5,0))</f>
        <v>605.23012523541786</v>
      </c>
    </row>
    <row r="611" spans="1:9" s="7" customFormat="1">
      <c r="A611" s="58">
        <v>1998</v>
      </c>
      <c r="B611" s="58">
        <v>4</v>
      </c>
      <c r="C611" s="17">
        <v>36069</v>
      </c>
      <c r="D611" s="18">
        <v>1</v>
      </c>
      <c r="E611" s="22">
        <v>130</v>
      </c>
      <c r="F611" s="140">
        <f>$E611/(VLOOKUP($C611,INPC!$C:$F,4,0)/VLOOKUP($K$6,INPC!$C:$F,4,0))</f>
        <v>618.5967048906648</v>
      </c>
      <c r="G611" s="140">
        <f>$E611/(VLOOKUP($C611,INPC!$C:$G,5,0)/VLOOKUP($K$6,INPC!$C:$G,5,0))</f>
        <v>618.5967048906648</v>
      </c>
      <c r="H611" s="39">
        <f>$E611/(VLOOKUP($C611,IPCA!$A:$E,4,0)/VLOOKUP($K$6,IPCA!$A:$E,4,0))</f>
        <v>605.10950761089919</v>
      </c>
      <c r="I611" s="39">
        <f>$E611/(VLOOKUP($C611,IPCA!$A:$E,5,0)/VLOOKUP($K$6,IPCA!$A:$E,5,0))</f>
        <v>605.10950761089919</v>
      </c>
    </row>
    <row r="612" spans="1:9" s="7" customFormat="1">
      <c r="A612" s="58">
        <v>1998</v>
      </c>
      <c r="B612" s="58">
        <v>4</v>
      </c>
      <c r="C612" s="17">
        <v>36100</v>
      </c>
      <c r="D612" s="18">
        <v>1</v>
      </c>
      <c r="E612" s="22">
        <v>130</v>
      </c>
      <c r="F612" s="140">
        <f>$E612/(VLOOKUP($C612,INPC!$C:$F,4,0)/VLOOKUP($K$6,INPC!$C:$F,4,0))</f>
        <v>619.71184361141377</v>
      </c>
      <c r="G612" s="140">
        <f>$E612/(VLOOKUP($C612,INPC!$C:$G,5,0)/VLOOKUP($K$6,INPC!$C:$G,5,0))</f>
        <v>619.71184361141388</v>
      </c>
      <c r="H612" s="39">
        <f>$E612/(VLOOKUP($C612,IPCA!$A:$E,4,0)/VLOOKUP($K$6,IPCA!$A:$E,4,0))</f>
        <v>605.83810375670839</v>
      </c>
      <c r="I612" s="39">
        <f>$E612/(VLOOKUP($C612,IPCA!$A:$E,5,0)/VLOOKUP($K$6,IPCA!$A:$E,5,0))</f>
        <v>605.83810375670839</v>
      </c>
    </row>
    <row r="613" spans="1:9" s="7" customFormat="1">
      <c r="A613" s="58">
        <v>1998</v>
      </c>
      <c r="B613" s="58">
        <v>4</v>
      </c>
      <c r="C613" s="17">
        <v>36130</v>
      </c>
      <c r="D613" s="18">
        <v>1</v>
      </c>
      <c r="E613" s="22">
        <v>130</v>
      </c>
      <c r="F613" s="140">
        <f>$E613/(VLOOKUP($C613,INPC!$C:$F,4,0)/VLOOKUP($K$6,INPC!$C:$F,4,0))</f>
        <v>617.11888932876468</v>
      </c>
      <c r="G613" s="140">
        <f>$E613/(VLOOKUP($C613,INPC!$C:$G,5,0)/VLOOKUP($K$6,INPC!$C:$G,5,0))</f>
        <v>617.11888932876479</v>
      </c>
      <c r="H613" s="39">
        <f>$E613/(VLOOKUP($C613,IPCA!$A:$E,4,0)/VLOOKUP($K$6,IPCA!$A:$E,4,0))</f>
        <v>603.84384858044166</v>
      </c>
      <c r="I613" s="39">
        <f>$E613/(VLOOKUP($C613,IPCA!$A:$E,5,0)/VLOOKUP($K$6,IPCA!$A:$E,5,0))</f>
        <v>603.84384858044166</v>
      </c>
    </row>
    <row r="614" spans="1:9" s="7" customFormat="1">
      <c r="A614" s="58">
        <v>1999</v>
      </c>
      <c r="B614" s="58">
        <v>1</v>
      </c>
      <c r="C614" s="17">
        <v>36161</v>
      </c>
      <c r="D614" s="18">
        <v>1</v>
      </c>
      <c r="E614" s="22">
        <v>130</v>
      </c>
      <c r="F614" s="140">
        <f>$E614/(VLOOKUP($C614,INPC!$C:$F,4,0)/VLOOKUP($K$6,INPC!$C:$F,4,0))</f>
        <v>613.13472310759676</v>
      </c>
      <c r="G614" s="140">
        <f>$E614/(VLOOKUP($C614,INPC!$C:$G,5,0)/VLOOKUP($K$6,INPC!$C:$G,5,0))</f>
        <v>613.13472310759676</v>
      </c>
      <c r="H614" s="39">
        <f>$E614/(VLOOKUP($C614,IPCA!$A:$E,4,0)/VLOOKUP($K$6,IPCA!$A:$E,4,0))</f>
        <v>599.64526256290821</v>
      </c>
      <c r="I614" s="39">
        <f>$E614/(VLOOKUP($C614,IPCA!$A:$E,5,0)/VLOOKUP($K$6,IPCA!$A:$E,5,0))</f>
        <v>599.64526256290821</v>
      </c>
    </row>
    <row r="615" spans="1:9" s="7" customFormat="1">
      <c r="A615" s="58">
        <v>1999</v>
      </c>
      <c r="B615" s="58">
        <v>1</v>
      </c>
      <c r="C615" s="17">
        <v>36192</v>
      </c>
      <c r="D615" s="18">
        <v>1</v>
      </c>
      <c r="E615" s="22">
        <v>130</v>
      </c>
      <c r="F615" s="140">
        <f>$E615/(VLOOKUP($C615,INPC!$C:$F,4,0)/VLOOKUP($K$6,INPC!$C:$F,4,0))</f>
        <v>605.32686127477234</v>
      </c>
      <c r="G615" s="140">
        <f>$E615/(VLOOKUP($C615,INPC!$C:$G,5,0)/VLOOKUP($K$6,INPC!$C:$G,5,0))</f>
        <v>605.32686127477245</v>
      </c>
      <c r="H615" s="39">
        <f>$E615/(VLOOKUP($C615,IPCA!$A:$E,4,0)/VLOOKUP($K$6,IPCA!$A:$E,4,0))</f>
        <v>593.4137333791607</v>
      </c>
      <c r="I615" s="39">
        <f>$E615/(VLOOKUP($C615,IPCA!$A:$E,5,0)/VLOOKUP($K$6,IPCA!$A:$E,5,0))</f>
        <v>593.4137333791607</v>
      </c>
    </row>
    <row r="616" spans="1:9" s="7" customFormat="1">
      <c r="A616" s="58">
        <v>1999</v>
      </c>
      <c r="B616" s="58">
        <v>1</v>
      </c>
      <c r="C616" s="17">
        <v>36220</v>
      </c>
      <c r="D616" s="18">
        <v>1</v>
      </c>
      <c r="E616" s="22">
        <v>130</v>
      </c>
      <c r="F616" s="140">
        <f>$E616/(VLOOKUP($C616,INPC!$C:$F,4,0)/VLOOKUP($K$6,INPC!$C:$F,4,0))</f>
        <v>597.67584219154901</v>
      </c>
      <c r="G616" s="140">
        <f>$E616/(VLOOKUP($C616,INPC!$C:$G,5,0)/VLOOKUP($K$6,INPC!$C:$G,5,0))</f>
        <v>597.67584219154901</v>
      </c>
      <c r="H616" s="39">
        <f>$E616/(VLOOKUP($C616,IPCA!$A:$E,4,0)/VLOOKUP($K$6,IPCA!$A:$E,4,0))</f>
        <v>586.95803752958034</v>
      </c>
      <c r="I616" s="39">
        <f>$E616/(VLOOKUP($C616,IPCA!$A:$E,5,0)/VLOOKUP($K$6,IPCA!$A:$E,5,0))</f>
        <v>586.95803752958034</v>
      </c>
    </row>
    <row r="617" spans="1:9" s="7" customFormat="1">
      <c r="A617" s="58">
        <v>1999</v>
      </c>
      <c r="B617" s="58">
        <v>2</v>
      </c>
      <c r="C617" s="17">
        <v>36251</v>
      </c>
      <c r="D617" s="18">
        <v>1</v>
      </c>
      <c r="E617" s="22">
        <v>130</v>
      </c>
      <c r="F617" s="140">
        <f>$E617/(VLOOKUP($C617,INPC!$C:$F,4,0)/VLOOKUP($K$6,INPC!$C:$F,4,0))</f>
        <v>594.87982208536482</v>
      </c>
      <c r="G617" s="140">
        <f>$E617/(VLOOKUP($C617,INPC!$C:$G,5,0)/VLOOKUP($K$6,INPC!$C:$G,5,0))</f>
        <v>594.87982208536482</v>
      </c>
      <c r="H617" s="39">
        <f>$E617/(VLOOKUP($C617,IPCA!$A:$E,4,0)/VLOOKUP($K$6,IPCA!$A:$E,4,0))</f>
        <v>583.6897020317524</v>
      </c>
      <c r="I617" s="39">
        <f>$E617/(VLOOKUP($C617,IPCA!$A:$E,5,0)/VLOOKUP($K$6,IPCA!$A:$E,5,0))</f>
        <v>583.6897020317524</v>
      </c>
    </row>
    <row r="618" spans="1:9" s="7" customFormat="1">
      <c r="A618" s="58">
        <v>1999</v>
      </c>
      <c r="B618" s="58">
        <v>2</v>
      </c>
      <c r="C618" s="17">
        <v>36281</v>
      </c>
      <c r="D618" s="18">
        <v>1</v>
      </c>
      <c r="E618" s="22">
        <v>136</v>
      </c>
      <c r="F618" s="140">
        <f>$E618/(VLOOKUP($C618,INPC!$C:$F,4,0)/VLOOKUP($K$6,INPC!$C:$F,4,0))</f>
        <v>622.02476670239844</v>
      </c>
      <c r="G618" s="140">
        <f>$E618/(VLOOKUP($C618,INPC!$C:$G,5,0)/VLOOKUP($K$6,INPC!$C:$G,5,0))</f>
        <v>622.02476670239844</v>
      </c>
      <c r="H618" s="39">
        <f>$E618/(VLOOKUP($C618,IPCA!$A:$E,4,0)/VLOOKUP($K$6,IPCA!$A:$E,4,0))</f>
        <v>608.80106802019736</v>
      </c>
      <c r="I618" s="39">
        <f>$E618/(VLOOKUP($C618,IPCA!$A:$E,5,0)/VLOOKUP($K$6,IPCA!$A:$E,5,0))</f>
        <v>608.80106802019736</v>
      </c>
    </row>
    <row r="619" spans="1:9" s="7" customFormat="1">
      <c r="A619" s="58">
        <v>1999</v>
      </c>
      <c r="B619" s="58">
        <v>2</v>
      </c>
      <c r="C619" s="17">
        <v>36312</v>
      </c>
      <c r="D619" s="18">
        <v>1</v>
      </c>
      <c r="E619" s="22">
        <v>136</v>
      </c>
      <c r="F619" s="140">
        <f>$E619/(VLOOKUP($C619,INPC!$C:$F,4,0)/VLOOKUP($K$6,INPC!$C:$F,4,0))</f>
        <v>621.59145664246046</v>
      </c>
      <c r="G619" s="140">
        <f>$E619/(VLOOKUP($C619,INPC!$C:$G,5,0)/VLOOKUP($K$6,INPC!$C:$G,5,0))</f>
        <v>621.59145664246057</v>
      </c>
      <c r="H619" s="39">
        <f>$E619/(VLOOKUP($C619,IPCA!$A:$E,4,0)/VLOOKUP($K$6,IPCA!$A:$E,4,0))</f>
        <v>607.64848444869551</v>
      </c>
      <c r="I619" s="39">
        <f>$E619/(VLOOKUP($C619,IPCA!$A:$E,5,0)/VLOOKUP($K$6,IPCA!$A:$E,5,0))</f>
        <v>607.64848444869551</v>
      </c>
    </row>
    <row r="620" spans="1:9" s="7" customFormat="1">
      <c r="A620" s="58">
        <v>1999</v>
      </c>
      <c r="B620" s="58">
        <v>3</v>
      </c>
      <c r="C620" s="17">
        <v>36342</v>
      </c>
      <c r="D620" s="18">
        <v>1</v>
      </c>
      <c r="E620" s="22">
        <v>136</v>
      </c>
      <c r="F620" s="140">
        <f>$E620/(VLOOKUP($C620,INPC!$C:$F,4,0)/VLOOKUP($K$6,INPC!$C:$F,4,0))</f>
        <v>617.0255527069429</v>
      </c>
      <c r="G620" s="140">
        <f>$E620/(VLOOKUP($C620,INPC!$C:$G,5,0)/VLOOKUP($K$6,INPC!$C:$G,5,0))</f>
        <v>617.02555270694302</v>
      </c>
      <c r="H620" s="39">
        <f>$E620/(VLOOKUP($C620,IPCA!$A:$E,4,0)/VLOOKUP($K$6,IPCA!$A:$E,4,0))</f>
        <v>601.09804433365741</v>
      </c>
      <c r="I620" s="39">
        <f>$E620/(VLOOKUP($C620,IPCA!$A:$E,5,0)/VLOOKUP($K$6,IPCA!$A:$E,5,0))</f>
        <v>601.09804433365741</v>
      </c>
    </row>
    <row r="621" spans="1:9" s="7" customFormat="1">
      <c r="A621" s="58">
        <v>1999</v>
      </c>
      <c r="B621" s="58">
        <v>3</v>
      </c>
      <c r="C621" s="17">
        <v>36373</v>
      </c>
      <c r="D621" s="18">
        <v>1</v>
      </c>
      <c r="E621" s="22">
        <v>136</v>
      </c>
      <c r="F621" s="140">
        <f>$E621/(VLOOKUP($C621,INPC!$C:$F,4,0)/VLOOKUP($K$6,INPC!$C:$F,4,0))</f>
        <v>613.65087521247744</v>
      </c>
      <c r="G621" s="140">
        <f>$E621/(VLOOKUP($C621,INPC!$C:$G,5,0)/VLOOKUP($K$6,INPC!$C:$G,5,0))</f>
        <v>613.65087521247744</v>
      </c>
      <c r="H621" s="39">
        <f>$E621/(VLOOKUP($C621,IPCA!$A:$E,4,0)/VLOOKUP($K$6,IPCA!$A:$E,4,0))</f>
        <v>597.75135135135145</v>
      </c>
      <c r="I621" s="39">
        <f>$E621/(VLOOKUP($C621,IPCA!$A:$E,5,0)/VLOOKUP($K$6,IPCA!$A:$E,5,0))</f>
        <v>597.75135135135145</v>
      </c>
    </row>
    <row r="622" spans="1:9" s="7" customFormat="1">
      <c r="A622" s="58">
        <v>1999</v>
      </c>
      <c r="B622" s="58">
        <v>3</v>
      </c>
      <c r="C622" s="17">
        <v>36404</v>
      </c>
      <c r="D622" s="18">
        <v>1</v>
      </c>
      <c r="E622" s="22">
        <v>136</v>
      </c>
      <c r="F622" s="140">
        <f>$E622/(VLOOKUP($C622,INPC!$C:$F,4,0)/VLOOKUP($K$6,INPC!$C:$F,4,0))</f>
        <v>611.26741848967595</v>
      </c>
      <c r="G622" s="140">
        <f>$E622/(VLOOKUP($C622,INPC!$C:$G,5,0)/VLOOKUP($K$6,INPC!$C:$G,5,0))</f>
        <v>611.26741848967595</v>
      </c>
      <c r="H622" s="39">
        <f>$E622/(VLOOKUP($C622,IPCA!$A:$E,4,0)/VLOOKUP($K$6,IPCA!$A:$E,4,0))</f>
        <v>595.90299062639497</v>
      </c>
      <c r="I622" s="39">
        <f>$E622/(VLOOKUP($C622,IPCA!$A:$E,5,0)/VLOOKUP($K$6,IPCA!$A:$E,5,0))</f>
        <v>595.90299062639497</v>
      </c>
    </row>
    <row r="623" spans="1:9" s="7" customFormat="1">
      <c r="A623" s="58">
        <v>1999</v>
      </c>
      <c r="B623" s="58">
        <v>4</v>
      </c>
      <c r="C623" s="17">
        <v>36434</v>
      </c>
      <c r="D623" s="18">
        <v>1</v>
      </c>
      <c r="E623" s="22">
        <v>136</v>
      </c>
      <c r="F623" s="140">
        <f>$E623/(VLOOKUP($C623,INPC!$C:$F,4,0)/VLOOKUP($K$6,INPC!$C:$F,4,0))</f>
        <v>605.45681730892329</v>
      </c>
      <c r="G623" s="140">
        <f>$E623/(VLOOKUP($C623,INPC!$C:$G,5,0)/VLOOKUP($K$6,INPC!$C:$G,5,0))</f>
        <v>605.45681730892329</v>
      </c>
      <c r="H623" s="39">
        <f>$E623/(VLOOKUP($C623,IPCA!$A:$E,4,0)/VLOOKUP($K$6,IPCA!$A:$E,4,0))</f>
        <v>588.89339802970153</v>
      </c>
      <c r="I623" s="39">
        <f>$E623/(VLOOKUP($C623,IPCA!$A:$E,5,0)/VLOOKUP($K$6,IPCA!$A:$E,5,0))</f>
        <v>588.89339802970153</v>
      </c>
    </row>
    <row r="624" spans="1:9" s="7" customFormat="1">
      <c r="A624" s="58">
        <v>1999</v>
      </c>
      <c r="B624" s="58">
        <v>4</v>
      </c>
      <c r="C624" s="17">
        <v>36465</v>
      </c>
      <c r="D624" s="18">
        <v>1</v>
      </c>
      <c r="E624" s="22">
        <v>136</v>
      </c>
      <c r="F624" s="140">
        <f>$E624/(VLOOKUP($C624,INPC!$C:$F,4,0)/VLOOKUP($K$6,INPC!$C:$F,4,0))</f>
        <v>599.82030338389723</v>
      </c>
      <c r="G624" s="140">
        <f>$E624/(VLOOKUP($C624,INPC!$C:$G,5,0)/VLOOKUP($K$6,INPC!$C:$G,5,0))</f>
        <v>599.82030338389734</v>
      </c>
      <c r="H624" s="39">
        <f>$E624/(VLOOKUP($C624,IPCA!$A:$E,4,0)/VLOOKUP($K$6,IPCA!$A:$E,4,0))</f>
        <v>583.3516265697333</v>
      </c>
      <c r="I624" s="39">
        <f>$E624/(VLOOKUP($C624,IPCA!$A:$E,5,0)/VLOOKUP($K$6,IPCA!$A:$E,5,0))</f>
        <v>583.3516265697333</v>
      </c>
    </row>
    <row r="625" spans="1:9" s="7" customFormat="1">
      <c r="A625" s="58">
        <v>1999</v>
      </c>
      <c r="B625" s="58">
        <v>4</v>
      </c>
      <c r="C625" s="17">
        <v>36495</v>
      </c>
      <c r="D625" s="18">
        <v>1</v>
      </c>
      <c r="E625" s="22">
        <v>136</v>
      </c>
      <c r="F625" s="140">
        <f>$E625/(VLOOKUP($C625,INPC!$C:$F,4,0)/VLOOKUP($K$6,INPC!$C:$F,4,0))</f>
        <v>595.41383022253001</v>
      </c>
      <c r="G625" s="140">
        <f>$E625/(VLOOKUP($C625,INPC!$C:$G,5,0)/VLOOKUP($K$6,INPC!$C:$G,5,0))</f>
        <v>595.41383022253001</v>
      </c>
      <c r="H625" s="39">
        <f>$E625/(VLOOKUP($C625,IPCA!$A:$E,4,0)/VLOOKUP($K$6,IPCA!$A:$E,4,0))</f>
        <v>579.87404945359333</v>
      </c>
      <c r="I625" s="39">
        <f>$E625/(VLOOKUP($C625,IPCA!$A:$E,5,0)/VLOOKUP($K$6,IPCA!$A:$E,5,0))</f>
        <v>579.87404945359333</v>
      </c>
    </row>
    <row r="626" spans="1:9" s="7" customFormat="1">
      <c r="A626" s="58">
        <v>2000</v>
      </c>
      <c r="B626" s="58">
        <v>1</v>
      </c>
      <c r="C626" s="17">
        <v>36526</v>
      </c>
      <c r="D626" s="18">
        <v>1</v>
      </c>
      <c r="E626" s="22">
        <v>136</v>
      </c>
      <c r="F626" s="140">
        <f>$E626/(VLOOKUP($C626,INPC!$C:$F,4,0)/VLOOKUP($K$6,INPC!$C:$F,4,0))</f>
        <v>591.80388427269997</v>
      </c>
      <c r="G626" s="140">
        <f>$E626/(VLOOKUP($C626,INPC!$C:$G,5,0)/VLOOKUP($K$6,INPC!$C:$G,5,0))</f>
        <v>591.80388427269997</v>
      </c>
      <c r="H626" s="39">
        <f>$E626/(VLOOKUP($C626,IPCA!$A:$E,4,0)/VLOOKUP($K$6,IPCA!$A:$E,4,0))</f>
        <v>576.30064876971494</v>
      </c>
      <c r="I626" s="39">
        <f>$E626/(VLOOKUP($C626,IPCA!$A:$E,5,0)/VLOOKUP($K$6,IPCA!$A:$E,5,0))</f>
        <v>576.30064876971494</v>
      </c>
    </row>
    <row r="627" spans="1:9" s="7" customFormat="1">
      <c r="A627" s="58">
        <v>2000</v>
      </c>
      <c r="B627" s="58">
        <v>1</v>
      </c>
      <c r="C627" s="17">
        <v>36557</v>
      </c>
      <c r="D627" s="18">
        <v>1</v>
      </c>
      <c r="E627" s="22">
        <v>136</v>
      </c>
      <c r="F627" s="140">
        <f>$E627/(VLOOKUP($C627,INPC!$C:$F,4,0)/VLOOKUP($K$6,INPC!$C:$F,4,0))</f>
        <v>591.50780468280971</v>
      </c>
      <c r="G627" s="140">
        <f>$E627/(VLOOKUP($C627,INPC!$C:$G,5,0)/VLOOKUP($K$6,INPC!$C:$G,5,0))</f>
        <v>591.50780468280971</v>
      </c>
      <c r="H627" s="39">
        <f>$E627/(VLOOKUP($C627,IPCA!$A:$E,4,0)/VLOOKUP($K$6,IPCA!$A:$E,4,0))</f>
        <v>575.55168729576565</v>
      </c>
      <c r="I627" s="39">
        <f>$E627/(VLOOKUP($C627,IPCA!$A:$E,5,0)/VLOOKUP($K$6,IPCA!$A:$E,5,0))</f>
        <v>575.55168729576565</v>
      </c>
    </row>
    <row r="628" spans="1:9" s="7" customFormat="1">
      <c r="A628" s="58">
        <v>2000</v>
      </c>
      <c r="B628" s="58">
        <v>1</v>
      </c>
      <c r="C628" s="17">
        <v>36586</v>
      </c>
      <c r="D628" s="18">
        <v>1</v>
      </c>
      <c r="E628" s="22">
        <v>136</v>
      </c>
      <c r="F628" s="140">
        <f>$E628/(VLOOKUP($C628,INPC!$C:$F,4,0)/VLOOKUP($K$6,INPC!$C:$F,4,0))</f>
        <v>590.73938243229736</v>
      </c>
      <c r="G628" s="140">
        <f>$E628/(VLOOKUP($C628,INPC!$C:$G,5,0)/VLOOKUP($K$6,INPC!$C:$G,5,0))</f>
        <v>590.73938243229748</v>
      </c>
      <c r="H628" s="39">
        <f>$E628/(VLOOKUP($C628,IPCA!$A:$E,4,0)/VLOOKUP($K$6,IPCA!$A:$E,4,0))</f>
        <v>574.28863909825998</v>
      </c>
      <c r="I628" s="39">
        <f>$E628/(VLOOKUP($C628,IPCA!$A:$E,5,0)/VLOOKUP($K$6,IPCA!$A:$E,5,0))</f>
        <v>574.28863909826009</v>
      </c>
    </row>
    <row r="629" spans="1:9" s="7" customFormat="1">
      <c r="A629" s="58">
        <v>2000</v>
      </c>
      <c r="B629" s="58">
        <v>2</v>
      </c>
      <c r="C629" s="17">
        <v>36617</v>
      </c>
      <c r="D629" s="18">
        <v>1</v>
      </c>
      <c r="E629" s="22">
        <v>151</v>
      </c>
      <c r="F629" s="140">
        <f>$E629/(VLOOKUP($C629,INPC!$C:$F,4,0)/VLOOKUP($K$6,INPC!$C:$F,4,0))</f>
        <v>655.3050993410543</v>
      </c>
      <c r="G629" s="140">
        <f>$E629/(VLOOKUP($C629,INPC!$C:$G,5,0)/VLOOKUP($K$6,INPC!$C:$G,5,0))</f>
        <v>655.30509934105442</v>
      </c>
      <c r="H629" s="39">
        <f>$E629/(VLOOKUP($C629,IPCA!$A:$E,4,0)/VLOOKUP($K$6,IPCA!$A:$E,4,0))</f>
        <v>634.96121061617259</v>
      </c>
      <c r="I629" s="39">
        <f>$E629/(VLOOKUP($C629,IPCA!$A:$E,5,0)/VLOOKUP($K$6,IPCA!$A:$E,5,0))</f>
        <v>634.96121061617259</v>
      </c>
    </row>
    <row r="630" spans="1:9" s="7" customFormat="1">
      <c r="A630" s="58">
        <v>2000</v>
      </c>
      <c r="B630" s="58">
        <v>2</v>
      </c>
      <c r="C630" s="17">
        <v>36647</v>
      </c>
      <c r="D630" s="18">
        <v>1</v>
      </c>
      <c r="E630" s="22">
        <v>151</v>
      </c>
      <c r="F630" s="140">
        <f>$E630/(VLOOKUP($C630,INPC!$C:$F,4,0)/VLOOKUP($K$6,INPC!$C:$F,4,0))</f>
        <v>655.63239186894407</v>
      </c>
      <c r="G630" s="140">
        <f>$E630/(VLOOKUP($C630,INPC!$C:$G,5,0)/VLOOKUP($K$6,INPC!$C:$G,5,0))</f>
        <v>655.63239186894418</v>
      </c>
      <c r="H630" s="39">
        <f>$E630/(VLOOKUP($C630,IPCA!$A:$E,4,0)/VLOOKUP($K$6,IPCA!$A:$E,4,0))</f>
        <v>634.89814452700648</v>
      </c>
      <c r="I630" s="39">
        <f>$E630/(VLOOKUP($C630,IPCA!$A:$E,5,0)/VLOOKUP($K$6,IPCA!$A:$E,5,0))</f>
        <v>634.89814452700648</v>
      </c>
    </row>
    <row r="631" spans="1:9" s="7" customFormat="1">
      <c r="A631" s="58">
        <v>2000</v>
      </c>
      <c r="B631" s="58">
        <v>2</v>
      </c>
      <c r="C631" s="17">
        <v>36678</v>
      </c>
      <c r="D631" s="18">
        <v>1</v>
      </c>
      <c r="E631" s="22">
        <v>151</v>
      </c>
      <c r="F631" s="140">
        <f>$E631/(VLOOKUP($C631,INPC!$C:$F,4,0)/VLOOKUP($K$6,INPC!$C:$F,4,0))</f>
        <v>653.66945729099882</v>
      </c>
      <c r="G631" s="140">
        <f>$E631/(VLOOKUP($C631,INPC!$C:$G,5,0)/VLOOKUP($K$6,INPC!$C:$G,5,0))</f>
        <v>653.66945729099893</v>
      </c>
      <c r="H631" s="39">
        <f>$E631/(VLOOKUP($C631,IPCA!$A:$E,4,0)/VLOOKUP($K$6,IPCA!$A:$E,4,0))</f>
        <v>633.43930460417937</v>
      </c>
      <c r="I631" s="39">
        <f>$E631/(VLOOKUP($C631,IPCA!$A:$E,5,0)/VLOOKUP($K$6,IPCA!$A:$E,5,0))</f>
        <v>633.43930460417937</v>
      </c>
    </row>
    <row r="632" spans="1:9" s="7" customFormat="1">
      <c r="A632" s="58">
        <v>2000</v>
      </c>
      <c r="B632" s="58">
        <v>3</v>
      </c>
      <c r="C632" s="17">
        <v>36708</v>
      </c>
      <c r="D632" s="18">
        <v>1</v>
      </c>
      <c r="E632" s="22">
        <v>151</v>
      </c>
      <c r="F632" s="140">
        <f>$E632/(VLOOKUP($C632,INPC!$C:$F,4,0)/VLOOKUP($K$6,INPC!$C:$F,4,0))</f>
        <v>644.70853950518745</v>
      </c>
      <c r="G632" s="140">
        <f>$E632/(VLOOKUP($C632,INPC!$C:$G,5,0)/VLOOKUP($K$6,INPC!$C:$G,5,0))</f>
        <v>644.70853950518756</v>
      </c>
      <c r="H632" s="39">
        <f>$E632/(VLOOKUP($C632,IPCA!$A:$E,4,0)/VLOOKUP($K$6,IPCA!$A:$E,4,0))</f>
        <v>623.40076922139201</v>
      </c>
      <c r="I632" s="39">
        <f>$E632/(VLOOKUP($C632,IPCA!$A:$E,5,0)/VLOOKUP($K$6,IPCA!$A:$E,5,0))</f>
        <v>623.40076922139201</v>
      </c>
    </row>
    <row r="633" spans="1:9" s="7" customFormat="1">
      <c r="A633" s="58">
        <v>2000</v>
      </c>
      <c r="B633" s="58">
        <v>3</v>
      </c>
      <c r="C633" s="17">
        <v>36739</v>
      </c>
      <c r="D633" s="18">
        <v>1</v>
      </c>
      <c r="E633" s="22">
        <v>151</v>
      </c>
      <c r="F633" s="140">
        <f>$E633/(VLOOKUP($C633,INPC!$C:$F,4,0)/VLOOKUP($K$6,INPC!$C:$F,4,0))</f>
        <v>637.0007096887681</v>
      </c>
      <c r="G633" s="140">
        <f>$E633/(VLOOKUP($C633,INPC!$C:$G,5,0)/VLOOKUP($K$6,INPC!$C:$G,5,0))</f>
        <v>637.00070968876821</v>
      </c>
      <c r="H633" s="39">
        <f>$E633/(VLOOKUP($C633,IPCA!$A:$E,4,0)/VLOOKUP($K$6,IPCA!$A:$E,4,0))</f>
        <v>615.34060320917399</v>
      </c>
      <c r="I633" s="39">
        <f>$E633/(VLOOKUP($C633,IPCA!$A:$E,5,0)/VLOOKUP($K$6,IPCA!$A:$E,5,0))</f>
        <v>615.34060320917399</v>
      </c>
    </row>
    <row r="634" spans="1:9" s="7" customFormat="1">
      <c r="A634" s="58">
        <v>2000</v>
      </c>
      <c r="B634" s="58">
        <v>3</v>
      </c>
      <c r="C634" s="17">
        <v>36770</v>
      </c>
      <c r="D634" s="18">
        <v>1</v>
      </c>
      <c r="E634" s="22">
        <v>151</v>
      </c>
      <c r="F634" s="140">
        <f>$E634/(VLOOKUP($C634,INPC!$C:$F,4,0)/VLOOKUP($K$6,INPC!$C:$F,4,0))</f>
        <v>634.27296007730865</v>
      </c>
      <c r="G634" s="140">
        <f>$E634/(VLOOKUP($C634,INPC!$C:$G,5,0)/VLOOKUP($K$6,INPC!$C:$G,5,0))</f>
        <v>634.27296007730877</v>
      </c>
      <c r="H634" s="39">
        <f>$E634/(VLOOKUP($C634,IPCA!$A:$E,4,0)/VLOOKUP($K$6,IPCA!$A:$E,4,0))</f>
        <v>613.92961889155015</v>
      </c>
      <c r="I634" s="39">
        <f>$E634/(VLOOKUP($C634,IPCA!$A:$E,5,0)/VLOOKUP($K$6,IPCA!$A:$E,5,0))</f>
        <v>613.92961889155015</v>
      </c>
    </row>
    <row r="635" spans="1:9" s="7" customFormat="1">
      <c r="A635" s="58">
        <v>2000</v>
      </c>
      <c r="B635" s="58">
        <v>4</v>
      </c>
      <c r="C635" s="17">
        <v>36800</v>
      </c>
      <c r="D635" s="18">
        <v>1</v>
      </c>
      <c r="E635" s="22">
        <v>151</v>
      </c>
      <c r="F635" s="140">
        <f>$E635/(VLOOKUP($C635,INPC!$C:$F,4,0)/VLOOKUP($K$6,INPC!$C:$F,4,0))</f>
        <v>633.25940844815625</v>
      </c>
      <c r="G635" s="140">
        <f>$E635/(VLOOKUP($C635,INPC!$C:$G,5,0)/VLOOKUP($K$6,INPC!$C:$G,5,0))</f>
        <v>633.25940844815636</v>
      </c>
      <c r="H635" s="39">
        <f>$E635/(VLOOKUP($C635,IPCA!$A:$E,4,0)/VLOOKUP($K$6,IPCA!$A:$E,4,0))</f>
        <v>613.07216501025027</v>
      </c>
      <c r="I635" s="39">
        <f>$E635/(VLOOKUP($C635,IPCA!$A:$E,5,0)/VLOOKUP($K$6,IPCA!$A:$E,5,0))</f>
        <v>613.07216501025027</v>
      </c>
    </row>
    <row r="636" spans="1:9" s="7" customFormat="1">
      <c r="A636" s="58">
        <v>2000</v>
      </c>
      <c r="B636" s="58">
        <v>4</v>
      </c>
      <c r="C636" s="17">
        <v>36831</v>
      </c>
      <c r="D636" s="18">
        <v>1</v>
      </c>
      <c r="E636" s="22">
        <v>151</v>
      </c>
      <c r="F636" s="140">
        <f>$E636/(VLOOKUP($C636,INPC!$C:$F,4,0)/VLOOKUP($K$6,INPC!$C:$F,4,0))</f>
        <v>631.42796844560951</v>
      </c>
      <c r="G636" s="140">
        <f>$E636/(VLOOKUP($C636,INPC!$C:$G,5,0)/VLOOKUP($K$6,INPC!$C:$G,5,0))</f>
        <v>631.42796844560962</v>
      </c>
      <c r="H636" s="39">
        <f>$E636/(VLOOKUP($C636,IPCA!$A:$E,4,0)/VLOOKUP($K$6,IPCA!$A:$E,4,0))</f>
        <v>611.11601935946476</v>
      </c>
      <c r="I636" s="39">
        <f>$E636/(VLOOKUP($C636,IPCA!$A:$E,5,0)/VLOOKUP($K$6,IPCA!$A:$E,5,0))</f>
        <v>611.11601935946476</v>
      </c>
    </row>
    <row r="637" spans="1:9" s="7" customFormat="1">
      <c r="A637" s="58">
        <v>2000</v>
      </c>
      <c r="B637" s="58">
        <v>4</v>
      </c>
      <c r="C637" s="17">
        <v>36861</v>
      </c>
      <c r="D637" s="18">
        <v>1</v>
      </c>
      <c r="E637" s="22">
        <v>151</v>
      </c>
      <c r="F637" s="140">
        <f>$E637/(VLOOKUP($C637,INPC!$C:$F,4,0)/VLOOKUP($K$6,INPC!$C:$F,4,0))</f>
        <v>627.97312699200506</v>
      </c>
      <c r="G637" s="140">
        <f>$E637/(VLOOKUP($C637,INPC!$C:$G,5,0)/VLOOKUP($K$6,INPC!$C:$G,5,0))</f>
        <v>627.97312699200506</v>
      </c>
      <c r="H637" s="39">
        <f>$E637/(VLOOKUP($C637,IPCA!$A:$E,4,0)/VLOOKUP($K$6,IPCA!$A:$E,4,0))</f>
        <v>607.53311315318956</v>
      </c>
      <c r="I637" s="39">
        <f>$E637/(VLOOKUP($C637,IPCA!$A:$E,5,0)/VLOOKUP($K$6,IPCA!$A:$E,5,0))</f>
        <v>607.53311315318967</v>
      </c>
    </row>
    <row r="638" spans="1:9" s="7" customFormat="1">
      <c r="A638" s="58">
        <v>2001</v>
      </c>
      <c r="B638" s="58">
        <v>1</v>
      </c>
      <c r="C638" s="17">
        <v>36892</v>
      </c>
      <c r="D638" s="18">
        <v>1</v>
      </c>
      <c r="E638" s="22">
        <v>151</v>
      </c>
      <c r="F638" s="140">
        <f>$E638/(VLOOKUP($C638,INPC!$C:$F,4,0)/VLOOKUP($K$6,INPC!$C:$F,4,0))</f>
        <v>623.17349379001769</v>
      </c>
      <c r="G638" s="140">
        <f>$E638/(VLOOKUP($C638,INPC!$C:$G,5,0)/VLOOKUP($K$6,INPC!$C:$G,5,0))</f>
        <v>623.1734937900178</v>
      </c>
      <c r="H638" s="39">
        <f>$E638/(VLOOKUP($C638,IPCA!$A:$E,4,0)/VLOOKUP($K$6,IPCA!$A:$E,4,0))</f>
        <v>604.08829522701365</v>
      </c>
      <c r="I638" s="39">
        <f>$E638/(VLOOKUP($C638,IPCA!$A:$E,5,0)/VLOOKUP($K$6,IPCA!$A:$E,5,0))</f>
        <v>604.08829522701376</v>
      </c>
    </row>
    <row r="639" spans="1:9" s="7" customFormat="1">
      <c r="A639" s="58">
        <v>2001</v>
      </c>
      <c r="B639" s="58">
        <v>1</v>
      </c>
      <c r="C639" s="17">
        <v>36923</v>
      </c>
      <c r="D639" s="18">
        <v>1</v>
      </c>
      <c r="E639" s="22">
        <v>151</v>
      </c>
      <c r="F639" s="140">
        <f>$E639/(VLOOKUP($C639,INPC!$C:$F,4,0)/VLOOKUP($K$6,INPC!$C:$F,4,0))</f>
        <v>620.13389234993645</v>
      </c>
      <c r="G639" s="140">
        <f>$E639/(VLOOKUP($C639,INPC!$C:$G,5,0)/VLOOKUP($K$6,INPC!$C:$G,5,0))</f>
        <v>620.13389234993656</v>
      </c>
      <c r="H639" s="39">
        <f>$E639/(VLOOKUP($C639,IPCA!$A:$E,4,0)/VLOOKUP($K$6,IPCA!$A:$E,4,0))</f>
        <v>601.32154909869132</v>
      </c>
      <c r="I639" s="39">
        <f>$E639/(VLOOKUP($C639,IPCA!$A:$E,5,0)/VLOOKUP($K$6,IPCA!$A:$E,5,0))</f>
        <v>601.32154909869132</v>
      </c>
    </row>
    <row r="640" spans="1:9" s="7" customFormat="1">
      <c r="A640" s="58">
        <v>2001</v>
      </c>
      <c r="B640" s="58">
        <v>1</v>
      </c>
      <c r="C640" s="17">
        <v>36951</v>
      </c>
      <c r="D640" s="18">
        <v>1</v>
      </c>
      <c r="E640" s="22">
        <v>151</v>
      </c>
      <c r="F640" s="140">
        <f>$E640/(VLOOKUP($C640,INPC!$C:$F,4,0)/VLOOKUP($K$6,INPC!$C:$F,4,0))</f>
        <v>617.17094700219798</v>
      </c>
      <c r="G640" s="140">
        <f>$E640/(VLOOKUP($C640,INPC!$C:$G,5,0)/VLOOKUP($K$6,INPC!$C:$G,5,0))</f>
        <v>617.17094700219798</v>
      </c>
      <c r="H640" s="39">
        <f>$E640/(VLOOKUP($C640,IPCA!$A:$E,4,0)/VLOOKUP($K$6,IPCA!$A:$E,4,0))</f>
        <v>599.04632406344444</v>
      </c>
      <c r="I640" s="39">
        <f>$E640/(VLOOKUP($C640,IPCA!$A:$E,5,0)/VLOOKUP($K$6,IPCA!$A:$E,5,0))</f>
        <v>599.04632406344444</v>
      </c>
    </row>
    <row r="641" spans="1:9" s="7" customFormat="1">
      <c r="A641" s="58">
        <v>2001</v>
      </c>
      <c r="B641" s="58">
        <v>2</v>
      </c>
      <c r="C641" s="17">
        <v>36982</v>
      </c>
      <c r="D641" s="18">
        <v>1</v>
      </c>
      <c r="E641" s="22">
        <v>180</v>
      </c>
      <c r="F641" s="140">
        <f>$E641/(VLOOKUP($C641,INPC!$C:$F,4,0)/VLOOKUP($K$6,INPC!$C:$F,4,0))</f>
        <v>729.57345253428298</v>
      </c>
      <c r="G641" s="140">
        <f>$E641/(VLOOKUP($C641,INPC!$C:$G,5,0)/VLOOKUP($K$6,INPC!$C:$G,5,0))</f>
        <v>729.57345253428298</v>
      </c>
      <c r="H641" s="39">
        <f>$E641/(VLOOKUP($C641,IPCA!$A:$E,4,0)/VLOOKUP($K$6,IPCA!$A:$E,4,0))</f>
        <v>709.97810414507171</v>
      </c>
      <c r="I641" s="39">
        <f>$E641/(VLOOKUP($C641,IPCA!$A:$E,5,0)/VLOOKUP($K$6,IPCA!$A:$E,5,0))</f>
        <v>709.97810414507171</v>
      </c>
    </row>
    <row r="642" spans="1:9" s="7" customFormat="1">
      <c r="A642" s="58">
        <v>2001</v>
      </c>
      <c r="B642" s="58">
        <v>2</v>
      </c>
      <c r="C642" s="17">
        <v>37012</v>
      </c>
      <c r="D642" s="18">
        <v>1</v>
      </c>
      <c r="E642" s="22">
        <v>180</v>
      </c>
      <c r="F642" s="140">
        <f>$E642/(VLOOKUP($C642,INPC!$C:$F,4,0)/VLOOKUP($K$6,INPC!$C:$F,4,0))</f>
        <v>725.43864630718849</v>
      </c>
      <c r="G642" s="140">
        <f>$E642/(VLOOKUP($C642,INPC!$C:$G,5,0)/VLOOKUP($K$6,INPC!$C:$G,5,0))</f>
        <v>725.43864630718861</v>
      </c>
      <c r="H642" s="39">
        <f>$E642/(VLOOKUP($C642,IPCA!$A:$E,4,0)/VLOOKUP($K$6,IPCA!$A:$E,4,0))</f>
        <v>707.07932678366376</v>
      </c>
      <c r="I642" s="39">
        <f>$E642/(VLOOKUP($C642,IPCA!$A:$E,5,0)/VLOOKUP($K$6,IPCA!$A:$E,5,0))</f>
        <v>707.07932678366376</v>
      </c>
    </row>
    <row r="643" spans="1:9" s="7" customFormat="1">
      <c r="A643" s="58">
        <v>2001</v>
      </c>
      <c r="B643" s="58">
        <v>2</v>
      </c>
      <c r="C643" s="17">
        <v>37043</v>
      </c>
      <c r="D643" s="18">
        <v>1</v>
      </c>
      <c r="E643" s="22">
        <v>180</v>
      </c>
      <c r="F643" s="140">
        <f>$E643/(VLOOKUP($C643,INPC!$C:$F,4,0)/VLOOKUP($K$6,INPC!$C:$F,4,0))</f>
        <v>721.113594470046</v>
      </c>
      <c r="G643" s="140">
        <f>$E643/(VLOOKUP($C643,INPC!$C:$G,5,0)/VLOOKUP($K$6,INPC!$C:$G,5,0))</f>
        <v>721.11359447004611</v>
      </c>
      <c r="H643" s="39">
        <f>$E643/(VLOOKUP($C643,IPCA!$A:$E,4,0)/VLOOKUP($K$6,IPCA!$A:$E,4,0))</f>
        <v>703.41997311378179</v>
      </c>
      <c r="I643" s="39">
        <f>$E643/(VLOOKUP($C643,IPCA!$A:$E,5,0)/VLOOKUP($K$6,IPCA!$A:$E,5,0))</f>
        <v>703.41997311378179</v>
      </c>
    </row>
    <row r="644" spans="1:9" s="7" customFormat="1">
      <c r="A644" s="58">
        <v>2001</v>
      </c>
      <c r="B644" s="58">
        <v>3</v>
      </c>
      <c r="C644" s="17">
        <v>37073</v>
      </c>
      <c r="D644" s="18">
        <v>1</v>
      </c>
      <c r="E644" s="22">
        <v>180</v>
      </c>
      <c r="F644" s="140">
        <f>$E644/(VLOOKUP($C644,INPC!$C:$F,4,0)/VLOOKUP($K$6,INPC!$C:$F,4,0))</f>
        <v>713.19694405988821</v>
      </c>
      <c r="G644" s="140">
        <f>$E644/(VLOOKUP($C644,INPC!$C:$G,5,0)/VLOOKUP($K$6,INPC!$C:$G,5,0))</f>
        <v>713.19694405988821</v>
      </c>
      <c r="H644" s="39">
        <f>$E644/(VLOOKUP($C644,IPCA!$A:$E,4,0)/VLOOKUP($K$6,IPCA!$A:$E,4,0))</f>
        <v>694.18805657412258</v>
      </c>
      <c r="I644" s="39">
        <f>$E644/(VLOOKUP($C644,IPCA!$A:$E,5,0)/VLOOKUP($K$6,IPCA!$A:$E,5,0))</f>
        <v>694.18805657412258</v>
      </c>
    </row>
    <row r="645" spans="1:9" s="7" customFormat="1">
      <c r="A645" s="58">
        <v>2001</v>
      </c>
      <c r="B645" s="58">
        <v>3</v>
      </c>
      <c r="C645" s="17">
        <v>37104</v>
      </c>
      <c r="D645" s="18">
        <v>1</v>
      </c>
      <c r="E645" s="22">
        <v>180</v>
      </c>
      <c r="F645" s="140">
        <f>$E645/(VLOOKUP($C645,INPC!$C:$F,4,0)/VLOOKUP($K$6,INPC!$C:$F,4,0))</f>
        <v>707.60550323886184</v>
      </c>
      <c r="G645" s="140">
        <f>$E645/(VLOOKUP($C645,INPC!$C:$G,5,0)/VLOOKUP($K$6,INPC!$C:$G,5,0))</f>
        <v>707.60550323886184</v>
      </c>
      <c r="H645" s="39">
        <f>$E645/(VLOOKUP($C645,IPCA!$A:$E,4,0)/VLOOKUP($K$6,IPCA!$A:$E,4,0))</f>
        <v>689.36406249116521</v>
      </c>
      <c r="I645" s="39">
        <f>$E645/(VLOOKUP($C645,IPCA!$A:$E,5,0)/VLOOKUP($K$6,IPCA!$A:$E,5,0))</f>
        <v>689.36406249116533</v>
      </c>
    </row>
    <row r="646" spans="1:9" s="7" customFormat="1">
      <c r="A646" s="58">
        <v>2001</v>
      </c>
      <c r="B646" s="58">
        <v>3</v>
      </c>
      <c r="C646" s="17">
        <v>37135</v>
      </c>
      <c r="D646" s="18">
        <v>1</v>
      </c>
      <c r="E646" s="22">
        <v>180</v>
      </c>
      <c r="F646" s="140">
        <f>$E646/(VLOOKUP($C646,INPC!$C:$F,4,0)/VLOOKUP($K$6,INPC!$C:$F,4,0))</f>
        <v>704.50734979627669</v>
      </c>
      <c r="G646" s="140">
        <f>$E646/(VLOOKUP($C646,INPC!$C:$G,5,0)/VLOOKUP($K$6,INPC!$C:$G,5,0))</f>
        <v>704.50734979627669</v>
      </c>
      <c r="H646" s="39">
        <f>$E646/(VLOOKUP($C646,IPCA!$A:$E,4,0)/VLOOKUP($K$6,IPCA!$A:$E,4,0))</f>
        <v>687.44000631512472</v>
      </c>
      <c r="I646" s="39">
        <f>$E646/(VLOOKUP($C646,IPCA!$A:$E,5,0)/VLOOKUP($K$6,IPCA!$A:$E,5,0))</f>
        <v>687.44000631512483</v>
      </c>
    </row>
    <row r="647" spans="1:9" s="7" customFormat="1">
      <c r="A647" s="58">
        <v>2001</v>
      </c>
      <c r="B647" s="58">
        <v>4</v>
      </c>
      <c r="C647" s="17">
        <v>37165</v>
      </c>
      <c r="D647" s="18">
        <v>1</v>
      </c>
      <c r="E647" s="22">
        <v>180</v>
      </c>
      <c r="F647" s="140">
        <f>$E647/(VLOOKUP($C647,INPC!$C:$F,4,0)/VLOOKUP($K$6,INPC!$C:$F,4,0))</f>
        <v>697.94783733455245</v>
      </c>
      <c r="G647" s="140">
        <f>$E647/(VLOOKUP($C647,INPC!$C:$G,5,0)/VLOOKUP($K$6,INPC!$C:$G,5,0))</f>
        <v>697.94783733455245</v>
      </c>
      <c r="H647" s="39">
        <f>$E647/(VLOOKUP($C647,IPCA!$A:$E,4,0)/VLOOKUP($K$6,IPCA!$A:$E,4,0))</f>
        <v>681.78130452288292</v>
      </c>
      <c r="I647" s="39">
        <f>$E647/(VLOOKUP($C647,IPCA!$A:$E,5,0)/VLOOKUP($K$6,IPCA!$A:$E,5,0))</f>
        <v>681.78130452288292</v>
      </c>
    </row>
    <row r="648" spans="1:9" s="7" customFormat="1">
      <c r="A648" s="58">
        <v>2001</v>
      </c>
      <c r="B648" s="58">
        <v>4</v>
      </c>
      <c r="C648" s="17">
        <v>37196</v>
      </c>
      <c r="D648" s="18">
        <v>1</v>
      </c>
      <c r="E648" s="22">
        <v>180</v>
      </c>
      <c r="F648" s="140">
        <f>$E648/(VLOOKUP($C648,INPC!$C:$F,4,0)/VLOOKUP($K$6,INPC!$C:$F,4,0))</f>
        <v>689.05810343688756</v>
      </c>
      <c r="G648" s="140">
        <f>$E648/(VLOOKUP($C648,INPC!$C:$G,5,0)/VLOOKUP($K$6,INPC!$C:$G,5,0))</f>
        <v>689.05810343688779</v>
      </c>
      <c r="H648" s="39">
        <f>$E648/(VLOOKUP($C648,IPCA!$A:$E,4,0)/VLOOKUP($K$6,IPCA!$A:$E,4,0))</f>
        <v>676.97346941041906</v>
      </c>
      <c r="I648" s="39">
        <f>$E648/(VLOOKUP($C648,IPCA!$A:$E,5,0)/VLOOKUP($K$6,IPCA!$A:$E,5,0))</f>
        <v>676.97346941041917</v>
      </c>
    </row>
    <row r="649" spans="1:9" s="7" customFormat="1">
      <c r="A649" s="58">
        <v>2001</v>
      </c>
      <c r="B649" s="58">
        <v>4</v>
      </c>
      <c r="C649" s="17">
        <v>37226</v>
      </c>
      <c r="D649" s="18">
        <v>1</v>
      </c>
      <c r="E649" s="22">
        <v>180</v>
      </c>
      <c r="F649" s="140">
        <f>$E649/(VLOOKUP($C649,INPC!$C:$F,4,0)/VLOOKUP($K$6,INPC!$C:$F,4,0))</f>
        <v>683.99803300185761</v>
      </c>
      <c r="G649" s="140">
        <f>$E649/(VLOOKUP($C649,INPC!$C:$G,5,0)/VLOOKUP($K$6,INPC!$C:$G,5,0))</f>
        <v>683.99803300185761</v>
      </c>
      <c r="H649" s="39">
        <f>$E649/(VLOOKUP($C649,IPCA!$A:$E,4,0)/VLOOKUP($K$6,IPCA!$A:$E,4,0))</f>
        <v>672.60011585248117</v>
      </c>
      <c r="I649" s="39">
        <f>$E649/(VLOOKUP($C649,IPCA!$A:$E,5,0)/VLOOKUP($K$6,IPCA!$A:$E,5,0))</f>
        <v>672.60011585248117</v>
      </c>
    </row>
    <row r="650" spans="1:9" s="7" customFormat="1">
      <c r="A650" s="58">
        <v>2002</v>
      </c>
      <c r="B650" s="58">
        <v>1</v>
      </c>
      <c r="C650" s="17">
        <v>37257</v>
      </c>
      <c r="D650" s="18">
        <v>1</v>
      </c>
      <c r="E650" s="22">
        <v>180</v>
      </c>
      <c r="F650" s="140">
        <f>$E650/(VLOOKUP($C650,INPC!$C:$F,4,0)/VLOOKUP($K$6,INPC!$C:$F,4,0))</f>
        <v>676.75788472142631</v>
      </c>
      <c r="G650" s="140">
        <f>$E650/(VLOOKUP($C650,INPC!$C:$G,5,0)/VLOOKUP($K$6,INPC!$C:$G,5,0))</f>
        <v>676.75788472142642</v>
      </c>
      <c r="H650" s="39">
        <f>$E650/(VLOOKUP($C650,IPCA!$A:$E,4,0)/VLOOKUP($K$6,IPCA!$A:$E,4,0))</f>
        <v>669.11913856691251</v>
      </c>
      <c r="I650" s="39">
        <f>$E650/(VLOOKUP($C650,IPCA!$A:$E,5,0)/VLOOKUP($K$6,IPCA!$A:$E,5,0))</f>
        <v>669.11913856691251</v>
      </c>
    </row>
    <row r="651" spans="1:9" s="7" customFormat="1">
      <c r="A651" s="58">
        <v>2002</v>
      </c>
      <c r="B651" s="58">
        <v>1</v>
      </c>
      <c r="C651" s="17">
        <v>37288</v>
      </c>
      <c r="D651" s="18">
        <v>1</v>
      </c>
      <c r="E651" s="22">
        <v>180</v>
      </c>
      <c r="F651" s="140">
        <f>$E651/(VLOOKUP($C651,INPC!$C:$F,4,0)/VLOOKUP($K$6,INPC!$C:$F,4,0))</f>
        <v>674.66798885481626</v>
      </c>
      <c r="G651" s="140">
        <f>$E651/(VLOOKUP($C651,INPC!$C:$G,5,0)/VLOOKUP($K$6,INPC!$C:$G,5,0))</f>
        <v>674.66798885481626</v>
      </c>
      <c r="H651" s="39">
        <f>$E651/(VLOOKUP($C651,IPCA!$A:$E,4,0)/VLOOKUP($K$6,IPCA!$A:$E,4,0))</f>
        <v>666.71876367136235</v>
      </c>
      <c r="I651" s="39">
        <f>$E651/(VLOOKUP($C651,IPCA!$A:$E,5,0)/VLOOKUP($K$6,IPCA!$A:$E,5,0))</f>
        <v>666.71876367136235</v>
      </c>
    </row>
    <row r="652" spans="1:9" s="7" customFormat="1">
      <c r="A652" s="58">
        <v>2002</v>
      </c>
      <c r="B652" s="58">
        <v>1</v>
      </c>
      <c r="C652" s="17">
        <v>37316</v>
      </c>
      <c r="D652" s="18">
        <v>1</v>
      </c>
      <c r="E652" s="22">
        <v>180</v>
      </c>
      <c r="F652" s="140">
        <f>$E652/(VLOOKUP($C652,INPC!$C:$F,4,0)/VLOOKUP($K$6,INPC!$C:$F,4,0))</f>
        <v>670.51231648464648</v>
      </c>
      <c r="G652" s="140">
        <f>$E652/(VLOOKUP($C652,INPC!$C:$G,5,0)/VLOOKUP($K$6,INPC!$C:$G,5,0))</f>
        <v>670.5123164846467</v>
      </c>
      <c r="H652" s="39">
        <f>$E652/(VLOOKUP($C652,IPCA!$A:$E,4,0)/VLOOKUP($K$6,IPCA!$A:$E,4,0))</f>
        <v>662.74297269529961</v>
      </c>
      <c r="I652" s="39">
        <f>$E652/(VLOOKUP($C652,IPCA!$A:$E,5,0)/VLOOKUP($K$6,IPCA!$A:$E,5,0))</f>
        <v>662.74297269529973</v>
      </c>
    </row>
    <row r="653" spans="1:9" s="7" customFormat="1">
      <c r="A653" s="58">
        <v>2002</v>
      </c>
      <c r="B653" s="58">
        <v>2</v>
      </c>
      <c r="C653" s="17">
        <v>37347</v>
      </c>
      <c r="D653" s="18">
        <v>1</v>
      </c>
      <c r="E653" s="22">
        <v>200</v>
      </c>
      <c r="F653" s="140">
        <f>$E653/(VLOOKUP($C653,INPC!$C:$F,4,0)/VLOOKUP($K$6,INPC!$C:$F,4,0))</f>
        <v>739.98010331380897</v>
      </c>
      <c r="G653" s="140">
        <f>$E653/(VLOOKUP($C653,INPC!$C:$G,5,0)/VLOOKUP($K$6,INPC!$C:$G,5,0))</f>
        <v>739.98010331380897</v>
      </c>
      <c r="H653" s="39">
        <f>$E653/(VLOOKUP($C653,IPCA!$A:$E,4,0)/VLOOKUP($K$6,IPCA!$A:$E,4,0))</f>
        <v>730.53555731719825</v>
      </c>
      <c r="I653" s="39">
        <f>$E653/(VLOOKUP($C653,IPCA!$A:$E,5,0)/VLOOKUP($K$6,IPCA!$A:$E,5,0))</f>
        <v>730.53555731719825</v>
      </c>
    </row>
    <row r="654" spans="1:9" s="7" customFormat="1">
      <c r="A654" s="58">
        <v>2002</v>
      </c>
      <c r="B654" s="58">
        <v>2</v>
      </c>
      <c r="C654" s="17">
        <v>37377</v>
      </c>
      <c r="D654" s="18">
        <v>1</v>
      </c>
      <c r="E654" s="22">
        <v>200</v>
      </c>
      <c r="F654" s="140">
        <f>$E654/(VLOOKUP($C654,INPC!$C:$F,4,0)/VLOOKUP($K$6,INPC!$C:$F,4,0))</f>
        <v>739.31540342298274</v>
      </c>
      <c r="G654" s="140">
        <f>$E654/(VLOOKUP($C654,INPC!$C:$G,5,0)/VLOOKUP($K$6,INPC!$C:$G,5,0))</f>
        <v>739.31540342298274</v>
      </c>
      <c r="H654" s="39">
        <f>$E654/(VLOOKUP($C654,IPCA!$A:$E,4,0)/VLOOKUP($K$6,IPCA!$A:$E,4,0))</f>
        <v>729.00625329616514</v>
      </c>
      <c r="I654" s="39">
        <f>$E654/(VLOOKUP($C654,IPCA!$A:$E,5,0)/VLOOKUP($K$6,IPCA!$A:$E,5,0))</f>
        <v>729.00625329616514</v>
      </c>
    </row>
    <row r="655" spans="1:9" s="7" customFormat="1">
      <c r="A655" s="58">
        <v>2002</v>
      </c>
      <c r="B655" s="58">
        <v>2</v>
      </c>
      <c r="C655" s="17">
        <v>37408</v>
      </c>
      <c r="D655" s="18">
        <v>1</v>
      </c>
      <c r="E655" s="22">
        <v>200</v>
      </c>
      <c r="F655" s="140">
        <f>$E655/(VLOOKUP($C655,INPC!$C:$F,4,0)/VLOOKUP($K$6,INPC!$C:$F,4,0))</f>
        <v>734.83157939224884</v>
      </c>
      <c r="G655" s="140">
        <f>$E655/(VLOOKUP($C655,INPC!$C:$G,5,0)/VLOOKUP($K$6,INPC!$C:$G,5,0))</f>
        <v>734.83157939224895</v>
      </c>
      <c r="H655" s="39">
        <f>$E655/(VLOOKUP($C655,IPCA!$A:$E,4,0)/VLOOKUP($K$6,IPCA!$A:$E,4,0))</f>
        <v>725.95899293683897</v>
      </c>
      <c r="I655" s="39">
        <f>$E655/(VLOOKUP($C655,IPCA!$A:$E,5,0)/VLOOKUP($K$6,IPCA!$A:$E,5,0))</f>
        <v>725.95899293683897</v>
      </c>
    </row>
    <row r="656" spans="1:9" s="7" customFormat="1">
      <c r="A656" s="58">
        <v>2002</v>
      </c>
      <c r="B656" s="58">
        <v>3</v>
      </c>
      <c r="C656" s="17">
        <v>37438</v>
      </c>
      <c r="D656" s="18">
        <v>1</v>
      </c>
      <c r="E656" s="22">
        <v>200</v>
      </c>
      <c r="F656" s="140">
        <f>$E656/(VLOOKUP($C656,INPC!$C:$F,4,0)/VLOOKUP($K$6,INPC!$C:$F,4,0))</f>
        <v>726.47637949494685</v>
      </c>
      <c r="G656" s="140">
        <f>$E656/(VLOOKUP($C656,INPC!$C:$G,5,0)/VLOOKUP($K$6,INPC!$C:$G,5,0))</f>
        <v>726.47637949494697</v>
      </c>
      <c r="H656" s="39">
        <f>$E656/(VLOOKUP($C656,IPCA!$A:$E,4,0)/VLOOKUP($K$6,IPCA!$A:$E,4,0))</f>
        <v>717.42001768852322</v>
      </c>
      <c r="I656" s="39">
        <f>$E656/(VLOOKUP($C656,IPCA!$A:$E,5,0)/VLOOKUP($K$6,IPCA!$A:$E,5,0))</f>
        <v>717.42001768852322</v>
      </c>
    </row>
    <row r="657" spans="1:9" s="7" customFormat="1">
      <c r="A657" s="58">
        <v>2002</v>
      </c>
      <c r="B657" s="58">
        <v>3</v>
      </c>
      <c r="C657" s="17">
        <v>37469</v>
      </c>
      <c r="D657" s="18">
        <v>1</v>
      </c>
      <c r="E657" s="22">
        <v>200</v>
      </c>
      <c r="F657" s="140">
        <f>$E657/(VLOOKUP($C657,INPC!$C:$F,4,0)/VLOOKUP($K$6,INPC!$C:$F,4,0))</f>
        <v>720.28045900824395</v>
      </c>
      <c r="G657" s="140">
        <f>$E657/(VLOOKUP($C657,INPC!$C:$G,5,0)/VLOOKUP($K$6,INPC!$C:$G,5,0))</f>
        <v>720.28045900824395</v>
      </c>
      <c r="H657" s="39">
        <f>$E657/(VLOOKUP($C657,IPCA!$A:$E,4,0)/VLOOKUP($K$6,IPCA!$A:$E,4,0))</f>
        <v>712.78821362799272</v>
      </c>
      <c r="I657" s="39">
        <f>$E657/(VLOOKUP($C657,IPCA!$A:$E,5,0)/VLOOKUP($K$6,IPCA!$A:$E,5,0))</f>
        <v>712.78821362799272</v>
      </c>
    </row>
    <row r="658" spans="1:9" s="7" customFormat="1">
      <c r="A658" s="58">
        <v>2002</v>
      </c>
      <c r="B658" s="58">
        <v>3</v>
      </c>
      <c r="C658" s="17">
        <v>37500</v>
      </c>
      <c r="D658" s="18">
        <v>1</v>
      </c>
      <c r="E658" s="22">
        <v>200</v>
      </c>
      <c r="F658" s="140">
        <f>$E658/(VLOOKUP($C658,INPC!$C:$F,4,0)/VLOOKUP($K$6,INPC!$C:$F,4,0))</f>
        <v>714.35071771563571</v>
      </c>
      <c r="G658" s="140">
        <f>$E658/(VLOOKUP($C658,INPC!$C:$G,5,0)/VLOOKUP($K$6,INPC!$C:$G,5,0))</f>
        <v>714.35071771563571</v>
      </c>
      <c r="H658" s="39">
        <f>$E658/(VLOOKUP($C658,IPCA!$A:$E,4,0)/VLOOKUP($K$6,IPCA!$A:$E,4,0))</f>
        <v>707.69415624444946</v>
      </c>
      <c r="I658" s="39">
        <f>$E658/(VLOOKUP($C658,IPCA!$A:$E,5,0)/VLOOKUP($K$6,IPCA!$A:$E,5,0))</f>
        <v>707.69415624444923</v>
      </c>
    </row>
    <row r="659" spans="1:9" s="7" customFormat="1">
      <c r="A659" s="58">
        <v>2002</v>
      </c>
      <c r="B659" s="58">
        <v>4</v>
      </c>
      <c r="C659" s="17">
        <v>37530</v>
      </c>
      <c r="D659" s="18">
        <v>1</v>
      </c>
      <c r="E659" s="22">
        <v>200</v>
      </c>
      <c r="F659" s="140">
        <f>$E659/(VLOOKUP($C659,INPC!$C:$F,4,0)/VLOOKUP($K$6,INPC!$C:$F,4,0))</f>
        <v>703.30886070829035</v>
      </c>
      <c r="G659" s="140">
        <f>$E659/(VLOOKUP($C659,INPC!$C:$G,5,0)/VLOOKUP($K$6,INPC!$C:$G,5,0))</f>
        <v>703.30886070829035</v>
      </c>
      <c r="H659" s="39">
        <f>$E659/(VLOOKUP($C659,IPCA!$A:$E,4,0)/VLOOKUP($K$6,IPCA!$A:$E,4,0))</f>
        <v>698.54171178697038</v>
      </c>
      <c r="I659" s="39">
        <f>$E659/(VLOOKUP($C659,IPCA!$A:$E,5,0)/VLOOKUP($K$6,IPCA!$A:$E,5,0))</f>
        <v>698.54171178697038</v>
      </c>
    </row>
    <row r="660" spans="1:9" s="7" customFormat="1">
      <c r="A660" s="58">
        <v>2002</v>
      </c>
      <c r="B660" s="58">
        <v>4</v>
      </c>
      <c r="C660" s="17">
        <v>37561</v>
      </c>
      <c r="D660" s="18">
        <v>1</v>
      </c>
      <c r="E660" s="22">
        <v>200</v>
      </c>
      <c r="F660" s="140">
        <f>$E660/(VLOOKUP($C660,INPC!$C:$F,4,0)/VLOOKUP($K$6,INPC!$C:$F,4,0))</f>
        <v>680.25000489054946</v>
      </c>
      <c r="G660" s="140">
        <f>$E660/(VLOOKUP($C660,INPC!$C:$G,5,0)/VLOOKUP($K$6,INPC!$C:$G,5,0))</f>
        <v>680.25000489054958</v>
      </c>
      <c r="H660" s="39">
        <f>$E660/(VLOOKUP($C660,IPCA!$A:$E,4,0)/VLOOKUP($K$6,IPCA!$A:$E,4,0))</f>
        <v>678.06269802735972</v>
      </c>
      <c r="I660" s="39">
        <f>$E660/(VLOOKUP($C660,IPCA!$A:$E,5,0)/VLOOKUP($K$6,IPCA!$A:$E,5,0))</f>
        <v>678.06269802735972</v>
      </c>
    </row>
    <row r="661" spans="1:9" s="7" customFormat="1">
      <c r="A661" s="58">
        <v>2002</v>
      </c>
      <c r="B661" s="58">
        <v>4</v>
      </c>
      <c r="C661" s="17">
        <v>37591</v>
      </c>
      <c r="D661" s="18">
        <v>1</v>
      </c>
      <c r="E661" s="22">
        <v>200</v>
      </c>
      <c r="F661" s="140">
        <f>$E661/(VLOOKUP($C661,INPC!$C:$F,4,0)/VLOOKUP($K$6,INPC!$C:$F,4,0))</f>
        <v>662.36565284265976</v>
      </c>
      <c r="G661" s="140">
        <f>$E661/(VLOOKUP($C661,INPC!$C:$G,5,0)/VLOOKUP($K$6,INPC!$C:$G,5,0))</f>
        <v>662.36565284265976</v>
      </c>
      <c r="H661" s="39">
        <f>$E661/(VLOOKUP($C661,IPCA!$A:$E,4,0)/VLOOKUP($K$6,IPCA!$A:$E,4,0))</f>
        <v>664.11769896753572</v>
      </c>
      <c r="I661" s="39">
        <f>$E661/(VLOOKUP($C661,IPCA!$A:$E,5,0)/VLOOKUP($K$6,IPCA!$A:$E,5,0))</f>
        <v>664.11769896753572</v>
      </c>
    </row>
    <row r="662" spans="1:9" s="7" customFormat="1">
      <c r="A662" s="58">
        <v>2003</v>
      </c>
      <c r="B662" s="58">
        <v>1</v>
      </c>
      <c r="C662" s="17">
        <v>37622</v>
      </c>
      <c r="D662" s="18">
        <v>1</v>
      </c>
      <c r="E662" s="22">
        <v>200</v>
      </c>
      <c r="F662" s="140">
        <f>$E662/(VLOOKUP($C662,INPC!$C:$F,4,0)/VLOOKUP($K$6,INPC!$C:$F,4,0))</f>
        <v>646.39936054725251</v>
      </c>
      <c r="G662" s="140">
        <f>$E662/(VLOOKUP($C662,INPC!$C:$G,5,0)/VLOOKUP($K$6,INPC!$C:$G,5,0))</f>
        <v>646.39936054725251</v>
      </c>
      <c r="H662" s="39">
        <f>$E662/(VLOOKUP($C662,IPCA!$A:$E,4,0)/VLOOKUP($K$6,IPCA!$A:$E,4,0))</f>
        <v>649.50232058609197</v>
      </c>
      <c r="I662" s="39">
        <f>$E662/(VLOOKUP($C662,IPCA!$A:$E,5,0)/VLOOKUP($K$6,IPCA!$A:$E,5,0))</f>
        <v>649.50232058609197</v>
      </c>
    </row>
    <row r="663" spans="1:9" s="7" customFormat="1">
      <c r="A663" s="58">
        <v>2003</v>
      </c>
      <c r="B663" s="58">
        <v>1</v>
      </c>
      <c r="C663" s="17">
        <v>37653</v>
      </c>
      <c r="D663" s="18">
        <v>1</v>
      </c>
      <c r="E663" s="22">
        <v>200</v>
      </c>
      <c r="F663" s="140">
        <f>$E663/(VLOOKUP($C663,INPC!$C:$F,4,0)/VLOOKUP($K$6,INPC!$C:$F,4,0))</f>
        <v>637.09681851909522</v>
      </c>
      <c r="G663" s="140">
        <f>$E663/(VLOOKUP($C663,INPC!$C:$G,5,0)/VLOOKUP($K$6,INPC!$C:$G,5,0))</f>
        <v>637.09681851909522</v>
      </c>
      <c r="H663" s="39">
        <f>$E663/(VLOOKUP($C663,IPCA!$A:$E,4,0)/VLOOKUP($K$6,IPCA!$A:$E,4,0))</f>
        <v>639.46129916966822</v>
      </c>
      <c r="I663" s="39">
        <f>$E663/(VLOOKUP($C663,IPCA!$A:$E,5,0)/VLOOKUP($K$6,IPCA!$A:$E,5,0))</f>
        <v>639.46129916966822</v>
      </c>
    </row>
    <row r="664" spans="1:9" s="7" customFormat="1">
      <c r="A664" s="58">
        <v>2003</v>
      </c>
      <c r="B664" s="58">
        <v>1</v>
      </c>
      <c r="C664" s="17">
        <v>37681</v>
      </c>
      <c r="D664" s="18">
        <v>1</v>
      </c>
      <c r="E664" s="22">
        <v>200</v>
      </c>
      <c r="F664" s="140">
        <f>$E664/(VLOOKUP($C664,INPC!$C:$F,4,0)/VLOOKUP($K$6,INPC!$C:$F,4,0))</f>
        <v>628.48674073839788</v>
      </c>
      <c r="G664" s="140">
        <f>$E664/(VLOOKUP($C664,INPC!$C:$G,5,0)/VLOOKUP($K$6,INPC!$C:$G,5,0))</f>
        <v>628.48674073839788</v>
      </c>
      <c r="H664" s="39">
        <f>$E664/(VLOOKUP($C664,IPCA!$A:$E,4,0)/VLOOKUP($K$6,IPCA!$A:$E,4,0))</f>
        <v>631.6905184915762</v>
      </c>
      <c r="I664" s="39">
        <f>$E664/(VLOOKUP($C664,IPCA!$A:$E,5,0)/VLOOKUP($K$6,IPCA!$A:$E,5,0))</f>
        <v>631.6905184915762</v>
      </c>
    </row>
    <row r="665" spans="1:9" s="7" customFormat="1">
      <c r="A665" s="58">
        <v>2003</v>
      </c>
      <c r="B665" s="58">
        <v>2</v>
      </c>
      <c r="C665" s="17">
        <v>37712</v>
      </c>
      <c r="D665" s="18">
        <v>1</v>
      </c>
      <c r="E665" s="22">
        <v>240</v>
      </c>
      <c r="F665" s="140">
        <f>$E665/(VLOOKUP($C665,INPC!$C:$F,4,0)/VLOOKUP($K$6,INPC!$C:$F,4,0))</f>
        <v>743.91859910594496</v>
      </c>
      <c r="G665" s="140">
        <f>$E665/(VLOOKUP($C665,INPC!$C:$G,5,0)/VLOOKUP($K$6,INPC!$C:$G,5,0))</f>
        <v>743.91859910594508</v>
      </c>
      <c r="H665" s="39">
        <f>$E665/(VLOOKUP($C665,IPCA!$A:$E,4,0)/VLOOKUP($K$6,IPCA!$A:$E,4,0))</f>
        <v>750.7469207357907</v>
      </c>
      <c r="I665" s="39">
        <f>$E665/(VLOOKUP($C665,IPCA!$A:$E,5,0)/VLOOKUP($K$6,IPCA!$A:$E,5,0))</f>
        <v>750.7469207357907</v>
      </c>
    </row>
    <row r="666" spans="1:9" s="7" customFormat="1">
      <c r="A666" s="58">
        <v>2003</v>
      </c>
      <c r="B666" s="58">
        <v>2</v>
      </c>
      <c r="C666" s="17">
        <v>37742</v>
      </c>
      <c r="D666" s="18">
        <v>1</v>
      </c>
      <c r="E666" s="22">
        <v>240</v>
      </c>
      <c r="F666" s="140">
        <f>$E666/(VLOOKUP($C666,INPC!$C:$F,4,0)/VLOOKUP($K$6,INPC!$C:$F,4,0))</f>
        <v>736.62688885750595</v>
      </c>
      <c r="G666" s="140">
        <f>$E666/(VLOOKUP($C666,INPC!$C:$G,5,0)/VLOOKUP($K$6,INPC!$C:$G,5,0))</f>
        <v>736.62688885750595</v>
      </c>
      <c r="H666" s="39">
        <f>$E666/(VLOOKUP($C666,IPCA!$A:$E,4,0)/VLOOKUP($K$6,IPCA!$A:$E,4,0))</f>
        <v>746.19453752582058</v>
      </c>
      <c r="I666" s="39">
        <f>$E666/(VLOOKUP($C666,IPCA!$A:$E,5,0)/VLOOKUP($K$6,IPCA!$A:$E,5,0))</f>
        <v>746.19453752582058</v>
      </c>
    </row>
    <row r="667" spans="1:9" s="7" customFormat="1">
      <c r="A667" s="58">
        <v>2003</v>
      </c>
      <c r="B667" s="58">
        <v>2</v>
      </c>
      <c r="C667" s="17">
        <v>37773</v>
      </c>
      <c r="D667" s="18">
        <v>1</v>
      </c>
      <c r="E667" s="22">
        <v>240</v>
      </c>
      <c r="F667" s="140">
        <f>$E667/(VLOOKUP($C667,INPC!$C:$F,4,0)/VLOOKUP($K$6,INPC!$C:$F,4,0))</f>
        <v>737.06927615077541</v>
      </c>
      <c r="G667" s="140">
        <f>$E667/(VLOOKUP($C667,INPC!$C:$G,5,0)/VLOOKUP($K$6,INPC!$C:$G,5,0))</f>
        <v>737.06927615077541</v>
      </c>
      <c r="H667" s="39">
        <f>$E667/(VLOOKUP($C667,IPCA!$A:$E,4,0)/VLOOKUP($K$6,IPCA!$A:$E,4,0))</f>
        <v>747.31628379527683</v>
      </c>
      <c r="I667" s="39">
        <f>$E667/(VLOOKUP($C667,IPCA!$A:$E,5,0)/VLOOKUP($K$6,IPCA!$A:$E,5,0))</f>
        <v>747.31628379527683</v>
      </c>
    </row>
    <row r="668" spans="1:9" s="7" customFormat="1">
      <c r="A668" s="58">
        <v>2003</v>
      </c>
      <c r="B668" s="58">
        <v>3</v>
      </c>
      <c r="C668" s="17">
        <v>37803</v>
      </c>
      <c r="D668" s="18">
        <v>1</v>
      </c>
      <c r="E668" s="22">
        <v>240</v>
      </c>
      <c r="F668" s="140">
        <f>$E668/(VLOOKUP($C668,INPC!$C:$F,4,0)/VLOOKUP($K$6,INPC!$C:$F,4,0))</f>
        <v>736.77320820845125</v>
      </c>
      <c r="G668" s="140">
        <f>$E668/(VLOOKUP($C668,INPC!$C:$G,5,0)/VLOOKUP($K$6,INPC!$C:$G,5,0))</f>
        <v>736.77320820845125</v>
      </c>
      <c r="H668" s="39">
        <f>$E668/(VLOOKUP($C668,IPCA!$A:$E,4,0)/VLOOKUP($K$6,IPCA!$A:$E,4,0))</f>
        <v>745.82479193239078</v>
      </c>
      <c r="I668" s="39">
        <f>$E668/(VLOOKUP($C668,IPCA!$A:$E,5,0)/VLOOKUP($K$6,IPCA!$A:$E,5,0))</f>
        <v>745.82479193239078</v>
      </c>
    </row>
    <row r="669" spans="1:9" s="7" customFormat="1">
      <c r="A669" s="58">
        <v>2003</v>
      </c>
      <c r="B669" s="58">
        <v>3</v>
      </c>
      <c r="C669" s="17">
        <v>37834</v>
      </c>
      <c r="D669" s="18">
        <v>1</v>
      </c>
      <c r="E669" s="22">
        <v>240</v>
      </c>
      <c r="F669" s="140">
        <f>$E669/(VLOOKUP($C669,INPC!$C:$F,4,0)/VLOOKUP($K$6,INPC!$C:$F,4,0))</f>
        <v>735.44870128439561</v>
      </c>
      <c r="G669" s="140">
        <f>$E669/(VLOOKUP($C669,INPC!$C:$G,5,0)/VLOOKUP($K$6,INPC!$C:$G,5,0))</f>
        <v>735.44870128439561</v>
      </c>
      <c r="H669" s="39">
        <f>$E669/(VLOOKUP($C669,IPCA!$A:$E,4,0)/VLOOKUP($K$6,IPCA!$A:$E,4,0))</f>
        <v>743.29777456687054</v>
      </c>
      <c r="I669" s="39">
        <f>$E669/(VLOOKUP($C669,IPCA!$A:$E,5,0)/VLOOKUP($K$6,IPCA!$A:$E,5,0))</f>
        <v>743.29777456687054</v>
      </c>
    </row>
    <row r="670" spans="1:9" s="7" customFormat="1">
      <c r="A670" s="58">
        <v>2003</v>
      </c>
      <c r="B670" s="58">
        <v>3</v>
      </c>
      <c r="C670" s="17">
        <v>37865</v>
      </c>
      <c r="D670" s="18">
        <v>1</v>
      </c>
      <c r="E670" s="22">
        <v>240</v>
      </c>
      <c r="F670" s="140">
        <f>$E670/(VLOOKUP($C670,INPC!$C:$F,4,0)/VLOOKUP($K$6,INPC!$C:$F,4,0))</f>
        <v>729.46717012796319</v>
      </c>
      <c r="G670" s="140">
        <f>$E670/(VLOOKUP($C670,INPC!$C:$G,5,0)/VLOOKUP($K$6,INPC!$C:$G,5,0))</f>
        <v>729.46717012796319</v>
      </c>
      <c r="H670" s="39">
        <f>$E670/(VLOOKUP($C670,IPCA!$A:$E,4,0)/VLOOKUP($K$6,IPCA!$A:$E,4,0))</f>
        <v>737.54442957283175</v>
      </c>
      <c r="I670" s="39">
        <f>$E670/(VLOOKUP($C670,IPCA!$A:$E,5,0)/VLOOKUP($K$6,IPCA!$A:$E,5,0))</f>
        <v>737.54442957283175</v>
      </c>
    </row>
    <row r="671" spans="1:9" s="7" customFormat="1">
      <c r="A671" s="58">
        <v>2003</v>
      </c>
      <c r="B671" s="58">
        <v>4</v>
      </c>
      <c r="C671" s="17">
        <v>37895</v>
      </c>
      <c r="D671" s="18">
        <v>1</v>
      </c>
      <c r="E671" s="22">
        <v>240</v>
      </c>
      <c r="F671" s="140">
        <f>$E671/(VLOOKUP($C671,INPC!$C:$F,4,0)/VLOOKUP($K$6,INPC!$C:$F,4,0))</f>
        <v>726.63450989952457</v>
      </c>
      <c r="G671" s="140">
        <f>$E671/(VLOOKUP($C671,INPC!$C:$G,5,0)/VLOOKUP($K$6,INPC!$C:$G,5,0))</f>
        <v>726.63450989952469</v>
      </c>
      <c r="H671" s="39">
        <f>$E671/(VLOOKUP($C671,IPCA!$A:$E,4,0)/VLOOKUP($K$6,IPCA!$A:$E,4,0))</f>
        <v>735.41231609996203</v>
      </c>
      <c r="I671" s="39">
        <f>$E671/(VLOOKUP($C671,IPCA!$A:$E,5,0)/VLOOKUP($K$6,IPCA!$A:$E,5,0))</f>
        <v>735.41231609996203</v>
      </c>
    </row>
    <row r="672" spans="1:9" s="7" customFormat="1">
      <c r="A672" s="58">
        <v>2003</v>
      </c>
      <c r="B672" s="58">
        <v>4</v>
      </c>
      <c r="C672" s="17">
        <v>37926</v>
      </c>
      <c r="D672" s="18">
        <v>1</v>
      </c>
      <c r="E672" s="22">
        <v>240</v>
      </c>
      <c r="F672" s="140">
        <f>$E672/(VLOOKUP($C672,INPC!$C:$F,4,0)/VLOOKUP($K$6,INPC!$C:$F,4,0))</f>
        <v>723.95562071149129</v>
      </c>
      <c r="G672" s="140">
        <f>$E672/(VLOOKUP($C672,INPC!$C:$G,5,0)/VLOOKUP($K$6,INPC!$C:$G,5,0))</f>
        <v>723.95562071149129</v>
      </c>
      <c r="H672" s="39">
        <f>$E672/(VLOOKUP($C672,IPCA!$A:$E,4,0)/VLOOKUP($K$6,IPCA!$A:$E,4,0))</f>
        <v>732.91889844722186</v>
      </c>
      <c r="I672" s="39">
        <f>$E672/(VLOOKUP($C672,IPCA!$A:$E,5,0)/VLOOKUP($K$6,IPCA!$A:$E,5,0))</f>
        <v>732.91889844722186</v>
      </c>
    </row>
    <row r="673" spans="1:9" s="7" customFormat="1">
      <c r="A673" s="58">
        <v>2003</v>
      </c>
      <c r="B673" s="58">
        <v>4</v>
      </c>
      <c r="C673" s="17">
        <v>37956</v>
      </c>
      <c r="D673" s="18">
        <v>1</v>
      </c>
      <c r="E673" s="22">
        <v>240</v>
      </c>
      <c r="F673" s="140">
        <f>$E673/(VLOOKUP($C673,INPC!$C:$F,4,0)/VLOOKUP($K$6,INPC!$C:$F,4,0))</f>
        <v>720.06729852504066</v>
      </c>
      <c r="G673" s="140">
        <f>$E673/(VLOOKUP($C673,INPC!$C:$G,5,0)/VLOOKUP($K$6,INPC!$C:$G,5,0))</f>
        <v>720.06729852504066</v>
      </c>
      <c r="H673" s="39">
        <f>$E673/(VLOOKUP($C673,IPCA!$A:$E,4,0)/VLOOKUP($K$6,IPCA!$A:$E,4,0))</f>
        <v>729.12854509327258</v>
      </c>
      <c r="I673" s="39">
        <f>$E673/(VLOOKUP($C673,IPCA!$A:$E,5,0)/VLOOKUP($K$6,IPCA!$A:$E,5,0))</f>
        <v>729.12854509327258</v>
      </c>
    </row>
    <row r="674" spans="1:9" s="7" customFormat="1">
      <c r="A674" s="58">
        <v>2004</v>
      </c>
      <c r="B674" s="58">
        <v>1</v>
      </c>
      <c r="C674" s="17">
        <v>37987</v>
      </c>
      <c r="D674" s="18">
        <v>1</v>
      </c>
      <c r="E674" s="22">
        <v>240</v>
      </c>
      <c r="F674" s="140">
        <f>$E674/(VLOOKUP($C674,INPC!$C:$F,4,0)/VLOOKUP($K$6,INPC!$C:$F,4,0))</f>
        <v>714.13982980143498</v>
      </c>
      <c r="G674" s="140">
        <f>$E674/(VLOOKUP($C674,INPC!$C:$G,5,0)/VLOOKUP($K$6,INPC!$C:$G,5,0))</f>
        <v>714.13982980143498</v>
      </c>
      <c r="H674" s="39">
        <f>$E674/(VLOOKUP($C674,IPCA!$A:$E,4,0)/VLOOKUP($K$6,IPCA!$A:$E,4,0))</f>
        <v>723.63029339885964</v>
      </c>
      <c r="I674" s="39">
        <f>$E674/(VLOOKUP($C674,IPCA!$A:$E,5,0)/VLOOKUP($K$6,IPCA!$A:$E,5,0))</f>
        <v>723.63029339885964</v>
      </c>
    </row>
    <row r="675" spans="1:9" s="7" customFormat="1">
      <c r="A675" s="58">
        <v>2004</v>
      </c>
      <c r="B675" s="58">
        <v>1</v>
      </c>
      <c r="C675" s="17">
        <v>38018</v>
      </c>
      <c r="D675" s="18">
        <v>1</v>
      </c>
      <c r="E675" s="22">
        <v>240</v>
      </c>
      <c r="F675" s="140">
        <f>$E675/(VLOOKUP($C675,INPC!$C:$F,4,0)/VLOOKUP($K$6,INPC!$C:$F,4,0))</f>
        <v>711.36409548284814</v>
      </c>
      <c r="G675" s="140">
        <f>$E675/(VLOOKUP($C675,INPC!$C:$G,5,0)/VLOOKUP($K$6,INPC!$C:$G,5,0))</f>
        <v>711.36409548284814</v>
      </c>
      <c r="H675" s="39">
        <f>$E675/(VLOOKUP($C675,IPCA!$A:$E,4,0)/VLOOKUP($K$6,IPCA!$A:$E,4,0))</f>
        <v>719.24393729564224</v>
      </c>
      <c r="I675" s="39">
        <f>$E675/(VLOOKUP($C675,IPCA!$A:$E,5,0)/VLOOKUP($K$6,IPCA!$A:$E,5,0))</f>
        <v>719.24393729564224</v>
      </c>
    </row>
    <row r="676" spans="1:9" s="7" customFormat="1">
      <c r="A676" s="58">
        <v>2004</v>
      </c>
      <c r="B676" s="58">
        <v>1</v>
      </c>
      <c r="C676" s="17">
        <v>38047</v>
      </c>
      <c r="D676" s="18">
        <v>1</v>
      </c>
      <c r="E676" s="22">
        <v>240</v>
      </c>
      <c r="F676" s="140">
        <f>$E676/(VLOOKUP($C676,INPC!$C:$F,4,0)/VLOOKUP($K$6,INPC!$C:$F,4,0))</f>
        <v>707.33362714852342</v>
      </c>
      <c r="G676" s="140">
        <f>$E676/(VLOOKUP($C676,INPC!$C:$G,5,0)/VLOOKUP($K$6,INPC!$C:$G,5,0))</f>
        <v>707.33362714852353</v>
      </c>
      <c r="H676" s="39">
        <f>$E676/(VLOOKUP($C676,IPCA!$A:$E,4,0)/VLOOKUP($K$6,IPCA!$A:$E,4,0))</f>
        <v>715.8801277111088</v>
      </c>
      <c r="I676" s="39">
        <f>$E676/(VLOOKUP($C676,IPCA!$A:$E,5,0)/VLOOKUP($K$6,IPCA!$A:$E,5,0))</f>
        <v>715.8801277111088</v>
      </c>
    </row>
    <row r="677" spans="1:9" s="7" customFormat="1">
      <c r="A677" s="58">
        <v>2004</v>
      </c>
      <c r="B677" s="58">
        <v>2</v>
      </c>
      <c r="C677" s="17">
        <v>38078</v>
      </c>
      <c r="D677" s="18">
        <v>1</v>
      </c>
      <c r="E677" s="22">
        <v>240</v>
      </c>
      <c r="F677" s="140">
        <f>$E677/(VLOOKUP($C677,INPC!$C:$F,4,0)/VLOOKUP($K$6,INPC!$C:$F,4,0))</f>
        <v>704.44689229055086</v>
      </c>
      <c r="G677" s="140">
        <f>$E677/(VLOOKUP($C677,INPC!$C:$G,5,0)/VLOOKUP($K$6,INPC!$C:$G,5,0))</f>
        <v>704.44689229055086</v>
      </c>
      <c r="H677" s="39">
        <f>$E677/(VLOOKUP($C677,IPCA!$A:$E,4,0)/VLOOKUP($K$6,IPCA!$A:$E,4,0))</f>
        <v>713.24169098128687</v>
      </c>
      <c r="I677" s="39">
        <f>$E677/(VLOOKUP($C677,IPCA!$A:$E,5,0)/VLOOKUP($K$6,IPCA!$A:$E,5,0))</f>
        <v>713.24169098128687</v>
      </c>
    </row>
    <row r="678" spans="1:9" s="7" customFormat="1">
      <c r="A678" s="58">
        <v>2004</v>
      </c>
      <c r="B678" s="58">
        <v>2</v>
      </c>
      <c r="C678" s="17">
        <v>38108</v>
      </c>
      <c r="D678" s="18">
        <v>1</v>
      </c>
      <c r="E678" s="22">
        <v>260</v>
      </c>
      <c r="F678" s="140">
        <f>$E678/(VLOOKUP($C678,INPC!$C:$F,4,0)/VLOOKUP($K$6,INPC!$C:$F,4,0))</f>
        <v>760.10963004064888</v>
      </c>
      <c r="G678" s="140">
        <f>$E678/(VLOOKUP($C678,INPC!$C:$G,5,0)/VLOOKUP($K$6,INPC!$C:$G,5,0))</f>
        <v>760.10963004064899</v>
      </c>
      <c r="H678" s="39">
        <f>$E678/(VLOOKUP($C678,IPCA!$A:$E,4,0)/VLOOKUP($K$6,IPCA!$A:$E,4,0))</f>
        <v>768.75906354631854</v>
      </c>
      <c r="I678" s="39">
        <f>$E678/(VLOOKUP($C678,IPCA!$A:$E,5,0)/VLOOKUP($K$6,IPCA!$A:$E,5,0))</f>
        <v>768.75906354631854</v>
      </c>
    </row>
    <row r="679" spans="1:9" s="7" customFormat="1">
      <c r="A679" s="58">
        <v>2004</v>
      </c>
      <c r="B679" s="58">
        <v>2</v>
      </c>
      <c r="C679" s="17">
        <v>38139</v>
      </c>
      <c r="D679" s="18">
        <v>1</v>
      </c>
      <c r="E679" s="22">
        <v>260</v>
      </c>
      <c r="F679" s="140">
        <f>$E679/(VLOOKUP($C679,INPC!$C:$F,4,0)/VLOOKUP($K$6,INPC!$C:$F,4,0))</f>
        <v>756.32942947967206</v>
      </c>
      <c r="G679" s="140">
        <f>$E679/(VLOOKUP($C679,INPC!$C:$G,5,0)/VLOOKUP($K$6,INPC!$C:$G,5,0))</f>
        <v>756.32942947967206</v>
      </c>
      <c r="H679" s="39">
        <f>$E679/(VLOOKUP($C679,IPCA!$A:$E,4,0)/VLOOKUP($K$6,IPCA!$A:$E,4,0))</f>
        <v>763.34083215216094</v>
      </c>
      <c r="I679" s="39">
        <f>$E679/(VLOOKUP($C679,IPCA!$A:$E,5,0)/VLOOKUP($K$6,IPCA!$A:$E,5,0))</f>
        <v>763.34083215216094</v>
      </c>
    </row>
    <row r="680" spans="1:9" s="7" customFormat="1">
      <c r="A680" s="58">
        <v>2004</v>
      </c>
      <c r="B680" s="58">
        <v>3</v>
      </c>
      <c r="C680" s="17">
        <v>38169</v>
      </c>
      <c r="D680" s="18">
        <v>1</v>
      </c>
      <c r="E680" s="22">
        <v>260</v>
      </c>
      <c r="F680" s="140">
        <f>$E680/(VLOOKUP($C680,INPC!$C:$F,4,0)/VLOOKUP($K$6,INPC!$C:$F,4,0))</f>
        <v>750.84912280701758</v>
      </c>
      <c r="G680" s="140">
        <f>$E680/(VLOOKUP($C680,INPC!$C:$G,5,0)/VLOOKUP($K$6,INPC!$C:$G,5,0))</f>
        <v>750.84912280701769</v>
      </c>
      <c r="H680" s="39">
        <f>$E680/(VLOOKUP($C680,IPCA!$A:$E,4,0)/VLOOKUP($K$6,IPCA!$A:$E,4,0))</f>
        <v>756.45836375976148</v>
      </c>
      <c r="I680" s="39">
        <f>$E680/(VLOOKUP($C680,IPCA!$A:$E,5,0)/VLOOKUP($K$6,IPCA!$A:$E,5,0))</f>
        <v>756.45836375976148</v>
      </c>
    </row>
    <row r="681" spans="1:9" s="7" customFormat="1">
      <c r="A681" s="58">
        <v>2004</v>
      </c>
      <c r="B681" s="58">
        <v>3</v>
      </c>
      <c r="C681" s="17">
        <v>38200</v>
      </c>
      <c r="D681" s="18">
        <v>1</v>
      </c>
      <c r="E681" s="22">
        <v>260</v>
      </c>
      <c r="F681" s="140">
        <f>$E681/(VLOOKUP($C681,INPC!$C:$F,4,0)/VLOOKUP($K$6,INPC!$C:$F,4,0))</f>
        <v>747.11394089138071</v>
      </c>
      <c r="G681" s="140">
        <f>$E681/(VLOOKUP($C681,INPC!$C:$G,5,0)/VLOOKUP($K$6,INPC!$C:$G,5,0))</f>
        <v>747.11394089138082</v>
      </c>
      <c r="H681" s="39">
        <f>$E681/(VLOOKUP($C681,IPCA!$A:$E,4,0)/VLOOKUP($K$6,IPCA!$A:$E,4,0))</f>
        <v>751.27563905668751</v>
      </c>
      <c r="I681" s="39">
        <f>$E681/(VLOOKUP($C681,IPCA!$A:$E,5,0)/VLOOKUP($K$6,IPCA!$A:$E,5,0))</f>
        <v>751.27563905668762</v>
      </c>
    </row>
    <row r="682" spans="1:9" s="7" customFormat="1">
      <c r="A682" s="58">
        <v>2004</v>
      </c>
      <c r="B682" s="58">
        <v>3</v>
      </c>
      <c r="C682" s="17">
        <v>38231</v>
      </c>
      <c r="D682" s="18">
        <v>1</v>
      </c>
      <c r="E682" s="22">
        <v>260</v>
      </c>
      <c r="F682" s="140">
        <f>$E682/(VLOOKUP($C682,INPC!$C:$F,4,0)/VLOOKUP($K$6,INPC!$C:$F,4,0))</f>
        <v>745.84738491998019</v>
      </c>
      <c r="G682" s="140">
        <f>$E682/(VLOOKUP($C682,INPC!$C:$G,5,0)/VLOOKUP($K$6,INPC!$C:$G,5,0))</f>
        <v>745.8473849199803</v>
      </c>
      <c r="H682" s="39">
        <f>$E682/(VLOOKUP($C682,IPCA!$A:$E,4,0)/VLOOKUP($K$6,IPCA!$A:$E,4,0))</f>
        <v>748.80313969606516</v>
      </c>
      <c r="I682" s="39">
        <f>$E682/(VLOOKUP($C682,IPCA!$A:$E,5,0)/VLOOKUP($K$6,IPCA!$A:$E,5,0))</f>
        <v>748.80313969606527</v>
      </c>
    </row>
    <row r="683" spans="1:9" s="7" customFormat="1">
      <c r="A683" s="58">
        <v>2004</v>
      </c>
      <c r="B683" s="58">
        <v>4</v>
      </c>
      <c r="C683" s="17">
        <v>38261</v>
      </c>
      <c r="D683" s="18">
        <v>1</v>
      </c>
      <c r="E683" s="22">
        <v>260</v>
      </c>
      <c r="F683" s="140">
        <f>$E683/(VLOOKUP($C683,INPC!$C:$F,4,0)/VLOOKUP($K$6,INPC!$C:$F,4,0))</f>
        <v>744.58204997282292</v>
      </c>
      <c r="G683" s="140">
        <f>$E683/(VLOOKUP($C683,INPC!$C:$G,5,0)/VLOOKUP($K$6,INPC!$C:$G,5,0))</f>
        <v>744.58204997282292</v>
      </c>
      <c r="H683" s="39">
        <f>$E683/(VLOOKUP($C683,IPCA!$A:$E,4,0)/VLOOKUP($K$6,IPCA!$A:$E,4,0))</f>
        <v>745.5222105098278</v>
      </c>
      <c r="I683" s="39">
        <f>$E683/(VLOOKUP($C683,IPCA!$A:$E,5,0)/VLOOKUP($K$6,IPCA!$A:$E,5,0))</f>
        <v>745.5222105098278</v>
      </c>
    </row>
    <row r="684" spans="1:9" s="7" customFormat="1">
      <c r="A684" s="58">
        <v>2004</v>
      </c>
      <c r="B684" s="58">
        <v>4</v>
      </c>
      <c r="C684" s="17">
        <v>38292</v>
      </c>
      <c r="D684" s="18">
        <v>1</v>
      </c>
      <c r="E684" s="22">
        <v>260</v>
      </c>
      <c r="F684" s="140">
        <f>$E684/(VLOOKUP($C684,INPC!$C:$F,4,0)/VLOOKUP($K$6,INPC!$C:$F,4,0))</f>
        <v>741.31886963402076</v>
      </c>
      <c r="G684" s="140">
        <f>$E684/(VLOOKUP($C684,INPC!$C:$G,5,0)/VLOOKUP($K$6,INPC!$C:$G,5,0))</f>
        <v>741.31886963402087</v>
      </c>
      <c r="H684" s="39">
        <f>$E684/(VLOOKUP($C684,IPCA!$A:$E,4,0)/VLOOKUP($K$6,IPCA!$A:$E,4,0))</f>
        <v>740.41303863407995</v>
      </c>
      <c r="I684" s="39">
        <f>$E684/(VLOOKUP($C684,IPCA!$A:$E,5,0)/VLOOKUP($K$6,IPCA!$A:$E,5,0))</f>
        <v>740.41303863407995</v>
      </c>
    </row>
    <row r="685" spans="1:9" s="7" customFormat="1">
      <c r="A685" s="58">
        <v>2004</v>
      </c>
      <c r="B685" s="58">
        <v>4</v>
      </c>
      <c r="C685" s="17">
        <v>38322</v>
      </c>
      <c r="D685" s="18">
        <v>1</v>
      </c>
      <c r="E685" s="22">
        <v>260</v>
      </c>
      <c r="F685" s="140">
        <f>$E685/(VLOOKUP($C685,INPC!$C:$F,4,0)/VLOOKUP($K$6,INPC!$C:$F,4,0))</f>
        <v>734.99705307313661</v>
      </c>
      <c r="G685" s="140">
        <f>$E685/(VLOOKUP($C685,INPC!$C:$G,5,0)/VLOOKUP($K$6,INPC!$C:$G,5,0))</f>
        <v>734.99705307313673</v>
      </c>
      <c r="H685" s="39">
        <f>$E685/(VLOOKUP($C685,IPCA!$A:$E,4,0)/VLOOKUP($K$6,IPCA!$A:$E,4,0))</f>
        <v>734.10126223467239</v>
      </c>
      <c r="I685" s="39">
        <f>$E685/(VLOOKUP($C685,IPCA!$A:$E,5,0)/VLOOKUP($K$6,IPCA!$A:$E,5,0))</f>
        <v>734.10126223467239</v>
      </c>
    </row>
    <row r="686" spans="1:9" s="7" customFormat="1">
      <c r="A686" s="58">
        <v>2005</v>
      </c>
      <c r="B686" s="58">
        <v>1</v>
      </c>
      <c r="C686" s="17">
        <v>38353</v>
      </c>
      <c r="D686" s="18">
        <v>1</v>
      </c>
      <c r="E686" s="22">
        <v>260</v>
      </c>
      <c r="F686" s="140">
        <f>$E686/(VLOOKUP($C686,INPC!$C:$F,4,0)/VLOOKUP($K$6,INPC!$C:$F,4,0))</f>
        <v>730.83222523552968</v>
      </c>
      <c r="G686" s="140">
        <f>$E686/(VLOOKUP($C686,INPC!$C:$G,5,0)/VLOOKUP($K$6,INPC!$C:$G,5,0))</f>
        <v>730.83222523552979</v>
      </c>
      <c r="H686" s="39">
        <f>$E686/(VLOOKUP($C686,IPCA!$A:$E,4,0)/VLOOKUP($K$6,IPCA!$A:$E,4,0))</f>
        <v>729.86915779395986</v>
      </c>
      <c r="I686" s="39">
        <f>$E686/(VLOOKUP($C686,IPCA!$A:$E,5,0)/VLOOKUP($K$6,IPCA!$A:$E,5,0))</f>
        <v>729.86915779395997</v>
      </c>
    </row>
    <row r="687" spans="1:9" s="7" customFormat="1">
      <c r="A687" s="58">
        <v>2005</v>
      </c>
      <c r="B687" s="58">
        <v>1</v>
      </c>
      <c r="C687" s="17">
        <v>38384</v>
      </c>
      <c r="D687" s="18">
        <v>1</v>
      </c>
      <c r="E687" s="22">
        <v>260</v>
      </c>
      <c r="F687" s="140">
        <f>$E687/(VLOOKUP($C687,INPC!$C:$F,4,0)/VLOOKUP($K$6,INPC!$C:$F,4,0))</f>
        <v>727.6296326103577</v>
      </c>
      <c r="G687" s="140">
        <f>$E687/(VLOOKUP($C687,INPC!$C:$G,5,0)/VLOOKUP($K$6,INPC!$C:$G,5,0))</f>
        <v>727.62963261035782</v>
      </c>
      <c r="H687" s="39">
        <f>$E687/(VLOOKUP($C687,IPCA!$A:$E,4,0)/VLOOKUP($K$6,IPCA!$A:$E,4,0))</f>
        <v>725.58690107825487</v>
      </c>
      <c r="I687" s="39">
        <f>$E687/(VLOOKUP($C687,IPCA!$A:$E,5,0)/VLOOKUP($K$6,IPCA!$A:$E,5,0))</f>
        <v>725.58690107825487</v>
      </c>
    </row>
    <row r="688" spans="1:9" s="7" customFormat="1">
      <c r="A688" s="58">
        <v>2005</v>
      </c>
      <c r="B688" s="58">
        <v>1</v>
      </c>
      <c r="C688" s="17">
        <v>38412</v>
      </c>
      <c r="D688" s="18">
        <v>1</v>
      </c>
      <c r="E688" s="22">
        <v>260</v>
      </c>
      <c r="F688" s="140">
        <f>$E688/(VLOOKUP($C688,INPC!$C:$F,4,0)/VLOOKUP($K$6,INPC!$C:$F,4,0))</f>
        <v>722.35678560585484</v>
      </c>
      <c r="G688" s="140">
        <f>$E688/(VLOOKUP($C688,INPC!$C:$G,5,0)/VLOOKUP($K$6,INPC!$C:$G,5,0))</f>
        <v>722.35678560585484</v>
      </c>
      <c r="H688" s="39">
        <f>$E688/(VLOOKUP($C688,IPCA!$A:$E,4,0)/VLOOKUP($K$6,IPCA!$A:$E,4,0))</f>
        <v>721.18917059466719</v>
      </c>
      <c r="I688" s="39">
        <f>$E688/(VLOOKUP($C688,IPCA!$A:$E,5,0)/VLOOKUP($K$6,IPCA!$A:$E,5,0))</f>
        <v>721.1891705946673</v>
      </c>
    </row>
    <row r="689" spans="1:9" s="7" customFormat="1">
      <c r="A689" s="58">
        <v>2005</v>
      </c>
      <c r="B689" s="58">
        <v>2</v>
      </c>
      <c r="C689" s="17">
        <v>38443</v>
      </c>
      <c r="D689" s="18">
        <v>1</v>
      </c>
      <c r="E689" s="22">
        <v>260</v>
      </c>
      <c r="F689" s="140">
        <f>$E689/(VLOOKUP($C689,INPC!$C:$F,4,0)/VLOOKUP($K$6,INPC!$C:$F,4,0))</f>
        <v>715.84247155604464</v>
      </c>
      <c r="G689" s="140">
        <f>$E689/(VLOOKUP($C689,INPC!$C:$G,5,0)/VLOOKUP($K$6,INPC!$C:$G,5,0))</f>
        <v>715.84247155604476</v>
      </c>
      <c r="H689" s="39">
        <f>$E689/(VLOOKUP($C689,IPCA!$A:$E,4,0)/VLOOKUP($K$6,IPCA!$A:$E,4,0))</f>
        <v>714.97017997572175</v>
      </c>
      <c r="I689" s="39">
        <f>$E689/(VLOOKUP($C689,IPCA!$A:$E,5,0)/VLOOKUP($K$6,IPCA!$A:$E,5,0))</f>
        <v>714.97017997572175</v>
      </c>
    </row>
    <row r="690" spans="1:9" s="7" customFormat="1">
      <c r="A690" s="58">
        <v>2005</v>
      </c>
      <c r="B690" s="58">
        <v>2</v>
      </c>
      <c r="C690" s="17">
        <v>38473</v>
      </c>
      <c r="D690" s="18">
        <v>1</v>
      </c>
      <c r="E690" s="22">
        <v>300</v>
      </c>
      <c r="F690" s="140">
        <f>$E690/(VLOOKUP($C690,INPC!$C:$F,4,0)/VLOOKUP($K$6,INPC!$C:$F,4,0))</f>
        <v>820.23115933482723</v>
      </c>
      <c r="G690" s="140">
        <f>$E690/(VLOOKUP($C690,INPC!$C:$G,5,0)/VLOOKUP($K$6,INPC!$C:$G,5,0))</f>
        <v>820.23115933482734</v>
      </c>
      <c r="H690" s="39">
        <f>$E690/(VLOOKUP($C690,IPCA!$A:$E,4,0)/VLOOKUP($K$6,IPCA!$A:$E,4,0))</f>
        <v>820.94271931738319</v>
      </c>
      <c r="I690" s="39">
        <f>$E690/(VLOOKUP($C690,IPCA!$A:$E,5,0)/VLOOKUP($K$6,IPCA!$A:$E,5,0))</f>
        <v>820.94271931738319</v>
      </c>
    </row>
    <row r="691" spans="1:9" s="7" customFormat="1">
      <c r="A691" s="58">
        <v>2005</v>
      </c>
      <c r="B691" s="58">
        <v>2</v>
      </c>
      <c r="C691" s="17">
        <v>38504</v>
      </c>
      <c r="D691" s="18">
        <v>1</v>
      </c>
      <c r="E691" s="22">
        <v>300</v>
      </c>
      <c r="F691" s="140">
        <f>$E691/(VLOOKUP($C691,INPC!$C:$F,4,0)/VLOOKUP($K$6,INPC!$C:$F,4,0))</f>
        <v>821.13503089456492</v>
      </c>
      <c r="G691" s="140">
        <f>$E691/(VLOOKUP($C691,INPC!$C:$G,5,0)/VLOOKUP($K$6,INPC!$C:$G,5,0))</f>
        <v>821.13503089456492</v>
      </c>
      <c r="H691" s="39">
        <f>$E691/(VLOOKUP($C691,IPCA!$A:$E,4,0)/VLOOKUP($K$6,IPCA!$A:$E,4,0))</f>
        <v>821.10858777700571</v>
      </c>
      <c r="I691" s="39">
        <f>$E691/(VLOOKUP($C691,IPCA!$A:$E,5,0)/VLOOKUP($K$6,IPCA!$A:$E,5,0))</f>
        <v>821.10858777700571</v>
      </c>
    </row>
    <row r="692" spans="1:9" s="7" customFormat="1">
      <c r="A692" s="58">
        <v>2005</v>
      </c>
      <c r="B692" s="58">
        <v>3</v>
      </c>
      <c r="C692" s="17">
        <v>38534</v>
      </c>
      <c r="D692" s="18">
        <v>1</v>
      </c>
      <c r="E692" s="22">
        <v>300</v>
      </c>
      <c r="F692" s="140">
        <f>$E692/(VLOOKUP($C692,INPC!$C:$F,4,0)/VLOOKUP($K$6,INPC!$C:$F,4,0))</f>
        <v>820.8894974150752</v>
      </c>
      <c r="G692" s="140">
        <f>$E692/(VLOOKUP($C692,INPC!$C:$G,5,0)/VLOOKUP($K$6,INPC!$C:$G,5,0))</f>
        <v>820.88949741507531</v>
      </c>
      <c r="H692" s="39">
        <f>$E692/(VLOOKUP($C692,IPCA!$A:$E,4,0)/VLOOKUP($K$6,IPCA!$A:$E,4,0))</f>
        <v>819.0598459411417</v>
      </c>
      <c r="I692" s="39">
        <f>$E692/(VLOOKUP($C692,IPCA!$A:$E,5,0)/VLOOKUP($K$6,IPCA!$A:$E,5,0))</f>
        <v>819.0598459411417</v>
      </c>
    </row>
    <row r="693" spans="1:9" s="7" customFormat="1">
      <c r="A693" s="58">
        <v>2005</v>
      </c>
      <c r="B693" s="58">
        <v>3</v>
      </c>
      <c r="C693" s="17">
        <v>38565</v>
      </c>
      <c r="D693" s="18">
        <v>1</v>
      </c>
      <c r="E693" s="22">
        <v>300</v>
      </c>
      <c r="F693" s="140">
        <f>$E693/(VLOOKUP($C693,INPC!$C:$F,4,0)/VLOOKUP($K$6,INPC!$C:$F,4,0))</f>
        <v>820.8894974150752</v>
      </c>
      <c r="G693" s="140">
        <f>$E693/(VLOOKUP($C693,INPC!$C:$G,5,0)/VLOOKUP($K$6,INPC!$C:$G,5,0))</f>
        <v>820.88949741507531</v>
      </c>
      <c r="H693" s="39">
        <f>$E693/(VLOOKUP($C693,IPCA!$A:$E,4,0)/VLOOKUP($K$6,IPCA!$A:$E,4,0))</f>
        <v>817.66897778350085</v>
      </c>
      <c r="I693" s="39">
        <f>$E693/(VLOOKUP($C693,IPCA!$A:$E,5,0)/VLOOKUP($K$6,IPCA!$A:$E,5,0))</f>
        <v>817.66897778350085</v>
      </c>
    </row>
    <row r="694" spans="1:9" s="7" customFormat="1">
      <c r="A694" s="58">
        <v>2005</v>
      </c>
      <c r="B694" s="58">
        <v>3</v>
      </c>
      <c r="C694" s="17">
        <v>38596</v>
      </c>
      <c r="D694" s="18">
        <v>1</v>
      </c>
      <c r="E694" s="22">
        <v>300</v>
      </c>
      <c r="F694" s="140">
        <f>$E694/(VLOOKUP($C694,INPC!$C:$F,4,0)/VLOOKUP($K$6,INPC!$C:$F,4,0))</f>
        <v>819.66080920222987</v>
      </c>
      <c r="G694" s="140">
        <f>$E694/(VLOOKUP($C694,INPC!$C:$G,5,0)/VLOOKUP($K$6,INPC!$C:$G,5,0))</f>
        <v>819.66080920222998</v>
      </c>
      <c r="H694" s="39">
        <f>$E694/(VLOOKUP($C694,IPCA!$A:$E,4,0)/VLOOKUP($K$6,IPCA!$A:$E,4,0))</f>
        <v>814.81640394740543</v>
      </c>
      <c r="I694" s="39">
        <f>$E694/(VLOOKUP($C694,IPCA!$A:$E,5,0)/VLOOKUP($K$6,IPCA!$A:$E,5,0))</f>
        <v>814.81640394740543</v>
      </c>
    </row>
    <row r="695" spans="1:9" s="7" customFormat="1">
      <c r="A695" s="58">
        <v>2005</v>
      </c>
      <c r="B695" s="58">
        <v>4</v>
      </c>
      <c r="C695" s="17">
        <v>38626</v>
      </c>
      <c r="D695" s="18">
        <v>1</v>
      </c>
      <c r="E695" s="22">
        <v>300</v>
      </c>
      <c r="F695" s="140">
        <f>$E695/(VLOOKUP($C695,INPC!$C:$F,4,0)/VLOOKUP($K$6,INPC!$C:$F,4,0))</f>
        <v>814.93537689973164</v>
      </c>
      <c r="G695" s="140">
        <f>$E695/(VLOOKUP($C695,INPC!$C:$G,5,0)/VLOOKUP($K$6,INPC!$C:$G,5,0))</f>
        <v>814.93537689973164</v>
      </c>
      <c r="H695" s="39">
        <f>$E695/(VLOOKUP($C695,IPCA!$A:$E,4,0)/VLOOKUP($K$6,IPCA!$A:$E,4,0))</f>
        <v>808.75187562935594</v>
      </c>
      <c r="I695" s="39">
        <f>$E695/(VLOOKUP($C695,IPCA!$A:$E,5,0)/VLOOKUP($K$6,IPCA!$A:$E,5,0))</f>
        <v>808.75187562935594</v>
      </c>
    </row>
    <row r="696" spans="1:9" s="7" customFormat="1">
      <c r="A696" s="58">
        <v>2005</v>
      </c>
      <c r="B696" s="58">
        <v>4</v>
      </c>
      <c r="C696" s="17">
        <v>38657</v>
      </c>
      <c r="D696" s="18">
        <v>1</v>
      </c>
      <c r="E696" s="22">
        <v>300</v>
      </c>
      <c r="F696" s="140">
        <f>$E696/(VLOOKUP($C696,INPC!$C:$F,4,0)/VLOOKUP($K$6,INPC!$C:$F,4,0))</f>
        <v>810.56001243177082</v>
      </c>
      <c r="G696" s="140">
        <f>$E696/(VLOOKUP($C696,INPC!$C:$G,5,0)/VLOOKUP($K$6,INPC!$C:$G,5,0))</f>
        <v>810.56001243177093</v>
      </c>
      <c r="H696" s="39">
        <f>$E696/(VLOOKUP($C696,IPCA!$A:$E,4,0)/VLOOKUP($K$6,IPCA!$A:$E,4,0))</f>
        <v>804.32765575087785</v>
      </c>
      <c r="I696" s="39">
        <f>$E696/(VLOOKUP($C696,IPCA!$A:$E,5,0)/VLOOKUP($K$6,IPCA!$A:$E,5,0))</f>
        <v>804.32765575087785</v>
      </c>
    </row>
    <row r="697" spans="1:9" s="7" customFormat="1">
      <c r="A697" s="58">
        <v>2005</v>
      </c>
      <c r="B697" s="58">
        <v>4</v>
      </c>
      <c r="C697" s="17">
        <v>38687</v>
      </c>
      <c r="D697" s="18">
        <v>1</v>
      </c>
      <c r="E697" s="22">
        <v>300</v>
      </c>
      <c r="F697" s="140">
        <f>$E697/(VLOOKUP($C697,INPC!$C:$F,4,0)/VLOOKUP($K$6,INPC!$C:$F,4,0))</f>
        <v>807.3295025828545</v>
      </c>
      <c r="G697" s="140">
        <f>$E697/(VLOOKUP($C697,INPC!$C:$G,5,0)/VLOOKUP($K$6,INPC!$C:$G,5,0))</f>
        <v>807.32950258285462</v>
      </c>
      <c r="H697" s="39">
        <f>$E697/(VLOOKUP($C697,IPCA!$A:$E,4,0)/VLOOKUP($K$6,IPCA!$A:$E,4,0))</f>
        <v>801.4439536167863</v>
      </c>
      <c r="I697" s="39">
        <f>$E697/(VLOOKUP($C697,IPCA!$A:$E,5,0)/VLOOKUP($K$6,IPCA!$A:$E,5,0))</f>
        <v>801.44395361678642</v>
      </c>
    </row>
    <row r="698" spans="1:9" s="7" customFormat="1">
      <c r="A698" s="58">
        <v>2006</v>
      </c>
      <c r="B698" s="58">
        <v>1</v>
      </c>
      <c r="C698" s="17">
        <v>38718</v>
      </c>
      <c r="D698" s="18">
        <v>1</v>
      </c>
      <c r="E698" s="22">
        <v>300</v>
      </c>
      <c r="F698" s="140">
        <f>$E698/(VLOOKUP($C698,INPC!$C:$F,4,0)/VLOOKUP($K$6,INPC!$C:$F,4,0))</f>
        <v>804.2734284954339</v>
      </c>
      <c r="G698" s="140">
        <f>$E698/(VLOOKUP($C698,INPC!$C:$G,5,0)/VLOOKUP($K$6,INPC!$C:$G,5,0))</f>
        <v>804.27342849543402</v>
      </c>
      <c r="H698" s="39">
        <f>$E698/(VLOOKUP($C698,IPCA!$A:$E,4,0)/VLOOKUP($K$6,IPCA!$A:$E,4,0))</f>
        <v>796.74281277937234</v>
      </c>
      <c r="I698" s="39">
        <f>$E698/(VLOOKUP($C698,IPCA!$A:$E,5,0)/VLOOKUP($K$6,IPCA!$A:$E,5,0))</f>
        <v>796.74281277937234</v>
      </c>
    </row>
    <row r="699" spans="1:9" s="7" customFormat="1">
      <c r="A699" s="58">
        <v>2006</v>
      </c>
      <c r="B699" s="58">
        <v>1</v>
      </c>
      <c r="C699" s="17">
        <v>38749</v>
      </c>
      <c r="D699" s="18">
        <v>1</v>
      </c>
      <c r="E699" s="22">
        <v>300</v>
      </c>
      <c r="F699" s="140">
        <f>$E699/(VLOOKUP($C699,INPC!$C:$F,4,0)/VLOOKUP($K$6,INPC!$C:$F,4,0))</f>
        <v>802.42679240348593</v>
      </c>
      <c r="G699" s="140">
        <f>$E699/(VLOOKUP($C699,INPC!$C:$G,5,0)/VLOOKUP($K$6,INPC!$C:$G,5,0))</f>
        <v>802.42679240348593</v>
      </c>
      <c r="H699" s="39">
        <f>$E699/(VLOOKUP($C699,IPCA!$A:$E,4,0)/VLOOKUP($K$6,IPCA!$A:$E,4,0))</f>
        <v>793.48841386743311</v>
      </c>
      <c r="I699" s="39">
        <f>$E699/(VLOOKUP($C699,IPCA!$A:$E,5,0)/VLOOKUP($K$6,IPCA!$A:$E,5,0))</f>
        <v>793.48841386743311</v>
      </c>
    </row>
    <row r="700" spans="1:9" s="7" customFormat="1">
      <c r="A700" s="58">
        <v>2006</v>
      </c>
      <c r="B700" s="58">
        <v>1</v>
      </c>
      <c r="C700" s="17">
        <v>38777</v>
      </c>
      <c r="D700" s="18">
        <v>1</v>
      </c>
      <c r="E700" s="22">
        <v>300</v>
      </c>
      <c r="F700" s="140">
        <f>$E700/(VLOOKUP($C700,INPC!$C:$F,4,0)/VLOOKUP($K$6,INPC!$C:$F,4,0))</f>
        <v>800.26619003053122</v>
      </c>
      <c r="G700" s="140">
        <f>$E700/(VLOOKUP($C700,INPC!$C:$G,5,0)/VLOOKUP($K$6,INPC!$C:$G,5,0))</f>
        <v>800.26619003053145</v>
      </c>
      <c r="H700" s="39">
        <f>$E700/(VLOOKUP($C700,IPCA!$A:$E,4,0)/VLOOKUP($K$6,IPCA!$A:$E,4,0))</f>
        <v>790.09149127275134</v>
      </c>
      <c r="I700" s="39">
        <f>$E700/(VLOOKUP($C700,IPCA!$A:$E,5,0)/VLOOKUP($K$6,IPCA!$A:$E,5,0))</f>
        <v>790.09149127275134</v>
      </c>
    </row>
    <row r="701" spans="1:9" s="7" customFormat="1">
      <c r="A701" s="58">
        <v>2006</v>
      </c>
      <c r="B701" s="58">
        <v>2</v>
      </c>
      <c r="C701" s="17">
        <v>38808</v>
      </c>
      <c r="D701" s="18">
        <v>1</v>
      </c>
      <c r="E701" s="22">
        <v>350</v>
      </c>
      <c r="F701" s="140">
        <f>$E701/(VLOOKUP($C701,INPC!$C:$F,4,0)/VLOOKUP($K$6,INPC!$C:$F,4,0))</f>
        <v>932.52435553137764</v>
      </c>
      <c r="G701" s="140">
        <f>$E701/(VLOOKUP($C701,INPC!$C:$G,5,0)/VLOOKUP($K$6,INPC!$C:$G,5,0))</f>
        <v>932.52435553137775</v>
      </c>
      <c r="H701" s="39">
        <f>$E701/(VLOOKUP($C701,IPCA!$A:$E,4,0)/VLOOKUP($K$6,IPCA!$A:$E,4,0))</f>
        <v>919.84203970930025</v>
      </c>
      <c r="I701" s="39">
        <f>$E701/(VLOOKUP($C701,IPCA!$A:$E,5,0)/VLOOKUP($K$6,IPCA!$A:$E,5,0))</f>
        <v>919.84203970930037</v>
      </c>
    </row>
    <row r="702" spans="1:9" s="7" customFormat="1">
      <c r="A702" s="58">
        <v>2006</v>
      </c>
      <c r="B702" s="58">
        <v>2</v>
      </c>
      <c r="C702" s="17">
        <v>38838</v>
      </c>
      <c r="D702" s="18">
        <v>1</v>
      </c>
      <c r="E702" s="22">
        <v>350</v>
      </c>
      <c r="F702" s="140">
        <f>$E702/(VLOOKUP($C702,INPC!$C:$F,4,0)/VLOOKUP($K$6,INPC!$C:$F,4,0))</f>
        <v>931.31485109118182</v>
      </c>
      <c r="G702" s="140">
        <f>$E702/(VLOOKUP($C702,INPC!$C:$G,5,0)/VLOOKUP($K$6,INPC!$C:$G,5,0))</f>
        <v>931.31485109118182</v>
      </c>
      <c r="H702" s="39">
        <f>$E702/(VLOOKUP($C702,IPCA!$A:$E,4,0)/VLOOKUP($K$6,IPCA!$A:$E,4,0))</f>
        <v>918.92212992429688</v>
      </c>
      <c r="I702" s="39">
        <f>$E702/(VLOOKUP($C702,IPCA!$A:$E,5,0)/VLOOKUP($K$6,IPCA!$A:$E,5,0))</f>
        <v>918.92212992429688</v>
      </c>
    </row>
    <row r="703" spans="1:9" s="7" customFormat="1">
      <c r="A703" s="58">
        <v>2006</v>
      </c>
      <c r="B703" s="58">
        <v>2</v>
      </c>
      <c r="C703" s="17">
        <v>38869</v>
      </c>
      <c r="D703" s="18">
        <v>1</v>
      </c>
      <c r="E703" s="22">
        <v>350</v>
      </c>
      <c r="F703" s="140">
        <f>$E703/(VLOOKUP($C703,INPC!$C:$F,4,0)/VLOOKUP($K$6,INPC!$C:$F,4,0))</f>
        <v>931.96737944368931</v>
      </c>
      <c r="G703" s="140">
        <f>$E703/(VLOOKUP($C703,INPC!$C:$G,5,0)/VLOOKUP($K$6,INPC!$C:$G,5,0))</f>
        <v>931.96737944368942</v>
      </c>
      <c r="H703" s="39">
        <f>$E703/(VLOOKUP($C703,IPCA!$A:$E,4,0)/VLOOKUP($K$6,IPCA!$A:$E,4,0))</f>
        <v>920.85678549093188</v>
      </c>
      <c r="I703" s="39">
        <f>$E703/(VLOOKUP($C703,IPCA!$A:$E,5,0)/VLOOKUP($K$6,IPCA!$A:$E,5,0))</f>
        <v>920.85678549093188</v>
      </c>
    </row>
    <row r="704" spans="1:9" s="7" customFormat="1">
      <c r="A704" s="58">
        <v>2006</v>
      </c>
      <c r="B704" s="58">
        <v>3</v>
      </c>
      <c r="C704" s="17">
        <v>38899</v>
      </c>
      <c r="D704" s="18">
        <v>1</v>
      </c>
      <c r="E704" s="22">
        <v>350</v>
      </c>
      <c r="F704" s="140">
        <f>$E704/(VLOOKUP($C704,INPC!$C:$F,4,0)/VLOOKUP($K$6,INPC!$C:$F,4,0))</f>
        <v>930.94442234732594</v>
      </c>
      <c r="G704" s="140">
        <f>$E704/(VLOOKUP($C704,INPC!$C:$G,5,0)/VLOOKUP($K$6,INPC!$C:$G,5,0))</f>
        <v>930.94442234732605</v>
      </c>
      <c r="H704" s="39">
        <f>$E704/(VLOOKUP($C704,IPCA!$A:$E,4,0)/VLOOKUP($K$6,IPCA!$A:$E,4,0))</f>
        <v>919.11095344437206</v>
      </c>
      <c r="I704" s="39">
        <f>$E704/(VLOOKUP($C704,IPCA!$A:$E,5,0)/VLOOKUP($K$6,IPCA!$A:$E,5,0))</f>
        <v>919.11095344437206</v>
      </c>
    </row>
    <row r="705" spans="1:9" s="7" customFormat="1">
      <c r="A705" s="58">
        <v>2006</v>
      </c>
      <c r="B705" s="58">
        <v>3</v>
      </c>
      <c r="C705" s="17">
        <v>38930</v>
      </c>
      <c r="D705" s="18">
        <v>1</v>
      </c>
      <c r="E705" s="22">
        <v>350</v>
      </c>
      <c r="F705" s="140">
        <f>$E705/(VLOOKUP($C705,INPC!$C:$F,4,0)/VLOOKUP($K$6,INPC!$C:$F,4,0))</f>
        <v>931.12959987759166</v>
      </c>
      <c r="G705" s="140">
        <f>$E705/(VLOOKUP($C705,INPC!$C:$G,5,0)/VLOOKUP($K$6,INPC!$C:$G,5,0))</f>
        <v>931.12959987759166</v>
      </c>
      <c r="H705" s="39">
        <f>$E705/(VLOOKUP($C705,IPCA!$A:$E,4,0)/VLOOKUP($K$6,IPCA!$A:$E,4,0))</f>
        <v>918.65149947492216</v>
      </c>
      <c r="I705" s="39">
        <f>$E705/(VLOOKUP($C705,IPCA!$A:$E,5,0)/VLOOKUP($K$6,IPCA!$A:$E,5,0))</f>
        <v>918.65149947492216</v>
      </c>
    </row>
    <row r="706" spans="1:9" s="7" customFormat="1">
      <c r="A706" s="58">
        <v>2006</v>
      </c>
      <c r="B706" s="58">
        <v>3</v>
      </c>
      <c r="C706" s="17">
        <v>38961</v>
      </c>
      <c r="D706" s="18">
        <v>1</v>
      </c>
      <c r="E706" s="22">
        <v>350</v>
      </c>
      <c r="F706" s="140">
        <f>$E706/(VLOOKUP($C706,INPC!$C:$F,4,0)/VLOOKUP($K$6,INPC!$C:$F,4,0))</f>
        <v>929.6431381235725</v>
      </c>
      <c r="G706" s="140">
        <f>$E706/(VLOOKUP($C706,INPC!$C:$G,5,0)/VLOOKUP($K$6,INPC!$C:$G,5,0))</f>
        <v>929.64313812357261</v>
      </c>
      <c r="H706" s="39">
        <f>$E706/(VLOOKUP($C706,IPCA!$A:$E,4,0)/VLOOKUP($K$6,IPCA!$A:$E,4,0))</f>
        <v>916.72608942803345</v>
      </c>
      <c r="I706" s="39">
        <f>$E706/(VLOOKUP($C706,IPCA!$A:$E,5,0)/VLOOKUP($K$6,IPCA!$A:$E,5,0))</f>
        <v>916.72608942803356</v>
      </c>
    </row>
    <row r="707" spans="1:9" s="7" customFormat="1">
      <c r="A707" s="58">
        <v>2006</v>
      </c>
      <c r="B707" s="58">
        <v>4</v>
      </c>
      <c r="C707" s="17">
        <v>38991</v>
      </c>
      <c r="D707" s="18">
        <v>1</v>
      </c>
      <c r="E707" s="22">
        <v>350</v>
      </c>
      <c r="F707" s="140">
        <f>$E707/(VLOOKUP($C707,INPC!$C:$F,4,0)/VLOOKUP($K$6,INPC!$C:$F,4,0))</f>
        <v>925.66244809175407</v>
      </c>
      <c r="G707" s="140">
        <f>$E707/(VLOOKUP($C707,INPC!$C:$G,5,0)/VLOOKUP($K$6,INPC!$C:$G,5,0))</f>
        <v>925.66244809175419</v>
      </c>
      <c r="H707" s="39">
        <f>$E707/(VLOOKUP($C707,IPCA!$A:$E,4,0)/VLOOKUP($K$6,IPCA!$A:$E,4,0))</f>
        <v>913.71217026656188</v>
      </c>
      <c r="I707" s="39">
        <f>$E707/(VLOOKUP($C707,IPCA!$A:$E,5,0)/VLOOKUP($K$6,IPCA!$A:$E,5,0))</f>
        <v>913.71217026656188</v>
      </c>
    </row>
    <row r="708" spans="1:9" s="7" customFormat="1">
      <c r="A708" s="58">
        <v>2006</v>
      </c>
      <c r="B708" s="58">
        <v>4</v>
      </c>
      <c r="C708" s="17">
        <v>39022</v>
      </c>
      <c r="D708" s="18">
        <v>1</v>
      </c>
      <c r="E708" s="22">
        <v>350</v>
      </c>
      <c r="F708" s="140">
        <f>$E708/(VLOOKUP($C708,INPC!$C:$F,4,0)/VLOOKUP($K$6,INPC!$C:$F,4,0))</f>
        <v>921.79249284275261</v>
      </c>
      <c r="G708" s="140">
        <f>$E708/(VLOOKUP($C708,INPC!$C:$G,5,0)/VLOOKUP($K$6,INPC!$C:$G,5,0))</f>
        <v>921.79249284275272</v>
      </c>
      <c r="H708" s="39">
        <f>$E708/(VLOOKUP($C708,IPCA!$A:$E,4,0)/VLOOKUP($K$6,IPCA!$A:$E,4,0))</f>
        <v>910.88947036763807</v>
      </c>
      <c r="I708" s="39">
        <f>$E708/(VLOOKUP($C708,IPCA!$A:$E,5,0)/VLOOKUP($K$6,IPCA!$A:$E,5,0))</f>
        <v>910.88947036763807</v>
      </c>
    </row>
    <row r="709" spans="1:9" s="7" customFormat="1">
      <c r="A709" s="58">
        <v>2006</v>
      </c>
      <c r="B709" s="58">
        <v>4</v>
      </c>
      <c r="C709" s="17">
        <v>39052</v>
      </c>
      <c r="D709" s="18">
        <v>1</v>
      </c>
      <c r="E709" s="22">
        <v>350</v>
      </c>
      <c r="F709" s="140">
        <f>$E709/(VLOOKUP($C709,INPC!$C:$F,4,0)/VLOOKUP($K$6,INPC!$C:$F,4,0))</f>
        <v>916.11335880017305</v>
      </c>
      <c r="G709" s="140">
        <f>$E709/(VLOOKUP($C709,INPC!$C:$G,5,0)/VLOOKUP($K$6,INPC!$C:$G,5,0))</f>
        <v>916.11335880017316</v>
      </c>
      <c r="H709" s="39">
        <f>$E709/(VLOOKUP($C709,IPCA!$A:$E,4,0)/VLOOKUP($K$6,IPCA!$A:$E,4,0))</f>
        <v>906.53888070973778</v>
      </c>
      <c r="I709" s="39">
        <f>$E709/(VLOOKUP($C709,IPCA!$A:$E,5,0)/VLOOKUP($K$6,IPCA!$A:$E,5,0))</f>
        <v>906.5388807097379</v>
      </c>
    </row>
    <row r="710" spans="1:9" s="7" customFormat="1">
      <c r="A710" s="58">
        <v>2007</v>
      </c>
      <c r="B710" s="58">
        <v>1</v>
      </c>
      <c r="C710" s="17">
        <v>39083</v>
      </c>
      <c r="D710" s="18">
        <v>1</v>
      </c>
      <c r="E710" s="22">
        <v>350</v>
      </c>
      <c r="F710" s="140">
        <f>$E710/(VLOOKUP($C710,INPC!$C:$F,4,0)/VLOOKUP($K$6,INPC!$C:$F,4,0))</f>
        <v>911.64613661814099</v>
      </c>
      <c r="G710" s="140">
        <f>$E710/(VLOOKUP($C710,INPC!$C:$G,5,0)/VLOOKUP($K$6,INPC!$C:$G,5,0))</f>
        <v>911.6461366181411</v>
      </c>
      <c r="H710" s="39">
        <f>$E710/(VLOOKUP($C710,IPCA!$A:$E,4,0)/VLOOKUP($K$6,IPCA!$A:$E,4,0))</f>
        <v>902.56628441764133</v>
      </c>
      <c r="I710" s="39">
        <f>$E710/(VLOOKUP($C710,IPCA!$A:$E,5,0)/VLOOKUP($K$6,IPCA!$A:$E,5,0))</f>
        <v>902.56628441764133</v>
      </c>
    </row>
    <row r="711" spans="1:9" s="7" customFormat="1">
      <c r="A711" s="58">
        <v>2007</v>
      </c>
      <c r="B711" s="58">
        <v>1</v>
      </c>
      <c r="C711" s="17">
        <v>39114</v>
      </c>
      <c r="D711" s="18">
        <v>1</v>
      </c>
      <c r="E711" s="22">
        <v>350</v>
      </c>
      <c r="F711" s="140">
        <f>$E711/(VLOOKUP($C711,INPC!$C:$F,4,0)/VLOOKUP($K$6,INPC!$C:$F,4,0))</f>
        <v>907.83469089390132</v>
      </c>
      <c r="G711" s="140">
        <f>$E711/(VLOOKUP($C711,INPC!$C:$G,5,0)/VLOOKUP($K$6,INPC!$C:$G,5,0))</f>
        <v>907.83469089390144</v>
      </c>
      <c r="H711" s="39">
        <f>$E711/(VLOOKUP($C711,IPCA!$A:$E,4,0)/VLOOKUP($K$6,IPCA!$A:$E,4,0))</f>
        <v>898.61132169878556</v>
      </c>
      <c r="I711" s="39">
        <f>$E711/(VLOOKUP($C711,IPCA!$A:$E,5,0)/VLOOKUP($K$6,IPCA!$A:$E,5,0))</f>
        <v>898.61132169878556</v>
      </c>
    </row>
    <row r="712" spans="1:9" s="7" customFormat="1">
      <c r="A712" s="58">
        <v>2007</v>
      </c>
      <c r="B712" s="58">
        <v>1</v>
      </c>
      <c r="C712" s="17">
        <v>39142</v>
      </c>
      <c r="D712" s="18">
        <v>1</v>
      </c>
      <c r="E712" s="22">
        <v>350</v>
      </c>
      <c r="F712" s="140">
        <f>$E712/(VLOOKUP($C712,INPC!$C:$F,4,0)/VLOOKUP($K$6,INPC!$C:$F,4,0))</f>
        <v>903.85692218575025</v>
      </c>
      <c r="G712" s="140">
        <f>$E712/(VLOOKUP($C712,INPC!$C:$G,5,0)/VLOOKUP($K$6,INPC!$C:$G,5,0))</f>
        <v>903.85692218575025</v>
      </c>
      <c r="H712" s="39">
        <f>$E712/(VLOOKUP($C712,IPCA!$A:$E,4,0)/VLOOKUP($K$6,IPCA!$A:$E,4,0))</f>
        <v>895.29906944423465</v>
      </c>
      <c r="I712" s="39">
        <f>$E712/(VLOOKUP($C712,IPCA!$A:$E,5,0)/VLOOKUP($K$6,IPCA!$A:$E,5,0))</f>
        <v>895.29906944423465</v>
      </c>
    </row>
    <row r="713" spans="1:9" s="7" customFormat="1">
      <c r="A713" s="58">
        <v>2007</v>
      </c>
      <c r="B713" s="58">
        <v>2</v>
      </c>
      <c r="C713" s="17">
        <v>39173</v>
      </c>
      <c r="D713" s="18">
        <v>1</v>
      </c>
      <c r="E713" s="22">
        <v>380</v>
      </c>
      <c r="F713" s="140">
        <f>$E713/(VLOOKUP($C713,INPC!$C:$F,4,0)/VLOOKUP($K$6,INPC!$C:$F,4,0))</f>
        <v>978.78625818494265</v>
      </c>
      <c r="G713" s="140">
        <f>$E713/(VLOOKUP($C713,INPC!$C:$G,5,0)/VLOOKUP($K$6,INPC!$C:$G,5,0))</f>
        <v>978.78625818494277</v>
      </c>
      <c r="H713" s="39">
        <f>$E713/(VLOOKUP($C713,IPCA!$A:$E,4,0)/VLOOKUP($K$6,IPCA!$A:$E,4,0))</f>
        <v>969.61484271990969</v>
      </c>
      <c r="I713" s="39">
        <f>$E713/(VLOOKUP($C713,IPCA!$A:$E,5,0)/VLOOKUP($K$6,IPCA!$A:$E,5,0))</f>
        <v>969.61484271990969</v>
      </c>
    </row>
    <row r="714" spans="1:9" s="7" customFormat="1">
      <c r="A714" s="58">
        <v>2007</v>
      </c>
      <c r="B714" s="58">
        <v>2</v>
      </c>
      <c r="C714" s="17">
        <v>39203</v>
      </c>
      <c r="D714" s="18">
        <v>1</v>
      </c>
      <c r="E714" s="22">
        <v>380</v>
      </c>
      <c r="F714" s="140">
        <f>$E714/(VLOOKUP($C714,INPC!$C:$F,4,0)/VLOOKUP($K$6,INPC!$C:$F,4,0))</f>
        <v>976.24808836023794</v>
      </c>
      <c r="G714" s="140">
        <f>$E714/(VLOOKUP($C714,INPC!$C:$G,5,0)/VLOOKUP($K$6,INPC!$C:$G,5,0))</f>
        <v>976.24808836023794</v>
      </c>
      <c r="H714" s="39">
        <f>$E714/(VLOOKUP($C714,IPCA!$A:$E,4,0)/VLOOKUP($K$6,IPCA!$A:$E,4,0))</f>
        <v>966.90844612743399</v>
      </c>
      <c r="I714" s="39">
        <f>$E714/(VLOOKUP($C714,IPCA!$A:$E,5,0)/VLOOKUP($K$6,IPCA!$A:$E,5,0))</f>
        <v>966.90844612743399</v>
      </c>
    </row>
    <row r="715" spans="1:9" s="7" customFormat="1">
      <c r="A715" s="58">
        <v>2007</v>
      </c>
      <c r="B715" s="58">
        <v>2</v>
      </c>
      <c r="C715" s="17">
        <v>39234</v>
      </c>
      <c r="D715" s="18">
        <v>1</v>
      </c>
      <c r="E715" s="22">
        <v>380</v>
      </c>
      <c r="F715" s="140">
        <f>$E715/(VLOOKUP($C715,INPC!$C:$F,4,0)/VLOOKUP($K$6,INPC!$C:$F,4,0))</f>
        <v>973.23179242052083</v>
      </c>
      <c r="G715" s="140">
        <f>$E715/(VLOOKUP($C715,INPC!$C:$G,5,0)/VLOOKUP($K$6,INPC!$C:$G,5,0))</f>
        <v>973.23179242052083</v>
      </c>
      <c r="H715" s="39">
        <f>$E715/(VLOOKUP($C715,IPCA!$A:$E,4,0)/VLOOKUP($K$6,IPCA!$A:$E,4,0))</f>
        <v>964.20989143546444</v>
      </c>
      <c r="I715" s="39">
        <f>$E715/(VLOOKUP($C715,IPCA!$A:$E,5,0)/VLOOKUP($K$6,IPCA!$A:$E,5,0))</f>
        <v>964.20989143546444</v>
      </c>
    </row>
    <row r="716" spans="1:9" s="7" customFormat="1">
      <c r="A716" s="58">
        <v>2007</v>
      </c>
      <c r="B716" s="58">
        <v>3</v>
      </c>
      <c r="C716" s="17">
        <v>39264</v>
      </c>
      <c r="D716" s="18">
        <v>1</v>
      </c>
      <c r="E716" s="22">
        <v>380</v>
      </c>
      <c r="F716" s="140">
        <f>$E716/(VLOOKUP($C716,INPC!$C:$F,4,0)/VLOOKUP($K$6,INPC!$C:$F,4,0))</f>
        <v>970.12723094656008</v>
      </c>
      <c r="G716" s="140">
        <f>$E716/(VLOOKUP($C716,INPC!$C:$G,5,0)/VLOOKUP($K$6,INPC!$C:$G,5,0))</f>
        <v>970.12723094656008</v>
      </c>
      <c r="H716" s="39">
        <f>$E716/(VLOOKUP($C716,IPCA!$A:$E,4,0)/VLOOKUP($K$6,IPCA!$A:$E,4,0))</f>
        <v>961.90007437055976</v>
      </c>
      <c r="I716" s="39">
        <f>$E716/(VLOOKUP($C716,IPCA!$A:$E,5,0)/VLOOKUP($K$6,IPCA!$A:$E,5,0))</f>
        <v>961.90007437055988</v>
      </c>
    </row>
    <row r="717" spans="1:9" s="7" customFormat="1">
      <c r="A717" s="58">
        <v>2007</v>
      </c>
      <c r="B717" s="58">
        <v>3</v>
      </c>
      <c r="C717" s="17">
        <v>39295</v>
      </c>
      <c r="D717" s="18">
        <v>1</v>
      </c>
      <c r="E717" s="22">
        <v>380</v>
      </c>
      <c r="F717" s="140">
        <f>$E717/(VLOOKUP($C717,INPC!$C:$F,4,0)/VLOOKUP($K$6,INPC!$C:$F,4,0))</f>
        <v>964.43798923455881</v>
      </c>
      <c r="G717" s="140">
        <f>$E717/(VLOOKUP($C717,INPC!$C:$G,5,0)/VLOOKUP($K$6,INPC!$C:$G,5,0))</f>
        <v>964.43798923455904</v>
      </c>
      <c r="H717" s="39">
        <f>$E717/(VLOOKUP($C717,IPCA!$A:$E,4,0)/VLOOKUP($K$6,IPCA!$A:$E,4,0))</f>
        <v>957.3989443417388</v>
      </c>
      <c r="I717" s="39">
        <f>$E717/(VLOOKUP($C717,IPCA!$A:$E,5,0)/VLOOKUP($K$6,IPCA!$A:$E,5,0))</f>
        <v>957.3989443417388</v>
      </c>
    </row>
    <row r="718" spans="1:9" s="7" customFormat="1">
      <c r="A718" s="58">
        <v>2007</v>
      </c>
      <c r="B718" s="58">
        <v>3</v>
      </c>
      <c r="C718" s="17">
        <v>39326</v>
      </c>
      <c r="D718" s="18">
        <v>1</v>
      </c>
      <c r="E718" s="22">
        <v>380</v>
      </c>
      <c r="F718" s="140">
        <f>$E718/(VLOOKUP($C718,INPC!$C:$F,4,0)/VLOOKUP($K$6,INPC!$C:$F,4,0))</f>
        <v>962.03312584179685</v>
      </c>
      <c r="G718" s="140">
        <f>$E718/(VLOOKUP($C718,INPC!$C:$G,5,0)/VLOOKUP($K$6,INPC!$C:$G,5,0))</f>
        <v>962.03312584179685</v>
      </c>
      <c r="H718" s="39">
        <f>$E718/(VLOOKUP($C718,IPCA!$A:$E,4,0)/VLOOKUP($K$6,IPCA!$A:$E,4,0))</f>
        <v>955.67839121345912</v>
      </c>
      <c r="I718" s="39">
        <f>$E718/(VLOOKUP($C718,IPCA!$A:$E,5,0)/VLOOKUP($K$6,IPCA!$A:$E,5,0))</f>
        <v>955.67839121345912</v>
      </c>
    </row>
    <row r="719" spans="1:9" s="7" customFormat="1">
      <c r="A719" s="58">
        <v>2007</v>
      </c>
      <c r="B719" s="58">
        <v>4</v>
      </c>
      <c r="C719" s="17">
        <v>39356</v>
      </c>
      <c r="D719" s="18">
        <v>1</v>
      </c>
      <c r="E719" s="22">
        <v>380</v>
      </c>
      <c r="F719" s="140">
        <f>$E719/(VLOOKUP($C719,INPC!$C:$F,4,0)/VLOOKUP($K$6,INPC!$C:$F,4,0))</f>
        <v>959.1561114054889</v>
      </c>
      <c r="G719" s="140">
        <f>$E719/(VLOOKUP($C719,INPC!$C:$G,5,0)/VLOOKUP($K$6,INPC!$C:$G,5,0))</f>
        <v>959.1561114054889</v>
      </c>
      <c r="H719" s="39">
        <f>$E719/(VLOOKUP($C719,IPCA!$A:$E,4,0)/VLOOKUP($K$6,IPCA!$A:$E,4,0))</f>
        <v>952.81980090993579</v>
      </c>
      <c r="I719" s="39">
        <f>$E719/(VLOOKUP($C719,IPCA!$A:$E,5,0)/VLOOKUP($K$6,IPCA!$A:$E,5,0))</f>
        <v>952.81980090993579</v>
      </c>
    </row>
    <row r="720" spans="1:9" s="7" customFormat="1">
      <c r="A720" s="58">
        <v>2007</v>
      </c>
      <c r="B720" s="58">
        <v>4</v>
      </c>
      <c r="C720" s="17">
        <v>39387</v>
      </c>
      <c r="D720" s="18">
        <v>1</v>
      </c>
      <c r="E720" s="22">
        <v>380</v>
      </c>
      <c r="F720" s="140">
        <f>$E720/(VLOOKUP($C720,INPC!$C:$F,4,0)/VLOOKUP($K$6,INPC!$C:$F,4,0))</f>
        <v>955.04869560818008</v>
      </c>
      <c r="G720" s="140">
        <f>$E720/(VLOOKUP($C720,INPC!$C:$G,5,0)/VLOOKUP($K$6,INPC!$C:$G,5,0))</f>
        <v>955.0486956081802</v>
      </c>
      <c r="H720" s="39">
        <f>$E720/(VLOOKUP($C720,IPCA!$A:$E,4,0)/VLOOKUP($K$6,IPCA!$A:$E,4,0))</f>
        <v>949.21450830705692</v>
      </c>
      <c r="I720" s="39">
        <f>$E720/(VLOOKUP($C720,IPCA!$A:$E,5,0)/VLOOKUP($K$6,IPCA!$A:$E,5,0))</f>
        <v>949.21450830705692</v>
      </c>
    </row>
    <row r="721" spans="1:9" s="7" customFormat="1">
      <c r="A721" s="58">
        <v>2007</v>
      </c>
      <c r="B721" s="58">
        <v>4</v>
      </c>
      <c r="C721" s="17">
        <v>39417</v>
      </c>
      <c r="D721" s="18">
        <v>1</v>
      </c>
      <c r="E721" s="22">
        <v>380</v>
      </c>
      <c r="F721" s="140">
        <f>$E721/(VLOOKUP($C721,INPC!$C:$F,4,0)/VLOOKUP($K$6,INPC!$C:$F,4,0))</f>
        <v>945.87431058363711</v>
      </c>
      <c r="G721" s="140">
        <f>$E721/(VLOOKUP($C721,INPC!$C:$G,5,0)/VLOOKUP($K$6,INPC!$C:$G,5,0))</f>
        <v>945.87431058363723</v>
      </c>
      <c r="H721" s="39">
        <f>$E721/(VLOOKUP($C721,IPCA!$A:$E,4,0)/VLOOKUP($K$6,IPCA!$A:$E,4,0))</f>
        <v>942.2403555399361</v>
      </c>
      <c r="I721" s="39">
        <f>$E721/(VLOOKUP($C721,IPCA!$A:$E,5,0)/VLOOKUP($K$6,IPCA!$A:$E,5,0))</f>
        <v>942.2403555399361</v>
      </c>
    </row>
    <row r="722" spans="1:9" s="7" customFormat="1">
      <c r="A722" s="58">
        <v>2008</v>
      </c>
      <c r="B722" s="58">
        <v>1</v>
      </c>
      <c r="C722" s="17">
        <v>39448</v>
      </c>
      <c r="D722" s="18">
        <v>1</v>
      </c>
      <c r="E722" s="22">
        <v>380</v>
      </c>
      <c r="F722" s="140">
        <f>$E722/(VLOOKUP($C722,INPC!$C:$F,4,0)/VLOOKUP($K$6,INPC!$C:$F,4,0))</f>
        <v>939.39210396294754</v>
      </c>
      <c r="G722" s="140">
        <f>$E722/(VLOOKUP($C722,INPC!$C:$G,5,0)/VLOOKUP($K$6,INPC!$C:$G,5,0))</f>
        <v>939.39210396294754</v>
      </c>
      <c r="H722" s="39">
        <f>$E722/(VLOOKUP($C722,IPCA!$A:$E,4,0)/VLOOKUP($K$6,IPCA!$A:$E,4,0))</f>
        <v>937.17984102651883</v>
      </c>
      <c r="I722" s="39">
        <f>$E722/(VLOOKUP($C722,IPCA!$A:$E,5,0)/VLOOKUP($K$6,IPCA!$A:$E,5,0))</f>
        <v>937.1798410265186</v>
      </c>
    </row>
    <row r="723" spans="1:9" s="7" customFormat="1">
      <c r="A723" s="58">
        <v>2008</v>
      </c>
      <c r="B723" s="58">
        <v>1</v>
      </c>
      <c r="C723" s="17">
        <v>39479</v>
      </c>
      <c r="D723" s="18">
        <v>1</v>
      </c>
      <c r="E723" s="22">
        <v>380</v>
      </c>
      <c r="F723" s="140">
        <f>$E723/(VLOOKUP($C723,INPC!$C:$F,4,0)/VLOOKUP($K$6,INPC!$C:$F,4,0))</f>
        <v>934.90584793459766</v>
      </c>
      <c r="G723" s="140">
        <f>$E723/(VLOOKUP($C723,INPC!$C:$G,5,0)/VLOOKUP($K$6,INPC!$C:$G,5,0))</f>
        <v>934.90584793459766</v>
      </c>
      <c r="H723" s="39">
        <f>$E723/(VLOOKUP($C723,IPCA!$A:$E,4,0)/VLOOKUP($K$6,IPCA!$A:$E,4,0))</f>
        <v>932.60910998141196</v>
      </c>
      <c r="I723" s="39">
        <f>$E723/(VLOOKUP($C723,IPCA!$A:$E,5,0)/VLOOKUP($K$6,IPCA!$A:$E,5,0))</f>
        <v>932.60910998141208</v>
      </c>
    </row>
    <row r="724" spans="1:9" s="7" customFormat="1">
      <c r="A724" s="58">
        <v>2008</v>
      </c>
      <c r="B724" s="58">
        <v>1</v>
      </c>
      <c r="C724" s="17">
        <v>39508</v>
      </c>
      <c r="D724" s="18">
        <v>1</v>
      </c>
      <c r="E724" s="22">
        <v>415</v>
      </c>
      <c r="F724" s="140">
        <f>$E724/(VLOOKUP($C724,INPC!$C:$F,4,0)/VLOOKUP($K$6,INPC!$C:$F,4,0))</f>
        <v>1015.8336706285658</v>
      </c>
      <c r="G724" s="140">
        <f>$E724/(VLOOKUP($C724,INPC!$C:$G,5,0)/VLOOKUP($K$6,INPC!$C:$G,5,0))</f>
        <v>1015.8336706285658</v>
      </c>
      <c r="H724" s="39">
        <f>$E724/(VLOOKUP($C724,IPCA!$A:$E,4,0)/VLOOKUP($K$6,IPCA!$A:$E,4,0))</f>
        <v>1013.6408073333623</v>
      </c>
      <c r="I724" s="39">
        <f>$E724/(VLOOKUP($C724,IPCA!$A:$E,5,0)/VLOOKUP($K$6,IPCA!$A:$E,5,0))</f>
        <v>1013.6408073333622</v>
      </c>
    </row>
    <row r="725" spans="1:9" s="7" customFormat="1">
      <c r="A725" s="58">
        <v>2008</v>
      </c>
      <c r="B725" s="58">
        <v>2</v>
      </c>
      <c r="C725" s="17">
        <v>39539</v>
      </c>
      <c r="D725" s="18">
        <v>1</v>
      </c>
      <c r="E725" s="22">
        <v>415</v>
      </c>
      <c r="F725" s="140">
        <f>$E725/(VLOOKUP($C725,INPC!$C:$F,4,0)/VLOOKUP($K$6,INPC!$C:$F,4,0))</f>
        <v>1009.3750459010776</v>
      </c>
      <c r="G725" s="140">
        <f>$E725/(VLOOKUP($C725,INPC!$C:$G,5,0)/VLOOKUP($K$6,INPC!$C:$G,5,0))</f>
        <v>1009.3750459010776</v>
      </c>
      <c r="H725" s="39">
        <f>$E725/(VLOOKUP($C725,IPCA!$A:$E,4,0)/VLOOKUP($K$6,IPCA!$A:$E,4,0))</f>
        <v>1008.0969791954326</v>
      </c>
      <c r="I725" s="39">
        <f>$E725/(VLOOKUP($C725,IPCA!$A:$E,5,0)/VLOOKUP($K$6,IPCA!$A:$E,5,0))</f>
        <v>1008.0969791954324</v>
      </c>
    </row>
    <row r="726" spans="1:9" s="7" customFormat="1">
      <c r="A726" s="58">
        <v>2008</v>
      </c>
      <c r="B726" s="58">
        <v>2</v>
      </c>
      <c r="C726" s="17">
        <v>39569</v>
      </c>
      <c r="D726" s="18">
        <v>1</v>
      </c>
      <c r="E726" s="22">
        <v>415</v>
      </c>
      <c r="F726" s="140">
        <f>$E726/(VLOOKUP($C726,INPC!$C:$F,4,0)/VLOOKUP($K$6,INPC!$C:$F,4,0))</f>
        <v>999.77730128928999</v>
      </c>
      <c r="G726" s="140">
        <f>$E726/(VLOOKUP($C726,INPC!$C:$G,5,0)/VLOOKUP($K$6,INPC!$C:$G,5,0))</f>
        <v>999.77730128929011</v>
      </c>
      <c r="H726" s="39">
        <f>$E726/(VLOOKUP($C726,IPCA!$A:$E,4,0)/VLOOKUP($K$6,IPCA!$A:$E,4,0))</f>
        <v>1000.194654777324</v>
      </c>
      <c r="I726" s="39">
        <f>$E726/(VLOOKUP($C726,IPCA!$A:$E,5,0)/VLOOKUP($K$6,IPCA!$A:$E,5,0))</f>
        <v>1000.194654777324</v>
      </c>
    </row>
    <row r="727" spans="1:9">
      <c r="A727" s="58">
        <v>2008</v>
      </c>
      <c r="B727" s="58">
        <v>2</v>
      </c>
      <c r="C727" s="17">
        <v>39600</v>
      </c>
      <c r="D727" s="18">
        <v>1</v>
      </c>
      <c r="E727" s="22">
        <v>415</v>
      </c>
      <c r="F727" s="140">
        <f>$E727/(VLOOKUP($C727,INPC!$C:$F,4,0)/VLOOKUP($K$6,INPC!$C:$F,4,0))</f>
        <v>990.7615176802957</v>
      </c>
      <c r="G727" s="140">
        <f>$E727/(VLOOKUP($C727,INPC!$C:$G,5,0)/VLOOKUP($K$6,INPC!$C:$G,5,0))</f>
        <v>990.7615176802957</v>
      </c>
      <c r="H727" s="39">
        <f>$E727/(VLOOKUP($C727,IPCA!$A:$E,4,0)/VLOOKUP($K$6,IPCA!$A:$E,4,0))</f>
        <v>992.84641277780145</v>
      </c>
      <c r="I727" s="39">
        <f>$E727/(VLOOKUP($C727,IPCA!$A:$E,5,0)/VLOOKUP($K$6,IPCA!$A:$E,5,0))</f>
        <v>992.84641277780145</v>
      </c>
    </row>
    <row r="728" spans="1:9">
      <c r="A728" s="58">
        <v>2008</v>
      </c>
      <c r="B728" s="58">
        <v>3</v>
      </c>
      <c r="C728" s="17">
        <v>39630</v>
      </c>
      <c r="D728" s="18">
        <v>1</v>
      </c>
      <c r="E728" s="22">
        <v>415</v>
      </c>
      <c r="F728" s="140">
        <f>$E728/(VLOOKUP($C728,INPC!$C:$F,4,0)/VLOOKUP($K$6,INPC!$C:$F,4,0))</f>
        <v>985.04694491182681</v>
      </c>
      <c r="G728" s="140">
        <f>$E728/(VLOOKUP($C728,INPC!$C:$G,5,0)/VLOOKUP($K$6,INPC!$C:$G,5,0))</f>
        <v>985.04694491182681</v>
      </c>
      <c r="H728" s="39">
        <f>$E728/(VLOOKUP($C728,IPCA!$A:$E,4,0)/VLOOKUP($K$6,IPCA!$A:$E,4,0))</f>
        <v>987.61385515923212</v>
      </c>
      <c r="I728" s="39">
        <f>$E728/(VLOOKUP($C728,IPCA!$A:$E,5,0)/VLOOKUP($K$6,IPCA!$A:$E,5,0))</f>
        <v>987.61385515923212</v>
      </c>
    </row>
    <row r="729" spans="1:9">
      <c r="A729" s="58">
        <v>2008</v>
      </c>
      <c r="B729" s="58">
        <v>3</v>
      </c>
      <c r="C729" s="17">
        <v>39661</v>
      </c>
      <c r="D729" s="18">
        <v>1</v>
      </c>
      <c r="E729" s="22">
        <v>415</v>
      </c>
      <c r="F729" s="140">
        <f>$E729/(VLOOKUP($C729,INPC!$C:$F,4,0)/VLOOKUP($K$6,INPC!$C:$F,4,0))</f>
        <v>982.98370672097769</v>
      </c>
      <c r="G729" s="140">
        <f>$E729/(VLOOKUP($C729,INPC!$C:$G,5,0)/VLOOKUP($K$6,INPC!$C:$G,5,0))</f>
        <v>982.98370672097769</v>
      </c>
      <c r="H729" s="39">
        <f>$E729/(VLOOKUP($C729,IPCA!$A:$E,4,0)/VLOOKUP($K$6,IPCA!$A:$E,4,0))</f>
        <v>984.85599815004923</v>
      </c>
      <c r="I729" s="39">
        <f>$E729/(VLOOKUP($C729,IPCA!$A:$E,5,0)/VLOOKUP($K$6,IPCA!$A:$E,5,0))</f>
        <v>984.85599815004923</v>
      </c>
    </row>
    <row r="730" spans="1:9">
      <c r="A730" s="58">
        <v>2008</v>
      </c>
      <c r="B730" s="58">
        <v>3</v>
      </c>
      <c r="C730" s="17">
        <v>39692</v>
      </c>
      <c r="D730" s="18">
        <v>1</v>
      </c>
      <c r="E730" s="22">
        <v>415</v>
      </c>
      <c r="F730" s="140">
        <f>$E730/(VLOOKUP($C730,INPC!$C:$F,4,0)/VLOOKUP($K$6,INPC!$C:$F,4,0))</f>
        <v>981.5128648089833</v>
      </c>
      <c r="G730" s="140">
        <f>$E730/(VLOOKUP($C730,INPC!$C:$G,5,0)/VLOOKUP($K$6,INPC!$C:$G,5,0))</f>
        <v>981.51286480898341</v>
      </c>
      <c r="H730" s="39">
        <f>$E730/(VLOOKUP($C730,IPCA!$A:$E,4,0)/VLOOKUP($K$6,IPCA!$A:$E,4,0))</f>
        <v>982.30226625430271</v>
      </c>
      <c r="I730" s="39">
        <f>$E730/(VLOOKUP($C730,IPCA!$A:$E,5,0)/VLOOKUP($K$6,IPCA!$A:$E,5,0))</f>
        <v>982.30226625430271</v>
      </c>
    </row>
    <row r="731" spans="1:9">
      <c r="A731" s="58">
        <v>2008</v>
      </c>
      <c r="B731" s="58">
        <v>4</v>
      </c>
      <c r="C731" s="17">
        <v>39722</v>
      </c>
      <c r="D731" s="18">
        <v>1</v>
      </c>
      <c r="E731" s="22">
        <v>415</v>
      </c>
      <c r="F731" s="140">
        <f>$E731/(VLOOKUP($C731,INPC!$C:$F,4,0)/VLOOKUP($K$6,INPC!$C:$F,4,0))</f>
        <v>976.63067458920978</v>
      </c>
      <c r="G731" s="140">
        <f>$E731/(VLOOKUP($C731,INPC!$C:$G,5,0)/VLOOKUP($K$6,INPC!$C:$G,5,0))</f>
        <v>976.63067458920978</v>
      </c>
      <c r="H731" s="39">
        <f>$E731/(VLOOKUP($C731,IPCA!$A:$E,4,0)/VLOOKUP($K$6,IPCA!$A:$E,4,0))</f>
        <v>977.9006794390541</v>
      </c>
      <c r="I731" s="39">
        <f>$E731/(VLOOKUP($C731,IPCA!$A:$E,5,0)/VLOOKUP($K$6,IPCA!$A:$E,5,0))</f>
        <v>977.9006794390541</v>
      </c>
    </row>
    <row r="732" spans="1:9">
      <c r="A732" s="58">
        <v>2008</v>
      </c>
      <c r="B732" s="58">
        <v>4</v>
      </c>
      <c r="C732" s="17">
        <v>39753</v>
      </c>
      <c r="D732" s="18">
        <v>1</v>
      </c>
      <c r="E732" s="22">
        <v>415</v>
      </c>
      <c r="F732" s="140">
        <f>$E732/(VLOOKUP($C732,INPC!$C:$F,4,0)/VLOOKUP($K$6,INPC!$C:$F,4,0))</f>
        <v>972.93354817613954</v>
      </c>
      <c r="G732" s="140">
        <f>$E732/(VLOOKUP($C732,INPC!$C:$G,5,0)/VLOOKUP($K$6,INPC!$C:$G,5,0))</f>
        <v>972.93354817613965</v>
      </c>
      <c r="H732" s="39">
        <f>$E732/(VLOOKUP($C732,IPCA!$A:$E,4,0)/VLOOKUP($K$6,IPCA!$A:$E,4,0))</f>
        <v>974.39217202005011</v>
      </c>
      <c r="I732" s="39">
        <f>$E732/(VLOOKUP($C732,IPCA!$A:$E,5,0)/VLOOKUP($K$6,IPCA!$A:$E,5,0))</f>
        <v>974.39217202005011</v>
      </c>
    </row>
    <row r="733" spans="1:9">
      <c r="A733" s="58">
        <v>2008</v>
      </c>
      <c r="B733" s="58">
        <v>4</v>
      </c>
      <c r="C733" s="17">
        <v>39783</v>
      </c>
      <c r="D733" s="18">
        <v>1</v>
      </c>
      <c r="E733" s="22">
        <v>415</v>
      </c>
      <c r="F733" s="140">
        <f>$E733/(VLOOKUP($C733,INPC!$C:$F,4,0)/VLOOKUP($K$6,INPC!$C:$F,4,0))</f>
        <v>970.12113837807669</v>
      </c>
      <c r="G733" s="140">
        <f>$E733/(VLOOKUP($C733,INPC!$C:$G,5,0)/VLOOKUP($K$6,INPC!$C:$G,5,0))</f>
        <v>970.12113837807681</v>
      </c>
      <c r="H733" s="39">
        <f>$E733/(VLOOKUP($C733,IPCA!$A:$E,4,0)/VLOOKUP($K$6,IPCA!$A:$E,4,0))</f>
        <v>971.67061316482659</v>
      </c>
      <c r="I733" s="39">
        <f>$E733/(VLOOKUP($C733,IPCA!$A:$E,5,0)/VLOOKUP($K$6,IPCA!$A:$E,5,0))</f>
        <v>971.67061316482659</v>
      </c>
    </row>
    <row r="734" spans="1:9">
      <c r="A734" s="58">
        <v>2009</v>
      </c>
      <c r="B734" s="58">
        <v>1</v>
      </c>
      <c r="C734" s="17">
        <v>39814</v>
      </c>
      <c r="D734" s="18">
        <v>1</v>
      </c>
      <c r="E734" s="22">
        <v>415</v>
      </c>
      <c r="F734" s="140">
        <f>$E734/(VLOOKUP($C734,INPC!$C:$F,4,0)/VLOOKUP($K$6,INPC!$C:$F,4,0))</f>
        <v>963.95207320942495</v>
      </c>
      <c r="G734" s="140">
        <f>$E734/(VLOOKUP($C734,INPC!$C:$G,5,0)/VLOOKUP($K$6,INPC!$C:$G,5,0))</f>
        <v>963.95207320942495</v>
      </c>
      <c r="H734" s="39">
        <f>$E734/(VLOOKUP($C734,IPCA!$A:$E,4,0)/VLOOKUP($K$6,IPCA!$A:$E,4,0))</f>
        <v>967.03078018673853</v>
      </c>
      <c r="I734" s="39">
        <f>$E734/(VLOOKUP($C734,IPCA!$A:$E,5,0)/VLOOKUP($K$6,IPCA!$A:$E,5,0))</f>
        <v>967.03078018673853</v>
      </c>
    </row>
    <row r="735" spans="1:9">
      <c r="A735" s="58">
        <v>2009</v>
      </c>
      <c r="B735" s="58">
        <v>1</v>
      </c>
      <c r="C735" s="17">
        <v>39845</v>
      </c>
      <c r="D735" s="18">
        <v>1</v>
      </c>
      <c r="E735" s="22">
        <v>465</v>
      </c>
      <c r="F735" s="140">
        <f>$E735/(VLOOKUP($C735,INPC!$C:$F,4,0)/VLOOKUP($K$6,INPC!$C:$F,4,0))</f>
        <v>1076.7536117039519</v>
      </c>
      <c r="G735" s="140">
        <f>$E735/(VLOOKUP($C735,INPC!$C:$G,5,0)/VLOOKUP($K$6,INPC!$C:$G,5,0))</f>
        <v>1076.7536117039519</v>
      </c>
      <c r="H735" s="39">
        <f>$E735/(VLOOKUP($C735,IPCA!$A:$E,4,0)/VLOOKUP($K$6,IPCA!$A:$E,4,0))</f>
        <v>1077.6125574377381</v>
      </c>
      <c r="I735" s="39">
        <f>$E735/(VLOOKUP($C735,IPCA!$A:$E,5,0)/VLOOKUP($K$6,IPCA!$A:$E,5,0))</f>
        <v>1077.6125574377381</v>
      </c>
    </row>
    <row r="736" spans="1:9">
      <c r="A736" s="58">
        <v>2009</v>
      </c>
      <c r="B736" s="58">
        <v>1</v>
      </c>
      <c r="C736" s="17">
        <v>39873</v>
      </c>
      <c r="D736" s="18">
        <v>1</v>
      </c>
      <c r="E736" s="22">
        <v>465</v>
      </c>
      <c r="F736" s="140">
        <f>$E736/(VLOOKUP($C736,INPC!$C:$F,4,0)/VLOOKUP($K$6,INPC!$C:$F,4,0))</f>
        <v>1074.603281673667</v>
      </c>
      <c r="G736" s="140">
        <f>$E736/(VLOOKUP($C736,INPC!$C:$G,5,0)/VLOOKUP($K$6,INPC!$C:$G,5,0))</f>
        <v>1074.603281673667</v>
      </c>
      <c r="H736" s="39">
        <f>$E736/(VLOOKUP($C736,IPCA!$A:$E,4,0)/VLOOKUP($K$6,IPCA!$A:$E,4,0))</f>
        <v>1075.4636392505556</v>
      </c>
      <c r="I736" s="39">
        <f>$E736/(VLOOKUP($C736,IPCA!$A:$E,5,0)/VLOOKUP($K$6,IPCA!$A:$E,5,0))</f>
        <v>1075.4636392505556</v>
      </c>
    </row>
    <row r="737" spans="1:9">
      <c r="A737" s="58">
        <v>2009</v>
      </c>
      <c r="B737" s="58">
        <v>2</v>
      </c>
      <c r="C737" s="17">
        <v>39904</v>
      </c>
      <c r="D737" s="18">
        <v>1</v>
      </c>
      <c r="E737" s="22">
        <v>465</v>
      </c>
      <c r="F737" s="140">
        <f>$E737/(VLOOKUP($C737,INPC!$C:$F,4,0)/VLOOKUP($K$6,INPC!$C:$F,4,0))</f>
        <v>1068.7259706740604</v>
      </c>
      <c r="G737" s="140">
        <f>$E737/(VLOOKUP($C737,INPC!$C:$G,5,0)/VLOOKUP($K$6,INPC!$C:$G,5,0))</f>
        <v>1068.7259706740606</v>
      </c>
      <c r="H737" s="39">
        <f>$E737/(VLOOKUP($C737,IPCA!$A:$E,4,0)/VLOOKUP($K$6,IPCA!$A:$E,4,0))</f>
        <v>1070.3250323690033</v>
      </c>
      <c r="I737" s="39">
        <f>$E737/(VLOOKUP($C737,IPCA!$A:$E,5,0)/VLOOKUP($K$6,IPCA!$A:$E,5,0))</f>
        <v>1070.3250323690033</v>
      </c>
    </row>
    <row r="738" spans="1:9">
      <c r="A738" s="58">
        <v>2009</v>
      </c>
      <c r="B738" s="58">
        <v>2</v>
      </c>
      <c r="C738" s="17">
        <v>39934</v>
      </c>
      <c r="D738" s="18">
        <v>1</v>
      </c>
      <c r="E738" s="22">
        <v>465</v>
      </c>
      <c r="F738" s="140">
        <f>$E738/(VLOOKUP($C738,INPC!$C:$F,4,0)/VLOOKUP($K$6,INPC!$C:$F,4,0))</f>
        <v>1062.3504426523002</v>
      </c>
      <c r="G738" s="140">
        <f>$E738/(VLOOKUP($C738,INPC!$C:$G,5,0)/VLOOKUP($K$6,INPC!$C:$G,5,0))</f>
        <v>1062.3504426523002</v>
      </c>
      <c r="H738" s="39">
        <f>$E738/(VLOOKUP($C738,IPCA!$A:$E,4,0)/VLOOKUP($K$6,IPCA!$A:$E,4,0))</f>
        <v>1065.3181676735014</v>
      </c>
      <c r="I738" s="39">
        <f>$E738/(VLOOKUP($C738,IPCA!$A:$E,5,0)/VLOOKUP($K$6,IPCA!$A:$E,5,0))</f>
        <v>1065.3181676735014</v>
      </c>
    </row>
    <row r="739" spans="1:9">
      <c r="A739" s="58">
        <v>2009</v>
      </c>
      <c r="B739" s="58">
        <v>2</v>
      </c>
      <c r="C739" s="17">
        <v>39965</v>
      </c>
      <c r="D739" s="18">
        <v>1</v>
      </c>
      <c r="E739" s="22">
        <v>465</v>
      </c>
      <c r="F739" s="140">
        <f>$E739/(VLOOKUP($C739,INPC!$C:$F,4,0)/VLOOKUP($K$6,INPC!$C:$F,4,0))</f>
        <v>1057.9091114287864</v>
      </c>
      <c r="G739" s="140">
        <f>$E739/(VLOOKUP($C739,INPC!$C:$G,5,0)/VLOOKUP($K$6,INPC!$C:$G,5,0))</f>
        <v>1057.9091114287867</v>
      </c>
      <c r="H739" s="39">
        <f>$E739/(VLOOKUP($C739,IPCA!$A:$E,4,0)/VLOOKUP($K$6,IPCA!$A:$E,4,0))</f>
        <v>1061.4979441205219</v>
      </c>
      <c r="I739" s="39">
        <f>$E739/(VLOOKUP($C739,IPCA!$A:$E,5,0)/VLOOKUP($K$6,IPCA!$A:$E,5,0))</f>
        <v>1061.4979441205219</v>
      </c>
    </row>
    <row r="740" spans="1:9">
      <c r="A740" s="58">
        <v>2009</v>
      </c>
      <c r="B740" s="58">
        <v>3</v>
      </c>
      <c r="C740" s="17">
        <v>39995</v>
      </c>
      <c r="D740" s="18">
        <v>1</v>
      </c>
      <c r="E740" s="22">
        <v>465</v>
      </c>
      <c r="F740" s="140">
        <f>$E740/(VLOOKUP($C740,INPC!$C:$F,4,0)/VLOOKUP($K$6,INPC!$C:$F,4,0))</f>
        <v>1055.4818274390004</v>
      </c>
      <c r="G740" s="140">
        <f>$E740/(VLOOKUP($C740,INPC!$C:$G,5,0)/VLOOKUP($K$6,INPC!$C:$G,5,0))</f>
        <v>1055.4818274390004</v>
      </c>
      <c r="H740" s="39">
        <f>$E740/(VLOOKUP($C740,IPCA!$A:$E,4,0)/VLOOKUP($K$6,IPCA!$A:$E,4,0))</f>
        <v>1058.9568189306776</v>
      </c>
      <c r="I740" s="39">
        <f>$E740/(VLOOKUP($C740,IPCA!$A:$E,5,0)/VLOOKUP($K$6,IPCA!$A:$E,5,0))</f>
        <v>1058.9568189306779</v>
      </c>
    </row>
    <row r="741" spans="1:9">
      <c r="A741" s="58">
        <v>2009</v>
      </c>
      <c r="B741" s="58">
        <v>3</v>
      </c>
      <c r="C741" s="17">
        <v>40026</v>
      </c>
      <c r="D741" s="18">
        <v>1</v>
      </c>
      <c r="E741" s="22">
        <v>465</v>
      </c>
      <c r="F741" s="140">
        <f>$E741/(VLOOKUP($C741,INPC!$C:$F,4,0)/VLOOKUP($K$6,INPC!$C:$F,4,0))</f>
        <v>1054.6385186586269</v>
      </c>
      <c r="G741" s="140">
        <f>$E741/(VLOOKUP($C741,INPC!$C:$G,5,0)/VLOOKUP($K$6,INPC!$C:$G,5,0))</f>
        <v>1054.6385186586269</v>
      </c>
      <c r="H741" s="39">
        <f>$E741/(VLOOKUP($C741,IPCA!$A:$E,4,0)/VLOOKUP($K$6,IPCA!$A:$E,4,0))</f>
        <v>1057.371234909423</v>
      </c>
      <c r="I741" s="39">
        <f>$E741/(VLOOKUP($C741,IPCA!$A:$E,5,0)/VLOOKUP($K$6,IPCA!$A:$E,5,0))</f>
        <v>1057.3712349094233</v>
      </c>
    </row>
    <row r="742" spans="1:9">
      <c r="A742" s="58">
        <v>2009</v>
      </c>
      <c r="B742" s="58">
        <v>3</v>
      </c>
      <c r="C742" s="17">
        <v>40057</v>
      </c>
      <c r="D742" s="18">
        <v>1</v>
      </c>
      <c r="E742" s="22">
        <v>465</v>
      </c>
      <c r="F742" s="140">
        <f>$E742/(VLOOKUP($C742,INPC!$C:$F,4,0)/VLOOKUP($K$6,INPC!$C:$F,4,0))</f>
        <v>1052.9525090189234</v>
      </c>
      <c r="G742" s="140">
        <f>$E742/(VLOOKUP($C742,INPC!$C:$G,5,0)/VLOOKUP($K$6,INPC!$C:$G,5,0))</f>
        <v>1052.9525090189234</v>
      </c>
      <c r="H742" s="39">
        <f>$E742/(VLOOKUP($C742,IPCA!$A:$E,4,0)/VLOOKUP($K$6,IPCA!$A:$E,4,0))</f>
        <v>1054.839207188621</v>
      </c>
      <c r="I742" s="39">
        <f>$E742/(VLOOKUP($C742,IPCA!$A:$E,5,0)/VLOOKUP($K$6,IPCA!$A:$E,5,0))</f>
        <v>1054.839207188621</v>
      </c>
    </row>
    <row r="743" spans="1:9">
      <c r="A743" s="58">
        <v>2009</v>
      </c>
      <c r="B743" s="58">
        <v>4</v>
      </c>
      <c r="C743" s="17">
        <v>40087</v>
      </c>
      <c r="D743" s="18">
        <v>1</v>
      </c>
      <c r="E743" s="22">
        <v>465</v>
      </c>
      <c r="F743" s="140">
        <f>$E743/(VLOOKUP($C743,INPC!$C:$F,4,0)/VLOOKUP($K$6,INPC!$C:$F,4,0))</f>
        <v>1050.4318719975054</v>
      </c>
      <c r="G743" s="140">
        <f>$E743/(VLOOKUP($C743,INPC!$C:$G,5,0)/VLOOKUP($K$6,INPC!$C:$G,5,0))</f>
        <v>1050.4318719975054</v>
      </c>
      <c r="H743" s="39">
        <f>$E743/(VLOOKUP($C743,IPCA!$A:$E,4,0)/VLOOKUP($K$6,IPCA!$A:$E,4,0))</f>
        <v>1051.8940180816849</v>
      </c>
      <c r="I743" s="39">
        <f>$E743/(VLOOKUP($C743,IPCA!$A:$E,5,0)/VLOOKUP($K$6,IPCA!$A:$E,5,0))</f>
        <v>1051.8940180816849</v>
      </c>
    </row>
    <row r="744" spans="1:9">
      <c r="A744" s="58">
        <v>2009</v>
      </c>
      <c r="B744" s="58">
        <v>4</v>
      </c>
      <c r="C744" s="17">
        <v>40118</v>
      </c>
      <c r="D744" s="18">
        <v>1</v>
      </c>
      <c r="E744" s="22">
        <v>465</v>
      </c>
      <c r="F744" s="140">
        <f>$E744/(VLOOKUP($C744,INPC!$C:$F,4,0)/VLOOKUP($K$6,INPC!$C:$F,4,0))</f>
        <v>1046.5599919743179</v>
      </c>
      <c r="G744" s="140">
        <f>$E744/(VLOOKUP($C744,INPC!$C:$G,5,0)/VLOOKUP($K$6,INPC!$C:$G,5,0))</f>
        <v>1046.5599919743179</v>
      </c>
      <c r="H744" s="39">
        <f>$E744/(VLOOKUP($C744,IPCA!$A:$E,4,0)/VLOOKUP($K$6,IPCA!$A:$E,4,0))</f>
        <v>1047.5975313241111</v>
      </c>
      <c r="I744" s="39">
        <f>$E744/(VLOOKUP($C744,IPCA!$A:$E,5,0)/VLOOKUP($K$6,IPCA!$A:$E,5,0))</f>
        <v>1047.5975313241111</v>
      </c>
    </row>
    <row r="745" spans="1:9">
      <c r="A745" s="58">
        <v>2009</v>
      </c>
      <c r="B745" s="58">
        <v>4</v>
      </c>
      <c r="C745" s="17">
        <v>40148</v>
      </c>
      <c r="D745" s="18">
        <v>1</v>
      </c>
      <c r="E745" s="22">
        <v>465</v>
      </c>
      <c r="F745" s="140">
        <f>$E745/(VLOOKUP($C745,INPC!$C:$F,4,0)/VLOOKUP($K$6,INPC!$C:$F,4,0))</f>
        <v>1044.0529782082324</v>
      </c>
      <c r="G745" s="140">
        <f>$E745/(VLOOKUP($C745,INPC!$C:$G,5,0)/VLOOKUP($K$6,INPC!$C:$G,5,0))</f>
        <v>1044.0529782082324</v>
      </c>
      <c r="H745" s="39">
        <f>$E745/(VLOOKUP($C745,IPCA!$A:$E,4,0)/VLOOKUP($K$6,IPCA!$A:$E,4,0))</f>
        <v>1043.7370716366372</v>
      </c>
      <c r="I745" s="39">
        <f>$E745/(VLOOKUP($C745,IPCA!$A:$E,5,0)/VLOOKUP($K$6,IPCA!$A:$E,5,0))</f>
        <v>1043.7370716366372</v>
      </c>
    </row>
    <row r="746" spans="1:9">
      <c r="A746" s="58">
        <v>2010</v>
      </c>
      <c r="B746" s="58">
        <v>1</v>
      </c>
      <c r="C746" s="17">
        <v>40179</v>
      </c>
      <c r="D746" s="18">
        <v>1</v>
      </c>
      <c r="E746" s="22">
        <v>510</v>
      </c>
      <c r="F746" s="140">
        <f>$E746/(VLOOKUP($C746,INPC!$C:$F,4,0)/VLOOKUP($K$6,INPC!$C:$F,4,0))</f>
        <v>1135.1007437371188</v>
      </c>
      <c r="G746" s="140">
        <f>$E746/(VLOOKUP($C746,INPC!$C:$G,5,0)/VLOOKUP($K$6,INPC!$C:$G,5,0))</f>
        <v>1135.100743737119</v>
      </c>
      <c r="H746" s="39">
        <f>$E746/(VLOOKUP($C746,IPCA!$A:$E,4,0)/VLOOKUP($K$6,IPCA!$A:$E,4,0))</f>
        <v>1136.222937813711</v>
      </c>
      <c r="I746" s="39">
        <f>$E746/(VLOOKUP($C746,IPCA!$A:$E,5,0)/VLOOKUP($K$6,IPCA!$A:$E,5,0))</f>
        <v>1136.222937813711</v>
      </c>
    </row>
    <row r="747" spans="1:9">
      <c r="A747" s="58">
        <v>2010</v>
      </c>
      <c r="B747" s="58">
        <v>1</v>
      </c>
      <c r="C747" s="17">
        <v>40210</v>
      </c>
      <c r="D747" s="18">
        <v>1</v>
      </c>
      <c r="E747" s="22">
        <v>510</v>
      </c>
      <c r="F747" s="140">
        <f>$E747/(VLOOKUP($C747,INPC!$C:$F,4,0)/VLOOKUP($K$6,INPC!$C:$F,4,0))</f>
        <v>1127.2114611505008</v>
      </c>
      <c r="G747" s="140">
        <f>$E747/(VLOOKUP($C747,INPC!$C:$G,5,0)/VLOOKUP($K$6,INPC!$C:$G,5,0))</f>
        <v>1127.2114611505008</v>
      </c>
      <c r="H747" s="39">
        <f>$E747/(VLOOKUP($C747,IPCA!$A:$E,4,0)/VLOOKUP($K$6,IPCA!$A:$E,4,0))</f>
        <v>1127.4303590486729</v>
      </c>
      <c r="I747" s="39">
        <f>$E747/(VLOOKUP($C747,IPCA!$A:$E,5,0)/VLOOKUP($K$6,IPCA!$A:$E,5,0))</f>
        <v>1127.4303590486729</v>
      </c>
    </row>
    <row r="748" spans="1:9">
      <c r="A748" s="58">
        <v>2010</v>
      </c>
      <c r="B748" s="58">
        <v>1</v>
      </c>
      <c r="C748" s="17">
        <v>40238</v>
      </c>
      <c r="D748" s="18">
        <v>1</v>
      </c>
      <c r="E748" s="22">
        <v>510</v>
      </c>
      <c r="F748" s="140">
        <f>$E748/(VLOOKUP($C748,INPC!$C:$F,4,0)/VLOOKUP($K$6,INPC!$C:$F,4,0))</f>
        <v>1119.2650608872916</v>
      </c>
      <c r="G748" s="140">
        <f>$E748/(VLOOKUP($C748,INPC!$C:$G,5,0)/VLOOKUP($K$6,INPC!$C:$G,5,0))</f>
        <v>1119.2650608872916</v>
      </c>
      <c r="H748" s="39">
        <f>$E748/(VLOOKUP($C748,IPCA!$A:$E,4,0)/VLOOKUP($K$6,IPCA!$A:$E,4,0))</f>
        <v>1121.5989363152871</v>
      </c>
      <c r="I748" s="39">
        <f>$E748/(VLOOKUP($C748,IPCA!$A:$E,5,0)/VLOOKUP($K$6,IPCA!$A:$E,5,0))</f>
        <v>1121.5989363152871</v>
      </c>
    </row>
    <row r="749" spans="1:9">
      <c r="A749" s="58">
        <v>2010</v>
      </c>
      <c r="B749" s="58">
        <v>2</v>
      </c>
      <c r="C749" s="17">
        <v>40269</v>
      </c>
      <c r="D749" s="18">
        <v>1</v>
      </c>
      <c r="E749" s="22">
        <v>510</v>
      </c>
      <c r="F749" s="140">
        <f>$E749/(VLOOKUP($C749,INPC!$C:$F,4,0)/VLOOKUP($K$6,INPC!$C:$F,4,0))</f>
        <v>1111.1548510385014</v>
      </c>
      <c r="G749" s="140">
        <f>$E749/(VLOOKUP($C749,INPC!$C:$G,5,0)/VLOOKUP($K$6,INPC!$C:$G,5,0))</f>
        <v>1111.1548510385014</v>
      </c>
      <c r="H749" s="39">
        <f>$E749/(VLOOKUP($C749,IPCA!$A:$E,4,0)/VLOOKUP($K$6,IPCA!$A:$E,4,0))</f>
        <v>1115.2403290480465</v>
      </c>
      <c r="I749" s="39">
        <f>$E749/(VLOOKUP($C749,IPCA!$A:$E,5,0)/VLOOKUP($K$6,IPCA!$A:$E,5,0))</f>
        <v>1115.2403290480465</v>
      </c>
    </row>
    <row r="750" spans="1:9">
      <c r="A750" s="58">
        <v>2010</v>
      </c>
      <c r="B750" s="58">
        <v>2</v>
      </c>
      <c r="C750" s="17">
        <v>40299</v>
      </c>
      <c r="D750" s="18">
        <v>1</v>
      </c>
      <c r="E750" s="22">
        <v>510</v>
      </c>
      <c r="F750" s="140">
        <f>$E750/(VLOOKUP($C750,INPC!$C:$F,4,0)/VLOOKUP($K$6,INPC!$C:$F,4,0))</f>
        <v>1106.3959723378969</v>
      </c>
      <c r="G750" s="140">
        <f>$E750/(VLOOKUP($C750,INPC!$C:$G,5,0)/VLOOKUP($K$6,INPC!$C:$G,5,0))</f>
        <v>1106.3959723378969</v>
      </c>
      <c r="H750" s="39">
        <f>$E750/(VLOOKUP($C750,IPCA!$A:$E,4,0)/VLOOKUP($K$6,IPCA!$A:$E,4,0))</f>
        <v>1110.4649376032714</v>
      </c>
      <c r="I750" s="39">
        <f>$E750/(VLOOKUP($C750,IPCA!$A:$E,5,0)/VLOOKUP($K$6,IPCA!$A:$E,5,0))</f>
        <v>1110.4649376032714</v>
      </c>
    </row>
    <row r="751" spans="1:9">
      <c r="A751" s="58">
        <v>2010</v>
      </c>
      <c r="B751" s="58">
        <v>2</v>
      </c>
      <c r="C751" s="17">
        <v>40330</v>
      </c>
      <c r="D751" s="18">
        <v>1</v>
      </c>
      <c r="E751" s="22">
        <v>510</v>
      </c>
      <c r="F751" s="140">
        <f>$E751/(VLOOKUP($C751,INPC!$C:$F,4,0)/VLOOKUP($K$6,INPC!$C:$F,4,0))</f>
        <v>1107.6155887955531</v>
      </c>
      <c r="G751" s="140">
        <f>$E751/(VLOOKUP($C751,INPC!$C:$G,5,0)/VLOOKUP($K$6,INPC!$C:$G,5,0))</f>
        <v>1107.6155887955533</v>
      </c>
      <c r="H751" s="39">
        <f>$E751/(VLOOKUP($C751,IPCA!$A:$E,4,0)/VLOOKUP($K$6,IPCA!$A:$E,4,0))</f>
        <v>1110.4649376032714</v>
      </c>
      <c r="I751" s="39">
        <f>$E751/(VLOOKUP($C751,IPCA!$A:$E,5,0)/VLOOKUP($K$6,IPCA!$A:$E,5,0))</f>
        <v>1110.4649376032714</v>
      </c>
    </row>
    <row r="752" spans="1:9">
      <c r="A752" s="58">
        <v>2010</v>
      </c>
      <c r="B752" s="58">
        <v>3</v>
      </c>
      <c r="C752" s="17">
        <v>40360</v>
      </c>
      <c r="D752" s="18">
        <v>1</v>
      </c>
      <c r="E752" s="22">
        <v>510</v>
      </c>
      <c r="F752" s="140">
        <f>$E752/(VLOOKUP($C752,INPC!$C:$F,4,0)/VLOOKUP($K$6,INPC!$C:$F,4,0))</f>
        <v>1108.390905170528</v>
      </c>
      <c r="G752" s="140">
        <f>$E752/(VLOOKUP($C752,INPC!$C:$G,5,0)/VLOOKUP($K$6,INPC!$C:$G,5,0))</f>
        <v>1108.3909051705282</v>
      </c>
      <c r="H752" s="39">
        <f>$E752/(VLOOKUP($C752,IPCA!$A:$E,4,0)/VLOOKUP($K$6,IPCA!$A:$E,4,0))</f>
        <v>1110.3542855306086</v>
      </c>
      <c r="I752" s="39">
        <f>$E752/(VLOOKUP($C752,IPCA!$A:$E,5,0)/VLOOKUP($K$6,IPCA!$A:$E,5,0))</f>
        <v>1110.3542855306086</v>
      </c>
    </row>
    <row r="753" spans="1:9">
      <c r="A753" s="58">
        <v>2010</v>
      </c>
      <c r="B753" s="58">
        <v>3</v>
      </c>
      <c r="C753" s="17">
        <v>40391</v>
      </c>
      <c r="D753" s="18">
        <v>1</v>
      </c>
      <c r="E753" s="22">
        <v>510</v>
      </c>
      <c r="F753" s="140">
        <f>$E753/(VLOOKUP($C753,INPC!$C:$F,4,0)/VLOOKUP($K$6,INPC!$C:$F,4,0))</f>
        <v>1109.1673077283899</v>
      </c>
      <c r="G753" s="140">
        <f>$E753/(VLOOKUP($C753,INPC!$C:$G,5,0)/VLOOKUP($K$6,INPC!$C:$G,5,0))</f>
        <v>1109.1673077283899</v>
      </c>
      <c r="H753" s="39">
        <f>$E753/(VLOOKUP($C753,IPCA!$A:$E,4,0)/VLOOKUP($K$6,IPCA!$A:$E,4,0))</f>
        <v>1109.9118976702043</v>
      </c>
      <c r="I753" s="39">
        <f>$E753/(VLOOKUP($C753,IPCA!$A:$E,5,0)/VLOOKUP($K$6,IPCA!$A:$E,5,0))</f>
        <v>1109.9118976702043</v>
      </c>
    </row>
    <row r="754" spans="1:9">
      <c r="A754" s="58">
        <v>2010</v>
      </c>
      <c r="B754" s="58">
        <v>3</v>
      </c>
      <c r="C754" s="17">
        <v>40422</v>
      </c>
      <c r="D754" s="18">
        <v>1</v>
      </c>
      <c r="E754" s="22">
        <v>510</v>
      </c>
      <c r="F754" s="140">
        <f>$E754/(VLOOKUP($C754,INPC!$C:$F,4,0)/VLOOKUP($K$6,INPC!$C:$F,4,0))</f>
        <v>1103.2093658342378</v>
      </c>
      <c r="G754" s="140">
        <f>$E754/(VLOOKUP($C754,INPC!$C:$G,5,0)/VLOOKUP($K$6,INPC!$C:$G,5,0))</f>
        <v>1103.209365834238</v>
      </c>
      <c r="H754" s="39">
        <f>$E754/(VLOOKUP($C754,IPCA!$A:$E,4,0)/VLOOKUP($K$6,IPCA!$A:$E,4,0))</f>
        <v>1104.941544130583</v>
      </c>
      <c r="I754" s="39">
        <f>$E754/(VLOOKUP($C754,IPCA!$A:$E,5,0)/VLOOKUP($K$6,IPCA!$A:$E,5,0))</f>
        <v>1104.941544130583</v>
      </c>
    </row>
    <row r="755" spans="1:9">
      <c r="A755" s="58">
        <v>2010</v>
      </c>
      <c r="B755" s="58">
        <v>4</v>
      </c>
      <c r="C755" s="17">
        <v>40452</v>
      </c>
      <c r="D755" s="18">
        <v>1</v>
      </c>
      <c r="E755" s="22">
        <v>510</v>
      </c>
      <c r="F755" s="140">
        <f>$E755/(VLOOKUP($C755,INPC!$C:$F,4,0)/VLOOKUP($K$6,INPC!$C:$F,4,0))</f>
        <v>1093.1519692295365</v>
      </c>
      <c r="G755" s="140">
        <f>$E755/(VLOOKUP($C755,INPC!$C:$G,5,0)/VLOOKUP($K$6,INPC!$C:$G,5,0))</f>
        <v>1093.1519692295365</v>
      </c>
      <c r="H755" s="39">
        <f>$E755/(VLOOKUP($C755,IPCA!$A:$E,4,0)/VLOOKUP($K$6,IPCA!$A:$E,4,0))</f>
        <v>1096.715189190219</v>
      </c>
      <c r="I755" s="39">
        <f>$E755/(VLOOKUP($C755,IPCA!$A:$E,5,0)/VLOOKUP($K$6,IPCA!$A:$E,5,0))</f>
        <v>1096.715189190219</v>
      </c>
    </row>
    <row r="756" spans="1:9">
      <c r="A756" s="58">
        <v>2010</v>
      </c>
      <c r="B756" s="58">
        <v>4</v>
      </c>
      <c r="C756" s="17">
        <v>40483</v>
      </c>
      <c r="D756" s="18">
        <v>1</v>
      </c>
      <c r="E756" s="22">
        <v>510</v>
      </c>
      <c r="F756" s="140">
        <f>$E756/(VLOOKUP($C756,INPC!$C:$F,4,0)/VLOOKUP($K$6,INPC!$C:$F,4,0))</f>
        <v>1082.0073274376236</v>
      </c>
      <c r="G756" s="140">
        <f>$E756/(VLOOKUP($C756,INPC!$C:$G,5,0)/VLOOKUP($K$6,INPC!$C:$G,5,0))</f>
        <v>1082.0073274376239</v>
      </c>
      <c r="H756" s="39">
        <f>$E756/(VLOOKUP($C756,IPCA!$A:$E,4,0)/VLOOKUP($K$6,IPCA!$A:$E,4,0))</f>
        <v>1087.6883572427171</v>
      </c>
      <c r="I756" s="39">
        <f>$E756/(VLOOKUP($C756,IPCA!$A:$E,5,0)/VLOOKUP($K$6,IPCA!$A:$E,5,0))</f>
        <v>1087.6883572427171</v>
      </c>
    </row>
    <row r="757" spans="1:9">
      <c r="A757" s="58">
        <v>2010</v>
      </c>
      <c r="B757" s="58">
        <v>4</v>
      </c>
      <c r="C757" s="17">
        <v>40513</v>
      </c>
      <c r="D757" s="18">
        <v>1</v>
      </c>
      <c r="E757" s="22">
        <v>510</v>
      </c>
      <c r="F757" s="140">
        <f>$E757/(VLOOKUP($C757,INPC!$C:$F,4,0)/VLOOKUP($K$6,INPC!$C:$F,4,0))</f>
        <v>1075.5535272427344</v>
      </c>
      <c r="G757" s="140">
        <f>$E757/(VLOOKUP($C757,INPC!$C:$G,5,0)/VLOOKUP($K$6,INPC!$C:$G,5,0))</f>
        <v>1075.5535272427344</v>
      </c>
      <c r="H757" s="39">
        <f>$E757/(VLOOKUP($C757,IPCA!$A:$E,4,0)/VLOOKUP($K$6,IPCA!$A:$E,4,0))</f>
        <v>1080.8781591356401</v>
      </c>
      <c r="I757" s="39">
        <f>$E757/(VLOOKUP($C757,IPCA!$A:$E,5,0)/VLOOKUP($K$6,IPCA!$A:$E,5,0))</f>
        <v>1080.8781591356401</v>
      </c>
    </row>
    <row r="758" spans="1:9">
      <c r="A758" s="58">
        <v>2011</v>
      </c>
      <c r="B758" s="58">
        <v>1</v>
      </c>
      <c r="C758" s="17">
        <v>40544</v>
      </c>
      <c r="D758" s="18">
        <v>1</v>
      </c>
      <c r="E758" s="22">
        <v>540</v>
      </c>
      <c r="F758" s="140">
        <f>$E758/(VLOOKUP($C758,INPC!$C:$F,4,0)/VLOOKUP($K$6,INPC!$C:$F,4,0))</f>
        <v>1128.2157920667155</v>
      </c>
      <c r="G758" s="140">
        <f>$E758/(VLOOKUP($C758,INPC!$C:$G,5,0)/VLOOKUP($K$6,INPC!$C:$G,5,0))</f>
        <v>1128.2157920667155</v>
      </c>
      <c r="H758" s="39">
        <f>$E758/(VLOOKUP($C758,IPCA!$A:$E,4,0)/VLOOKUP($K$6,IPCA!$A:$E,4,0))</f>
        <v>1135.0369598003986</v>
      </c>
      <c r="I758" s="39">
        <f>$E758/(VLOOKUP($C758,IPCA!$A:$E,5,0)/VLOOKUP($K$6,IPCA!$A:$E,5,0))</f>
        <v>1135.0369598003986</v>
      </c>
    </row>
    <row r="759" spans="1:9">
      <c r="A759" s="58">
        <v>2011</v>
      </c>
      <c r="B759" s="58">
        <v>1</v>
      </c>
      <c r="C759" s="17">
        <v>40575</v>
      </c>
      <c r="D759" s="18">
        <v>1</v>
      </c>
      <c r="E759" s="22">
        <v>540</v>
      </c>
      <c r="F759" s="140">
        <f>$E759/(VLOOKUP($C759,INPC!$C:$F,4,0)/VLOOKUP($K$6,INPC!$C:$F,4,0))</f>
        <v>1122.1545743021568</v>
      </c>
      <c r="G759" s="140">
        <f>$E759/(VLOOKUP($C759,INPC!$C:$G,5,0)/VLOOKUP($K$6,INPC!$C:$G,5,0))</f>
        <v>1122.1545743021568</v>
      </c>
      <c r="H759" s="39">
        <f>$E759/(VLOOKUP($C759,IPCA!$A:$E,4,0)/VLOOKUP($K$6,IPCA!$A:$E,4,0))</f>
        <v>1126.0285080967922</v>
      </c>
      <c r="I759" s="39">
        <f>$E759/(VLOOKUP($C759,IPCA!$A:$E,5,0)/VLOOKUP($K$6,IPCA!$A:$E,5,0))</f>
        <v>1126.0285080967922</v>
      </c>
    </row>
    <row r="760" spans="1:9">
      <c r="A760" s="58">
        <v>2011</v>
      </c>
      <c r="B760" s="58">
        <v>1</v>
      </c>
      <c r="C760" s="17">
        <v>40603</v>
      </c>
      <c r="D760" s="18">
        <v>1</v>
      </c>
      <c r="E760" s="22">
        <v>545</v>
      </c>
      <c r="F760" s="140">
        <f>$E760/(VLOOKUP($C760,INPC!$C:$F,4,0)/VLOOKUP($K$6,INPC!$C:$F,4,0))</f>
        <v>1125.118602007225</v>
      </c>
      <c r="G760" s="140">
        <f>$E760/(VLOOKUP($C760,INPC!$C:$G,5,0)/VLOOKUP($K$6,INPC!$C:$G,5,0))</f>
        <v>1125.118602007225</v>
      </c>
      <c r="H760" s="39">
        <f>$E760/(VLOOKUP($C760,IPCA!$A:$E,4,0)/VLOOKUP($K$6,IPCA!$A:$E,4,0))</f>
        <v>1127.5473447245759</v>
      </c>
      <c r="I760" s="39">
        <f>$E760/(VLOOKUP($C760,IPCA!$A:$E,5,0)/VLOOKUP($K$6,IPCA!$A:$E,5,0))</f>
        <v>1127.5473447245759</v>
      </c>
    </row>
    <row r="761" spans="1:9">
      <c r="A761" s="58">
        <v>2011</v>
      </c>
      <c r="B761" s="58">
        <v>2</v>
      </c>
      <c r="C761" s="17">
        <v>40634</v>
      </c>
      <c r="D761" s="18">
        <v>1</v>
      </c>
      <c r="E761" s="22">
        <v>545</v>
      </c>
      <c r="F761" s="140">
        <f>$E761/(VLOOKUP($C761,INPC!$C:$F,4,0)/VLOOKUP($K$6,INPC!$C:$F,4,0))</f>
        <v>1117.0742008022185</v>
      </c>
      <c r="G761" s="140">
        <f>$E761/(VLOOKUP($C761,INPC!$C:$G,5,0)/VLOOKUP($K$6,INPC!$C:$G,5,0))</f>
        <v>1117.0742008022187</v>
      </c>
      <c r="H761" s="39">
        <f>$E761/(VLOOKUP($C761,IPCA!$A:$E,4,0)/VLOOKUP($K$6,IPCA!$A:$E,4,0))</f>
        <v>1118.9311381692416</v>
      </c>
      <c r="I761" s="39">
        <f>$E761/(VLOOKUP($C761,IPCA!$A:$E,5,0)/VLOOKUP($K$6,IPCA!$A:$E,5,0))</f>
        <v>1118.9311381692416</v>
      </c>
    </row>
    <row r="762" spans="1:9">
      <c r="A762" s="58">
        <v>2011</v>
      </c>
      <c r="B762" s="58">
        <v>2</v>
      </c>
      <c r="C762" s="17">
        <v>40664</v>
      </c>
      <c r="D762" s="18">
        <v>1</v>
      </c>
      <c r="E762" s="22">
        <v>545</v>
      </c>
      <c r="F762" s="140">
        <f>$E762/(VLOOKUP($C762,INPC!$C:$F,4,0)/VLOOKUP($K$6,INPC!$C:$F,4,0))</f>
        <v>1110.7431654275692</v>
      </c>
      <c r="G762" s="140">
        <f>$E762/(VLOOKUP($C762,INPC!$C:$G,5,0)/VLOOKUP($K$6,INPC!$C:$G,5,0))</f>
        <v>1110.7431654275692</v>
      </c>
      <c r="H762" s="39">
        <f>$E762/(VLOOKUP($C762,IPCA!$A:$E,4,0)/VLOOKUP($K$6,IPCA!$A:$E,4,0))</f>
        <v>1113.6952947281407</v>
      </c>
      <c r="I762" s="39">
        <f>$E762/(VLOOKUP($C762,IPCA!$A:$E,5,0)/VLOOKUP($K$6,IPCA!$A:$E,5,0))</f>
        <v>1113.6952947281407</v>
      </c>
    </row>
    <row r="763" spans="1:9">
      <c r="A763" s="58">
        <v>2011</v>
      </c>
      <c r="B763" s="58">
        <v>2</v>
      </c>
      <c r="C763" s="17">
        <v>40695</v>
      </c>
      <c r="D763" s="18">
        <v>1</v>
      </c>
      <c r="E763" s="22">
        <v>545</v>
      </c>
      <c r="F763" s="140">
        <f>$E763/(VLOOKUP($C763,INPC!$C:$F,4,0)/VLOOKUP($K$6,INPC!$C:$F,4,0))</f>
        <v>1108.3040345737058</v>
      </c>
      <c r="G763" s="140">
        <f>$E763/(VLOOKUP($C763,INPC!$C:$G,5,0)/VLOOKUP($K$6,INPC!$C:$G,5,0))</f>
        <v>1108.3040345737058</v>
      </c>
      <c r="H763" s="39">
        <f>$E763/(VLOOKUP($C763,IPCA!$A:$E,4,0)/VLOOKUP($K$6,IPCA!$A:$E,4,0))</f>
        <v>1112.0278802849784</v>
      </c>
      <c r="I763" s="39">
        <f>$E763/(VLOOKUP($C763,IPCA!$A:$E,5,0)/VLOOKUP($K$6,IPCA!$A:$E,5,0))</f>
        <v>1112.0278802849784</v>
      </c>
    </row>
    <row r="764" spans="1:9">
      <c r="A764" s="58">
        <v>2011</v>
      </c>
      <c r="B764" s="58">
        <v>3</v>
      </c>
      <c r="C764" s="17">
        <v>40725</v>
      </c>
      <c r="D764" s="18">
        <v>1</v>
      </c>
      <c r="E764" s="22">
        <v>545</v>
      </c>
      <c r="F764" s="140">
        <f>$E764/(VLOOKUP($C764,INPC!$C:$F,4,0)/VLOOKUP($K$6,INPC!$C:$F,4,0))</f>
        <v>1108.3040345737058</v>
      </c>
      <c r="G764" s="140">
        <f>$E764/(VLOOKUP($C764,INPC!$C:$G,5,0)/VLOOKUP($K$6,INPC!$C:$G,5,0))</f>
        <v>1108.3040345737058</v>
      </c>
      <c r="H764" s="39">
        <f>$E764/(VLOOKUP($C764,IPCA!$A:$E,4,0)/VLOOKUP($K$6,IPCA!$A:$E,4,0))</f>
        <v>1110.2519053433828</v>
      </c>
      <c r="I764" s="39">
        <f>$E764/(VLOOKUP($C764,IPCA!$A:$E,5,0)/VLOOKUP($K$6,IPCA!$A:$E,5,0))</f>
        <v>1110.251905343383</v>
      </c>
    </row>
    <row r="765" spans="1:9">
      <c r="A765" s="58">
        <v>2011</v>
      </c>
      <c r="B765" s="58">
        <v>3</v>
      </c>
      <c r="C765" s="17">
        <v>40756</v>
      </c>
      <c r="D765" s="18">
        <v>1</v>
      </c>
      <c r="E765" s="22">
        <v>545</v>
      </c>
      <c r="F765" s="140">
        <f>$E765/(VLOOKUP($C765,INPC!$C:$F,4,0)/VLOOKUP($K$6,INPC!$C:$F,4,0))</f>
        <v>1103.669830824331</v>
      </c>
      <c r="G765" s="140">
        <f>$E765/(VLOOKUP($C765,INPC!$C:$G,5,0)/VLOOKUP($K$6,INPC!$C:$G,5,0))</f>
        <v>1103.669830824331</v>
      </c>
      <c r="H765" s="39">
        <f>$E765/(VLOOKUP($C765,IPCA!$A:$E,4,0)/VLOOKUP($K$6,IPCA!$A:$E,4,0))</f>
        <v>1106.1597735799303</v>
      </c>
      <c r="I765" s="39">
        <f>$E765/(VLOOKUP($C765,IPCA!$A:$E,5,0)/VLOOKUP($K$6,IPCA!$A:$E,5,0))</f>
        <v>1106.1597735799303</v>
      </c>
    </row>
    <row r="766" spans="1:9">
      <c r="A766" s="58">
        <v>2011</v>
      </c>
      <c r="B766" s="58">
        <v>3</v>
      </c>
      <c r="C766" s="17">
        <v>40787</v>
      </c>
      <c r="D766" s="18">
        <v>1</v>
      </c>
      <c r="E766" s="22">
        <v>545</v>
      </c>
      <c r="F766" s="140">
        <f>$E766/(VLOOKUP($C766,INPC!$C:$F,4,0)/VLOOKUP($K$6,INPC!$C:$F,4,0))</f>
        <v>1098.7237662909884</v>
      </c>
      <c r="G766" s="140">
        <f>$E766/(VLOOKUP($C766,INPC!$C:$G,5,0)/VLOOKUP($K$6,INPC!$C:$G,5,0))</f>
        <v>1098.7237662909881</v>
      </c>
      <c r="H766" s="39">
        <f>$E766/(VLOOKUP($C766,IPCA!$A:$E,4,0)/VLOOKUP($K$6,IPCA!$A:$E,4,0))</f>
        <v>1100.3270339955588</v>
      </c>
      <c r="I766" s="39">
        <f>$E766/(VLOOKUP($C766,IPCA!$A:$E,5,0)/VLOOKUP($K$6,IPCA!$A:$E,5,0))</f>
        <v>1100.3270339955588</v>
      </c>
    </row>
    <row r="767" spans="1:9">
      <c r="A767" s="58">
        <v>2011</v>
      </c>
      <c r="B767" s="58">
        <v>4</v>
      </c>
      <c r="C767" s="17">
        <v>40817</v>
      </c>
      <c r="D767" s="18">
        <v>1</v>
      </c>
      <c r="E767" s="22">
        <v>545</v>
      </c>
      <c r="F767" s="140">
        <f>$E767/(VLOOKUP($C767,INPC!$C:$F,4,0)/VLOOKUP($K$6,INPC!$C:$F,4,0))</f>
        <v>1095.2188222376328</v>
      </c>
      <c r="G767" s="140">
        <f>$E767/(VLOOKUP($C767,INPC!$C:$G,5,0)/VLOOKUP($K$6,INPC!$C:$G,5,0))</f>
        <v>1095.218822237633</v>
      </c>
      <c r="H767" s="39">
        <f>$E767/(VLOOKUP($C767,IPCA!$A:$E,4,0)/VLOOKUP($K$6,IPCA!$A:$E,4,0))</f>
        <v>1095.6145378241049</v>
      </c>
      <c r="I767" s="39">
        <f>$E767/(VLOOKUP($C767,IPCA!$A:$E,5,0)/VLOOKUP($K$6,IPCA!$A:$E,5,0))</f>
        <v>1095.6145378241047</v>
      </c>
    </row>
    <row r="768" spans="1:9">
      <c r="A768" s="58">
        <v>2011</v>
      </c>
      <c r="B768" s="58">
        <v>4</v>
      </c>
      <c r="C768" s="17">
        <v>40848</v>
      </c>
      <c r="D768" s="18">
        <v>1</v>
      </c>
      <c r="E768" s="22">
        <v>545</v>
      </c>
      <c r="F768" s="140">
        <f>$E768/(VLOOKUP($C768,INPC!$C:$F,4,0)/VLOOKUP($K$6,INPC!$C:$F,4,0))</f>
        <v>1089.0135094755956</v>
      </c>
      <c r="G768" s="140">
        <f>$E768/(VLOOKUP($C768,INPC!$C:$G,5,0)/VLOOKUP($K$6,INPC!$C:$G,5,0))</f>
        <v>1089.0135094755956</v>
      </c>
      <c r="H768" s="39">
        <f>$E768/(VLOOKUP($C768,IPCA!$A:$E,4,0)/VLOOKUP($K$6,IPCA!$A:$E,4,0))</f>
        <v>1089.9468967757173</v>
      </c>
      <c r="I768" s="39">
        <f>$E768/(VLOOKUP($C768,IPCA!$A:$E,5,0)/VLOOKUP($K$6,IPCA!$A:$E,5,0))</f>
        <v>1089.9468967757173</v>
      </c>
    </row>
    <row r="769" spans="1:9">
      <c r="A769" s="58">
        <v>2011</v>
      </c>
      <c r="B769" s="58">
        <v>4</v>
      </c>
      <c r="C769" s="17">
        <v>40878</v>
      </c>
      <c r="D769" s="18">
        <v>1</v>
      </c>
      <c r="E769" s="22">
        <v>545</v>
      </c>
      <c r="F769" s="140">
        <f>$E769/(VLOOKUP($C769,INPC!$C:$F,4,0)/VLOOKUP($K$6,INPC!$C:$F,4,0))</f>
        <v>1083.4879240310211</v>
      </c>
      <c r="G769" s="140">
        <f>$E769/(VLOOKUP($C769,INPC!$C:$G,5,0)/VLOOKUP($K$6,INPC!$C:$G,5,0))</f>
        <v>1083.4879240310211</v>
      </c>
      <c r="H769" s="39">
        <f>$E769/(VLOOKUP($C769,IPCA!$A:$E,4,0)/VLOOKUP($K$6,IPCA!$A:$E,4,0))</f>
        <v>1084.5255499114207</v>
      </c>
      <c r="I769" s="39">
        <f>$E769/(VLOOKUP($C769,IPCA!$A:$E,5,0)/VLOOKUP($K$6,IPCA!$A:$E,5,0))</f>
        <v>1084.5255499114207</v>
      </c>
    </row>
    <row r="770" spans="1:9">
      <c r="A770" s="58">
        <v>2012</v>
      </c>
      <c r="B770" s="58">
        <v>1</v>
      </c>
      <c r="C770" s="17">
        <v>40909</v>
      </c>
      <c r="D770" s="18">
        <v>1</v>
      </c>
      <c r="E770" s="22">
        <v>622</v>
      </c>
      <c r="F770" s="140">
        <f>$E770/(VLOOKUP($C770,INPC!$C:$F,4,0)/VLOOKUP($K$6,INPC!$C:$F,4,0))</f>
        <v>1230.2937848929641</v>
      </c>
      <c r="G770" s="140">
        <f>$E770/(VLOOKUP($C770,INPC!$C:$G,5,0)/VLOOKUP($K$6,INPC!$C:$G,5,0))</f>
        <v>1230.2937848929641</v>
      </c>
      <c r="H770" s="39">
        <f>$E770/(VLOOKUP($C770,IPCA!$A:$E,4,0)/VLOOKUP($K$6,IPCA!$A:$E,4,0))</f>
        <v>1230.85960283862</v>
      </c>
      <c r="I770" s="39">
        <f>$E770/(VLOOKUP($C770,IPCA!$A:$E,5,0)/VLOOKUP($K$6,IPCA!$A:$E,5,0))</f>
        <v>1230.8596028386198</v>
      </c>
    </row>
    <row r="771" spans="1:9">
      <c r="A771" s="58">
        <v>2012</v>
      </c>
      <c r="B771" s="58">
        <v>1</v>
      </c>
      <c r="C771" s="17">
        <v>40940</v>
      </c>
      <c r="D771" s="18">
        <v>1</v>
      </c>
      <c r="E771" s="22">
        <v>622</v>
      </c>
      <c r="F771" s="140">
        <f>$E771/(VLOOKUP($C771,INPC!$C:$F,4,0)/VLOOKUP($K$6,INPC!$C:$F,4,0))</f>
        <v>1225.5152614014312</v>
      </c>
      <c r="G771" s="140">
        <f>$E771/(VLOOKUP($C771,INPC!$C:$G,5,0)/VLOOKUP($K$6,INPC!$C:$G,5,0))</f>
        <v>1225.5152614014312</v>
      </c>
      <c r="H771" s="39">
        <f>$E771/(VLOOKUP($C771,IPCA!$A:$E,4,0)/VLOOKUP($K$6,IPCA!$A:$E,4,0))</f>
        <v>1225.346458456339</v>
      </c>
      <c r="I771" s="39">
        <f>$E771/(VLOOKUP($C771,IPCA!$A:$E,5,0)/VLOOKUP($K$6,IPCA!$A:$E,5,0))</f>
        <v>1225.346458456339</v>
      </c>
    </row>
    <row r="772" spans="1:9">
      <c r="A772" s="58">
        <v>2012</v>
      </c>
      <c r="B772" s="58">
        <v>1</v>
      </c>
      <c r="C772" s="17">
        <v>40969</v>
      </c>
      <c r="D772" s="18">
        <v>1</v>
      </c>
      <c r="E772" s="22">
        <v>622</v>
      </c>
      <c r="F772" s="140">
        <f>$E772/(VLOOKUP($C772,INPC!$C:$F,4,0)/VLOOKUP($K$6,INPC!$C:$F,4,0))</f>
        <v>1223.3145691525012</v>
      </c>
      <c r="G772" s="140">
        <f>$E772/(VLOOKUP($C772,INPC!$C:$G,5,0)/VLOOKUP($K$6,INPC!$C:$G,5,0))</f>
        <v>1223.3145691525012</v>
      </c>
      <c r="H772" s="39">
        <f>$E772/(VLOOKUP($C772,IPCA!$A:$E,4,0)/VLOOKUP($K$6,IPCA!$A:$E,4,0))</f>
        <v>1222.7786939725609</v>
      </c>
      <c r="I772" s="39">
        <f>$E772/(VLOOKUP($C772,IPCA!$A:$E,5,0)/VLOOKUP($K$6,IPCA!$A:$E,5,0))</f>
        <v>1222.7786939725609</v>
      </c>
    </row>
    <row r="773" spans="1:9">
      <c r="A773" s="58">
        <v>2012</v>
      </c>
      <c r="B773" s="58">
        <v>2</v>
      </c>
      <c r="C773" s="17">
        <v>41000</v>
      </c>
      <c r="D773" s="18">
        <v>1</v>
      </c>
      <c r="E773" s="22">
        <v>622</v>
      </c>
      <c r="F773" s="140">
        <f>$E773/(VLOOKUP($C773,INPC!$C:$F,4,0)/VLOOKUP($K$6,INPC!$C:$F,4,0))</f>
        <v>1215.5322368994132</v>
      </c>
      <c r="G773" s="140">
        <f>$E773/(VLOOKUP($C773,INPC!$C:$G,5,0)/VLOOKUP($K$6,INPC!$C:$G,5,0))</f>
        <v>1215.5322368994132</v>
      </c>
      <c r="H773" s="39">
        <f>$E773/(VLOOKUP($C773,IPCA!$A:$E,4,0)/VLOOKUP($K$6,IPCA!$A:$E,4,0))</f>
        <v>1215.0028954912243</v>
      </c>
      <c r="I773" s="39">
        <f>$E773/(VLOOKUP($C773,IPCA!$A:$E,5,0)/VLOOKUP($K$6,IPCA!$A:$E,5,0))</f>
        <v>1215.0028954912243</v>
      </c>
    </row>
    <row r="774" spans="1:9">
      <c r="A774" s="58">
        <v>2012</v>
      </c>
      <c r="B774" s="58">
        <v>2</v>
      </c>
      <c r="C774" s="17">
        <v>41030</v>
      </c>
      <c r="D774" s="18">
        <v>1</v>
      </c>
      <c r="E774" s="22">
        <v>622</v>
      </c>
      <c r="F774" s="140">
        <f>$E774/(VLOOKUP($C774,INPC!$C:$F,4,0)/VLOOKUP($K$6,INPC!$C:$F,4,0))</f>
        <v>1208.8845455205987</v>
      </c>
      <c r="G774" s="140">
        <f>$E774/(VLOOKUP($C774,INPC!$C:$G,5,0)/VLOOKUP($K$6,INPC!$C:$G,5,0))</f>
        <v>1208.8845455205987</v>
      </c>
      <c r="H774" s="39">
        <f>$E774/(VLOOKUP($C774,IPCA!$A:$E,4,0)/VLOOKUP($K$6,IPCA!$A:$E,4,0))</f>
        <v>1210.6455686017575</v>
      </c>
      <c r="I774" s="39">
        <f>$E774/(VLOOKUP($C774,IPCA!$A:$E,5,0)/VLOOKUP($K$6,IPCA!$A:$E,5,0))</f>
        <v>1210.6455686017575</v>
      </c>
    </row>
    <row r="775" spans="1:9">
      <c r="A775" s="58">
        <v>2012</v>
      </c>
      <c r="B775" s="58">
        <v>2</v>
      </c>
      <c r="C775" s="17">
        <v>41061</v>
      </c>
      <c r="D775" s="18">
        <v>1</v>
      </c>
      <c r="E775" s="22">
        <v>622</v>
      </c>
      <c r="F775" s="140">
        <f>$E775/(VLOOKUP($C775,INPC!$C:$F,4,0)/VLOOKUP($K$6,INPC!$C:$F,4,0))</f>
        <v>1205.7542304615531</v>
      </c>
      <c r="G775" s="140">
        <f>$E775/(VLOOKUP($C775,INPC!$C:$G,5,0)/VLOOKUP($K$6,INPC!$C:$G,5,0))</f>
        <v>1205.7542304615533</v>
      </c>
      <c r="H775" s="39">
        <f>$E775/(VLOOKUP($C775,IPCA!$A:$E,4,0)/VLOOKUP($K$6,IPCA!$A:$E,4,0))</f>
        <v>1209.6791990168604</v>
      </c>
      <c r="I775" s="39">
        <f>$E775/(VLOOKUP($C775,IPCA!$A:$E,5,0)/VLOOKUP($K$6,IPCA!$A:$E,5,0))</f>
        <v>1209.6791990168604</v>
      </c>
    </row>
    <row r="776" spans="1:9">
      <c r="A776" s="58">
        <v>2012</v>
      </c>
      <c r="B776" s="58">
        <v>3</v>
      </c>
      <c r="C776" s="17">
        <v>41091</v>
      </c>
      <c r="D776" s="18">
        <v>1</v>
      </c>
      <c r="E776" s="22">
        <v>622</v>
      </c>
      <c r="F776" s="140">
        <f>$E776/(VLOOKUP($C776,INPC!$C:$F,4,0)/VLOOKUP($K$6,INPC!$C:$F,4,0))</f>
        <v>1200.5906802475645</v>
      </c>
      <c r="G776" s="140">
        <f>$E776/(VLOOKUP($C776,INPC!$C:$G,5,0)/VLOOKUP($K$6,INPC!$C:$G,5,0))</f>
        <v>1200.5906802475647</v>
      </c>
      <c r="H776" s="39">
        <f>$E776/(VLOOKUP($C776,IPCA!$A:$E,4,0)/VLOOKUP($K$6,IPCA!$A:$E,4,0))</f>
        <v>1204.4983674986422</v>
      </c>
      <c r="I776" s="39">
        <f>$E776/(VLOOKUP($C776,IPCA!$A:$E,5,0)/VLOOKUP($K$6,IPCA!$A:$E,5,0))</f>
        <v>1204.4983674986422</v>
      </c>
    </row>
    <row r="777" spans="1:9">
      <c r="A777" s="58">
        <v>2012</v>
      </c>
      <c r="B777" s="58">
        <v>3</v>
      </c>
      <c r="C777" s="17">
        <v>41122</v>
      </c>
      <c r="D777" s="18">
        <v>1</v>
      </c>
      <c r="E777" s="22">
        <v>622</v>
      </c>
      <c r="F777" s="140">
        <f>$E777/(VLOOKUP($C777,INPC!$C:$F,4,0)/VLOOKUP($K$6,INPC!$C:$F,4,0))</f>
        <v>1195.2135296506792</v>
      </c>
      <c r="G777" s="140">
        <f>$E777/(VLOOKUP($C777,INPC!$C:$G,5,0)/VLOOKUP($K$6,INPC!$C:$G,5,0))</f>
        <v>1195.2135296506794</v>
      </c>
      <c r="H777" s="39">
        <f>$E777/(VLOOKUP($C777,IPCA!$A:$E,4,0)/VLOOKUP($K$6,IPCA!$A:$E,4,0))</f>
        <v>1199.5802838236468</v>
      </c>
      <c r="I777" s="39">
        <f>$E777/(VLOOKUP($C777,IPCA!$A:$E,5,0)/VLOOKUP($K$6,IPCA!$A:$E,5,0))</f>
        <v>1199.5802838236468</v>
      </c>
    </row>
    <row r="778" spans="1:9">
      <c r="A778" s="58">
        <v>2012</v>
      </c>
      <c r="B778" s="58">
        <v>3</v>
      </c>
      <c r="C778" s="17">
        <v>41153</v>
      </c>
      <c r="D778" s="18">
        <v>1</v>
      </c>
      <c r="E778" s="22">
        <v>622</v>
      </c>
      <c r="F778" s="140">
        <f>$E778/(VLOOKUP($C778,INPC!$C:$F,4,0)/VLOOKUP($K$6,INPC!$C:$F,4,0))</f>
        <v>1187.7281034122984</v>
      </c>
      <c r="G778" s="140">
        <f>$E778/(VLOOKUP($C778,INPC!$C:$G,5,0)/VLOOKUP($K$6,INPC!$C:$G,5,0))</f>
        <v>1187.7281034122984</v>
      </c>
      <c r="H778" s="39">
        <f>$E778/(VLOOKUP($C778,IPCA!$A:$E,4,0)/VLOOKUP($K$6,IPCA!$A:$E,4,0))</f>
        <v>1192.7809663482501</v>
      </c>
      <c r="I778" s="39">
        <f>$E778/(VLOOKUP($C778,IPCA!$A:$E,5,0)/VLOOKUP($K$6,IPCA!$A:$E,5,0))</f>
        <v>1192.7809663482501</v>
      </c>
    </row>
    <row r="779" spans="1:9">
      <c r="A779" s="58">
        <v>2012</v>
      </c>
      <c r="B779" s="58">
        <v>4</v>
      </c>
      <c r="C779" s="17">
        <v>41183</v>
      </c>
      <c r="D779" s="18">
        <v>1</v>
      </c>
      <c r="E779" s="22">
        <v>622</v>
      </c>
      <c r="F779" s="140">
        <f>$E779/(VLOOKUP($C779,INPC!$C:$F,4,0)/VLOOKUP($K$6,INPC!$C:$F,4,0))</f>
        <v>1179.3575956182849</v>
      </c>
      <c r="G779" s="140">
        <f>$E779/(VLOOKUP($C779,INPC!$C:$G,5,0)/VLOOKUP($K$6,INPC!$C:$G,5,0))</f>
        <v>1179.3575956182849</v>
      </c>
      <c r="H779" s="39">
        <f>$E779/(VLOOKUP($C779,IPCA!$A:$E,4,0)/VLOOKUP($K$6,IPCA!$A:$E,4,0))</f>
        <v>1185.784553463368</v>
      </c>
      <c r="I779" s="39">
        <f>$E779/(VLOOKUP($C779,IPCA!$A:$E,5,0)/VLOOKUP($K$6,IPCA!$A:$E,5,0))</f>
        <v>1185.784553463368</v>
      </c>
    </row>
    <row r="780" spans="1:9">
      <c r="A780" s="58">
        <v>2012</v>
      </c>
      <c r="B780" s="58">
        <v>4</v>
      </c>
      <c r="C780" s="17">
        <v>41214</v>
      </c>
      <c r="D780" s="18">
        <v>1</v>
      </c>
      <c r="E780" s="22">
        <v>622</v>
      </c>
      <c r="F780" s="140">
        <f>$E780/(VLOOKUP($C780,INPC!$C:$F,4,0)/VLOOKUP($K$6,INPC!$C:$F,4,0))</f>
        <v>1173.0223277961265</v>
      </c>
      <c r="G780" s="140">
        <f>$E780/(VLOOKUP($C780,INPC!$C:$G,5,0)/VLOOKUP($K$6,INPC!$C:$G,5,0))</f>
        <v>1173.0223277961265</v>
      </c>
      <c r="H780" s="39">
        <f>$E780/(VLOOKUP($C780,IPCA!$A:$E,4,0)/VLOOKUP($K$6,IPCA!$A:$E,4,0))</f>
        <v>1178.7114223522894</v>
      </c>
      <c r="I780" s="39">
        <f>$E780/(VLOOKUP($C780,IPCA!$A:$E,5,0)/VLOOKUP($K$6,IPCA!$A:$E,5,0))</f>
        <v>1178.7114223522894</v>
      </c>
    </row>
    <row r="781" spans="1:9">
      <c r="A781" s="58">
        <v>2012</v>
      </c>
      <c r="B781" s="58">
        <v>4</v>
      </c>
      <c r="C781" s="17">
        <v>41244</v>
      </c>
      <c r="D781" s="18">
        <v>1</v>
      </c>
      <c r="E781" s="22">
        <v>622</v>
      </c>
      <c r="F781" s="140">
        <f>$E781/(VLOOKUP($C781,INPC!$C:$F,4,0)/VLOOKUP($K$6,INPC!$C:$F,4,0))</f>
        <v>1164.4055912809181</v>
      </c>
      <c r="G781" s="140">
        <f>$E781/(VLOOKUP($C781,INPC!$C:$G,5,0)/VLOOKUP($K$6,INPC!$C:$G,5,0))</f>
        <v>1164.4055912809181</v>
      </c>
      <c r="H781" s="39">
        <f>$E781/(VLOOKUP($C781,IPCA!$A:$E,4,0)/VLOOKUP($K$6,IPCA!$A:$E,4,0))</f>
        <v>1169.4714000988215</v>
      </c>
      <c r="I781" s="39">
        <f>$E781/(VLOOKUP($C781,IPCA!$A:$E,5,0)/VLOOKUP($K$6,IPCA!$A:$E,5,0))</f>
        <v>1169.4714000988215</v>
      </c>
    </row>
    <row r="782" spans="1:9">
      <c r="A782" s="58">
        <v>2013</v>
      </c>
      <c r="B782" s="58">
        <v>1</v>
      </c>
      <c r="C782" s="17">
        <v>41275</v>
      </c>
      <c r="D782" s="18">
        <v>1</v>
      </c>
      <c r="E782" s="22">
        <v>678</v>
      </c>
      <c r="F782" s="140">
        <f>$E782/(VLOOKUP($C782,INPC!$C:$F,4,0)/VLOOKUP($K$6,INPC!$C:$F,4,0))</f>
        <v>1257.6685257051408</v>
      </c>
      <c r="G782" s="140">
        <f>$E782/(VLOOKUP($C782,INPC!$C:$G,5,0)/VLOOKUP($K$6,INPC!$C:$G,5,0))</f>
        <v>1257.6685257051408</v>
      </c>
      <c r="H782" s="39">
        <f>$E782/(VLOOKUP($C782,IPCA!$A:$E,4,0)/VLOOKUP($K$6,IPCA!$A:$E,4,0))</f>
        <v>1263.8923609582105</v>
      </c>
      <c r="I782" s="39">
        <f>$E782/(VLOOKUP($C782,IPCA!$A:$E,5,0)/VLOOKUP($K$6,IPCA!$A:$E,5,0))</f>
        <v>1263.8923609582105</v>
      </c>
    </row>
    <row r="783" spans="1:9">
      <c r="A783" s="58">
        <v>2013</v>
      </c>
      <c r="B783" s="58">
        <v>1</v>
      </c>
      <c r="C783" s="17">
        <v>41306</v>
      </c>
      <c r="D783" s="18">
        <v>1</v>
      </c>
      <c r="E783" s="22">
        <v>678</v>
      </c>
      <c r="F783" s="140">
        <f>$E783/(VLOOKUP($C783,INPC!$C:$F,4,0)/VLOOKUP($K$6,INPC!$C:$F,4,0))</f>
        <v>1251.1611860696519</v>
      </c>
      <c r="G783" s="140">
        <f>$E783/(VLOOKUP($C783,INPC!$C:$G,5,0)/VLOOKUP($K$6,INPC!$C:$G,5,0))</f>
        <v>1251.1611860696519</v>
      </c>
      <c r="H783" s="39">
        <f>$E783/(VLOOKUP($C783,IPCA!$A:$E,4,0)/VLOOKUP($K$6,IPCA!$A:$E,4,0))</f>
        <v>1256.3544555213887</v>
      </c>
      <c r="I783" s="39">
        <f>$E783/(VLOOKUP($C783,IPCA!$A:$E,5,0)/VLOOKUP($K$6,IPCA!$A:$E,5,0))</f>
        <v>1256.3544555213887</v>
      </c>
    </row>
    <row r="784" spans="1:9">
      <c r="A784" s="58">
        <v>2013</v>
      </c>
      <c r="B784" s="58">
        <v>1</v>
      </c>
      <c r="C784" s="17">
        <v>41334</v>
      </c>
      <c r="D784" s="18">
        <v>1</v>
      </c>
      <c r="E784" s="22">
        <v>678</v>
      </c>
      <c r="F784" s="140">
        <f>$E784/(VLOOKUP($C784,INPC!$C:$F,4,0)/VLOOKUP($K$6,INPC!$C:$F,4,0))</f>
        <v>1243.6998122045916</v>
      </c>
      <c r="G784" s="140">
        <f>$E784/(VLOOKUP($C784,INPC!$C:$G,5,0)/VLOOKUP($K$6,INPC!$C:$G,5,0))</f>
        <v>1243.6998122045916</v>
      </c>
      <c r="H784" s="39">
        <f>$E784/(VLOOKUP($C784,IPCA!$A:$E,4,0)/VLOOKUP($K$6,IPCA!$A:$E,4,0))</f>
        <v>1250.4770859542211</v>
      </c>
      <c r="I784" s="39">
        <f>$E784/(VLOOKUP($C784,IPCA!$A:$E,5,0)/VLOOKUP($K$6,IPCA!$A:$E,5,0))</f>
        <v>1250.4770859542211</v>
      </c>
    </row>
    <row r="785" spans="1:9">
      <c r="A785" s="58">
        <v>2013</v>
      </c>
      <c r="B785" s="58">
        <v>2</v>
      </c>
      <c r="C785" s="17">
        <v>41365</v>
      </c>
      <c r="D785" s="18">
        <v>1</v>
      </c>
      <c r="E785" s="22">
        <v>678</v>
      </c>
      <c r="F785" s="140">
        <f>$E785/(VLOOKUP($C785,INPC!$C:$F,4,0)/VLOOKUP($K$6,INPC!$C:$F,4,0))</f>
        <v>1236.4047061538179</v>
      </c>
      <c r="G785" s="140">
        <f>$E785/(VLOOKUP($C785,INPC!$C:$G,5,0)/VLOOKUP($K$6,INPC!$C:$G,5,0))</f>
        <v>1236.4047061538179</v>
      </c>
      <c r="H785" s="39">
        <f>$E785/(VLOOKUP($C785,IPCA!$A:$E,4,0)/VLOOKUP($K$6,IPCA!$A:$E,4,0))</f>
        <v>1243.6365128282901</v>
      </c>
      <c r="I785" s="39">
        <f>$E785/(VLOOKUP($C785,IPCA!$A:$E,5,0)/VLOOKUP($K$6,IPCA!$A:$E,5,0))</f>
        <v>1243.6365128282901</v>
      </c>
    </row>
    <row r="786" spans="1:9">
      <c r="A786" s="58">
        <v>2013</v>
      </c>
      <c r="B786" s="58">
        <v>2</v>
      </c>
      <c r="C786" s="17">
        <v>41395</v>
      </c>
      <c r="D786" s="18">
        <v>1</v>
      </c>
      <c r="E786" s="22">
        <v>678</v>
      </c>
      <c r="F786" s="140">
        <f>$E786/(VLOOKUP($C786,INPC!$C:$F,4,0)/VLOOKUP($K$6,INPC!$C:$F,4,0))</f>
        <v>1232.0917566395267</v>
      </c>
      <c r="G786" s="140">
        <f>$E786/(VLOOKUP($C786,INPC!$C:$G,5,0)/VLOOKUP($K$6,INPC!$C:$G,5,0))</f>
        <v>1232.0917566395269</v>
      </c>
      <c r="H786" s="39">
        <f>$E786/(VLOOKUP($C786,IPCA!$A:$E,4,0)/VLOOKUP($K$6,IPCA!$A:$E,4,0))</f>
        <v>1239.0529209881606</v>
      </c>
      <c r="I786" s="39">
        <f>$E786/(VLOOKUP($C786,IPCA!$A:$E,5,0)/VLOOKUP($K$6,IPCA!$A:$E,5,0))</f>
        <v>1239.0529209881604</v>
      </c>
    </row>
    <row r="787" spans="1:9">
      <c r="A787" s="58">
        <v>2013</v>
      </c>
      <c r="B787" s="58">
        <v>2</v>
      </c>
      <c r="C787" s="17">
        <v>41426</v>
      </c>
      <c r="D787" s="18">
        <v>1</v>
      </c>
      <c r="E787" s="22">
        <v>678</v>
      </c>
      <c r="F787" s="140">
        <f>$E787/(VLOOKUP($C787,INPC!$C:$F,4,0)/VLOOKUP($K$6,INPC!$C:$F,4,0))</f>
        <v>1228.6501954244618</v>
      </c>
      <c r="G787" s="140">
        <f>$E787/(VLOOKUP($C787,INPC!$C:$G,5,0)/VLOOKUP($K$6,INPC!$C:$G,5,0))</f>
        <v>1228.6501954244618</v>
      </c>
      <c r="H787" s="39">
        <f>$E787/(VLOOKUP($C787,IPCA!$A:$E,4,0)/VLOOKUP($K$6,IPCA!$A:$E,4,0))</f>
        <v>1235.8385164373831</v>
      </c>
      <c r="I787" s="39">
        <f>$E787/(VLOOKUP($C787,IPCA!$A:$E,5,0)/VLOOKUP($K$6,IPCA!$A:$E,5,0))</f>
        <v>1235.8385164373831</v>
      </c>
    </row>
    <row r="788" spans="1:9">
      <c r="A788" s="58">
        <v>2013</v>
      </c>
      <c r="B788" s="58">
        <v>3</v>
      </c>
      <c r="C788" s="17">
        <v>41456</v>
      </c>
      <c r="D788" s="18">
        <v>1</v>
      </c>
      <c r="E788" s="22">
        <v>678</v>
      </c>
      <c r="F788" s="140">
        <f>$E788/(VLOOKUP($C788,INPC!$C:$F,4,0)/VLOOKUP($K$6,INPC!$C:$F,4,0))</f>
        <v>1230.2497958416932</v>
      </c>
      <c r="G788" s="140">
        <f>$E788/(VLOOKUP($C788,INPC!$C:$G,5,0)/VLOOKUP($K$6,INPC!$C:$G,5,0))</f>
        <v>1230.2497958416934</v>
      </c>
      <c r="H788" s="39">
        <f>$E788/(VLOOKUP($C788,IPCA!$A:$E,4,0)/VLOOKUP($K$6,IPCA!$A:$E,4,0))</f>
        <v>1235.4694635232968</v>
      </c>
      <c r="I788" s="39">
        <f>$E788/(VLOOKUP($C788,IPCA!$A:$E,5,0)/VLOOKUP($K$6,IPCA!$A:$E,5,0))</f>
        <v>1235.469463523297</v>
      </c>
    </row>
    <row r="789" spans="1:9">
      <c r="A789" s="58">
        <v>2013</v>
      </c>
      <c r="B789" s="58">
        <v>3</v>
      </c>
      <c r="C789" s="17">
        <v>41487</v>
      </c>
      <c r="D789" s="18">
        <v>1</v>
      </c>
      <c r="E789" s="22">
        <v>678</v>
      </c>
      <c r="F789" s="140">
        <f>$E789/(VLOOKUP($C789,INPC!$C:$F,4,0)/VLOOKUP($K$6,INPC!$C:$F,4,0))</f>
        <v>1228.28533918217</v>
      </c>
      <c r="G789" s="140">
        <f>$E789/(VLOOKUP($C789,INPC!$C:$G,5,0)/VLOOKUP($K$6,INPC!$C:$G,5,0))</f>
        <v>1228.28533918217</v>
      </c>
      <c r="H789" s="39">
        <f>$E789/(VLOOKUP($C789,IPCA!$A:$E,4,0)/VLOOKUP($K$6,IPCA!$A:$E,4,0))</f>
        <v>1232.511724526631</v>
      </c>
      <c r="I789" s="39">
        <f>$E789/(VLOOKUP($C789,IPCA!$A:$E,5,0)/VLOOKUP($K$6,IPCA!$A:$E,5,0))</f>
        <v>1232.511724526631</v>
      </c>
    </row>
    <row r="790" spans="1:9">
      <c r="A790" s="58">
        <v>2013</v>
      </c>
      <c r="B790" s="58">
        <v>3</v>
      </c>
      <c r="C790" s="17">
        <v>41518</v>
      </c>
      <c r="D790" s="18">
        <v>1</v>
      </c>
      <c r="E790" s="22">
        <v>678</v>
      </c>
      <c r="F790" s="140">
        <f>$E790/(VLOOKUP($C790,INPC!$C:$F,4,0)/VLOOKUP($K$6,INPC!$C:$F,4,0))</f>
        <v>1224.9763516058722</v>
      </c>
      <c r="G790" s="140">
        <f>$E790/(VLOOKUP($C790,INPC!$C:$G,5,0)/VLOOKUP($K$6,INPC!$C:$G,5,0))</f>
        <v>1224.9763516058722</v>
      </c>
      <c r="H790" s="39">
        <f>$E790/(VLOOKUP($C790,IPCA!$A:$E,4,0)/VLOOKUP($K$6,IPCA!$A:$E,4,0))</f>
        <v>1228.2132501023004</v>
      </c>
      <c r="I790" s="39">
        <f>$E790/(VLOOKUP($C790,IPCA!$A:$E,5,0)/VLOOKUP($K$6,IPCA!$A:$E,5,0))</f>
        <v>1228.2132501023004</v>
      </c>
    </row>
    <row r="791" spans="1:9">
      <c r="A791" s="58">
        <v>2013</v>
      </c>
      <c r="B791" s="58">
        <v>4</v>
      </c>
      <c r="C791" s="17">
        <v>41548</v>
      </c>
      <c r="D791" s="18">
        <v>1</v>
      </c>
      <c r="E791" s="22">
        <v>678</v>
      </c>
      <c r="F791" s="140">
        <f>$E791/(VLOOKUP($C791,INPC!$C:$F,4,0)/VLOOKUP($K$6,INPC!$C:$F,4,0))</f>
        <v>1217.5495495495497</v>
      </c>
      <c r="G791" s="140">
        <f>$E791/(VLOOKUP($C791,INPC!$C:$G,5,0)/VLOOKUP($K$6,INPC!$C:$G,5,0))</f>
        <v>1217.5495495495497</v>
      </c>
      <c r="H791" s="39">
        <f>$E791/(VLOOKUP($C791,IPCA!$A:$E,4,0)/VLOOKUP($K$6,IPCA!$A:$E,4,0))</f>
        <v>1221.2528415286015</v>
      </c>
      <c r="I791" s="39">
        <f>$E791/(VLOOKUP($C791,IPCA!$A:$E,5,0)/VLOOKUP($K$6,IPCA!$A:$E,5,0))</f>
        <v>1221.2528415286015</v>
      </c>
    </row>
    <row r="792" spans="1:9">
      <c r="A792" s="58">
        <v>2013</v>
      </c>
      <c r="B792" s="58">
        <v>4</v>
      </c>
      <c r="C792" s="17">
        <v>41579</v>
      </c>
      <c r="D792" s="18">
        <v>1</v>
      </c>
      <c r="E792" s="22">
        <v>678</v>
      </c>
      <c r="F792" s="140">
        <f>$E792/(VLOOKUP($C792,INPC!$C:$F,4,0)/VLOOKUP($K$6,INPC!$C:$F,4,0))</f>
        <v>1211.0110486169967</v>
      </c>
      <c r="G792" s="140">
        <f>$E792/(VLOOKUP($C792,INPC!$C:$G,5,0)/VLOOKUP($K$6,INPC!$C:$G,5,0))</f>
        <v>1211.0110486169967</v>
      </c>
      <c r="H792" s="39">
        <f>$E792/(VLOOKUP($C792,IPCA!$A:$E,4,0)/VLOOKUP($K$6,IPCA!$A:$E,4,0))</f>
        <v>1214.6920893718211</v>
      </c>
      <c r="I792" s="39">
        <f>$E792/(VLOOKUP($C792,IPCA!$A:$E,5,0)/VLOOKUP($K$6,IPCA!$A:$E,5,0))</f>
        <v>1214.6920893718211</v>
      </c>
    </row>
    <row r="793" spans="1:9">
      <c r="A793" s="58">
        <v>2013</v>
      </c>
      <c r="B793" s="58">
        <v>4</v>
      </c>
      <c r="C793" s="17">
        <v>41609</v>
      </c>
      <c r="D793" s="18">
        <v>1</v>
      </c>
      <c r="E793" s="22">
        <v>678</v>
      </c>
      <c r="F793" s="140">
        <f>$E793/(VLOOKUP($C793,INPC!$C:$F,4,0)/VLOOKUP($K$6,INPC!$C:$F,4,0))</f>
        <v>1202.3524557976816</v>
      </c>
      <c r="G793" s="140">
        <f>$E793/(VLOOKUP($C793,INPC!$C:$G,5,0)/VLOOKUP($K$6,INPC!$C:$G,5,0))</f>
        <v>1202.3524557976818</v>
      </c>
      <c r="H793" s="39">
        <f>$E793/(VLOOKUP($C793,IPCA!$A:$E,4,0)/VLOOKUP($K$6,IPCA!$A:$E,4,0))</f>
        <v>1203.6193049727551</v>
      </c>
      <c r="I793" s="39">
        <f>$E793/(VLOOKUP($C793,IPCA!$A:$E,5,0)/VLOOKUP($K$6,IPCA!$A:$E,5,0))</f>
        <v>1203.6193049727551</v>
      </c>
    </row>
    <row r="794" spans="1:9">
      <c r="A794" s="58">
        <v>2014</v>
      </c>
      <c r="B794" s="58">
        <v>1</v>
      </c>
      <c r="C794" s="17">
        <v>41640</v>
      </c>
      <c r="D794" s="18">
        <v>1</v>
      </c>
      <c r="E794" s="22">
        <v>724</v>
      </c>
      <c r="F794" s="140">
        <f>$E794/(VLOOKUP($C794,INPC!$C:$F,4,0)/VLOOKUP($K$6,INPC!$C:$F,4,0))</f>
        <v>1275.8921356969825</v>
      </c>
      <c r="G794" s="140">
        <f>$E794/(VLOOKUP($C794,INPC!$C:$G,5,0)/VLOOKUP($K$6,INPC!$C:$G,5,0))</f>
        <v>1275.8921356969825</v>
      </c>
      <c r="H794" s="39">
        <f>$E794/(VLOOKUP($C794,IPCA!$A:$E,4,0)/VLOOKUP($K$6,IPCA!$A:$E,4,0))</f>
        <v>1278.2519621412951</v>
      </c>
      <c r="I794" s="39">
        <f>$E794/(VLOOKUP($C794,IPCA!$A:$E,5,0)/VLOOKUP($K$6,IPCA!$A:$E,5,0))</f>
        <v>1278.2519621412951</v>
      </c>
    </row>
    <row r="795" spans="1:9">
      <c r="A795" s="58">
        <v>2014</v>
      </c>
      <c r="B795" s="58">
        <v>1</v>
      </c>
      <c r="C795" s="17">
        <v>41671</v>
      </c>
      <c r="D795" s="18">
        <v>1</v>
      </c>
      <c r="E795" s="22">
        <v>724</v>
      </c>
      <c r="F795" s="140">
        <f>$E795/(VLOOKUP($C795,INPC!$C:$F,4,0)/VLOOKUP($K$6,INPC!$C:$F,4,0))</f>
        <v>1267.7774655689</v>
      </c>
      <c r="G795" s="140">
        <f>$E795/(VLOOKUP($C795,INPC!$C:$G,5,0)/VLOOKUP($K$6,INPC!$C:$G,5,0))</f>
        <v>1267.7774655689</v>
      </c>
      <c r="H795" s="39">
        <f>$E795/(VLOOKUP($C795,IPCA!$A:$E,4,0)/VLOOKUP($K$6,IPCA!$A:$E,4,0))</f>
        <v>1269.4927773348106</v>
      </c>
      <c r="I795" s="39">
        <f>$E795/(VLOOKUP($C795,IPCA!$A:$E,5,0)/VLOOKUP($K$6,IPCA!$A:$E,5,0))</f>
        <v>1269.4927773348109</v>
      </c>
    </row>
    <row r="796" spans="1:9">
      <c r="A796" s="58">
        <v>2014</v>
      </c>
      <c r="B796" s="58">
        <v>1</v>
      </c>
      <c r="C796" s="17">
        <v>41699</v>
      </c>
      <c r="D796" s="18">
        <v>1</v>
      </c>
      <c r="E796" s="22">
        <v>724</v>
      </c>
      <c r="F796" s="140">
        <f>$E796/(VLOOKUP($C796,INPC!$C:$F,4,0)/VLOOKUP($K$6,INPC!$C:$F,4,0))</f>
        <v>1257.4655954768284</v>
      </c>
      <c r="G796" s="140">
        <f>$E796/(VLOOKUP($C796,INPC!$C:$G,5,0)/VLOOKUP($K$6,INPC!$C:$G,5,0))</f>
        <v>1257.4655954768286</v>
      </c>
      <c r="H796" s="39">
        <f>$E796/(VLOOKUP($C796,IPCA!$A:$E,4,0)/VLOOKUP($K$6,IPCA!$A:$E,4,0))</f>
        <v>1257.9193100723892</v>
      </c>
      <c r="I796" s="39">
        <f>$E796/(VLOOKUP($C796,IPCA!$A:$E,5,0)/VLOOKUP($K$6,IPCA!$A:$E,5,0))</f>
        <v>1257.9193100723892</v>
      </c>
    </row>
    <row r="797" spans="1:9">
      <c r="A797" s="58">
        <v>2014</v>
      </c>
      <c r="B797" s="58">
        <v>2</v>
      </c>
      <c r="C797" s="17">
        <v>41730</v>
      </c>
      <c r="D797" s="18">
        <v>1</v>
      </c>
      <c r="E797" s="22">
        <v>724</v>
      </c>
      <c r="F797" s="140">
        <f>$E797/(VLOOKUP($C797,INPC!$C:$F,4,0)/VLOOKUP($K$6,INPC!$C:$F,4,0))</f>
        <v>1247.7342981043239</v>
      </c>
      <c r="G797" s="140">
        <f>$E797/(VLOOKUP($C797,INPC!$C:$G,5,0)/VLOOKUP($K$6,INPC!$C:$G,5,0))</f>
        <v>1247.7342981043241</v>
      </c>
      <c r="H797" s="39">
        <f>$E797/(VLOOKUP($C797,IPCA!$A:$E,4,0)/VLOOKUP($K$6,IPCA!$A:$E,4,0))</f>
        <v>1249.5470709644542</v>
      </c>
      <c r="I797" s="39">
        <f>$E797/(VLOOKUP($C797,IPCA!$A:$E,5,0)/VLOOKUP($K$6,IPCA!$A:$E,5,0))</f>
        <v>1249.5470709644542</v>
      </c>
    </row>
    <row r="798" spans="1:9">
      <c r="A798" s="58">
        <v>2014</v>
      </c>
      <c r="B798" s="58">
        <v>2</v>
      </c>
      <c r="C798" s="17">
        <v>41760</v>
      </c>
      <c r="D798" s="18">
        <v>1</v>
      </c>
      <c r="E798" s="22">
        <v>724</v>
      </c>
      <c r="F798" s="140">
        <f>$E798/(VLOOKUP($C798,INPC!$C:$F,4,0)/VLOOKUP($K$6,INPC!$C:$F,4,0))</f>
        <v>1240.2934593850298</v>
      </c>
      <c r="G798" s="140">
        <f>$E798/(VLOOKUP($C798,INPC!$C:$G,5,0)/VLOOKUP($K$6,INPC!$C:$G,5,0))</f>
        <v>1240.29345938503</v>
      </c>
      <c r="H798" s="39">
        <f>$E798/(VLOOKUP($C798,IPCA!$A:$E,4,0)/VLOOKUP($K$6,IPCA!$A:$E,4,0))</f>
        <v>1243.8263256014509</v>
      </c>
      <c r="I798" s="39">
        <f>$E798/(VLOOKUP($C798,IPCA!$A:$E,5,0)/VLOOKUP($K$6,IPCA!$A:$E,5,0))</f>
        <v>1243.8263256014509</v>
      </c>
    </row>
    <row r="799" spans="1:9">
      <c r="A799" s="58">
        <v>2014</v>
      </c>
      <c r="B799" s="58">
        <v>2</v>
      </c>
      <c r="C799" s="17">
        <v>41791</v>
      </c>
      <c r="D799" s="18">
        <v>1</v>
      </c>
      <c r="E799" s="22">
        <v>724</v>
      </c>
      <c r="F799" s="140">
        <f>$E799/(VLOOKUP($C799,INPC!$C:$F,4,0)/VLOOKUP($K$6,INPC!$C:$F,4,0))</f>
        <v>1237.0756141484471</v>
      </c>
      <c r="G799" s="140">
        <f>$E799/(VLOOKUP($C799,INPC!$C:$G,5,0)/VLOOKUP($K$6,INPC!$C:$G,5,0))</f>
        <v>1237.0756141484471</v>
      </c>
      <c r="H799" s="39">
        <f>$E799/(VLOOKUP($C799,IPCA!$A:$E,4,0)/VLOOKUP($K$6,IPCA!$A:$E,4,0))</f>
        <v>1238.870904828311</v>
      </c>
      <c r="I799" s="39">
        <f>$E799/(VLOOKUP($C799,IPCA!$A:$E,5,0)/VLOOKUP($K$6,IPCA!$A:$E,5,0))</f>
        <v>1238.8709048283113</v>
      </c>
    </row>
    <row r="800" spans="1:9">
      <c r="A800" s="58">
        <v>2014</v>
      </c>
      <c r="B800" s="58">
        <v>3</v>
      </c>
      <c r="C800" s="17">
        <v>41821</v>
      </c>
      <c r="D800" s="18">
        <v>1</v>
      </c>
      <c r="E800" s="22">
        <v>724</v>
      </c>
      <c r="F800" s="140">
        <f>$E800/(VLOOKUP($C800,INPC!$C:$F,4,0)/VLOOKUP($K$6,INPC!$C:$F,4,0))</f>
        <v>1235.469913337063</v>
      </c>
      <c r="G800" s="140">
        <f>$E800/(VLOOKUP($C800,INPC!$C:$G,5,0)/VLOOKUP($K$6,INPC!$C:$G,5,0))</f>
        <v>1235.469913337063</v>
      </c>
      <c r="H800" s="39">
        <f>$E800/(VLOOKUP($C800,IPCA!$A:$E,4,0)/VLOOKUP($K$6,IPCA!$A:$E,4,0))</f>
        <v>1238.7457258911973</v>
      </c>
      <c r="I800" s="39">
        <f>$E800/(VLOOKUP($C800,IPCA!$A:$E,5,0)/VLOOKUP($K$6,IPCA!$A:$E,5,0))</f>
        <v>1238.7457258911975</v>
      </c>
    </row>
    <row r="801" spans="1:9">
      <c r="A801" s="58">
        <v>2014</v>
      </c>
      <c r="B801" s="58">
        <v>3</v>
      </c>
      <c r="C801" s="17">
        <v>41852</v>
      </c>
      <c r="D801" s="18">
        <v>1</v>
      </c>
      <c r="E801" s="22">
        <v>724</v>
      </c>
      <c r="F801" s="140">
        <f>$E801/(VLOOKUP($C801,INPC!$C:$F,4,0)/VLOOKUP($K$6,INPC!$C:$F,4,0))</f>
        <v>1233.2488574297679</v>
      </c>
      <c r="G801" s="140">
        <f>$E801/(VLOOKUP($C801,INPC!$C:$G,5,0)/VLOOKUP($K$6,INPC!$C:$G,5,0))</f>
        <v>1233.2488574297681</v>
      </c>
      <c r="H801" s="39">
        <f>$E801/(VLOOKUP($C801,IPCA!$A:$E,4,0)/VLOOKUP($K$6,IPCA!$A:$E,4,0))</f>
        <v>1235.6555880885549</v>
      </c>
      <c r="I801" s="39">
        <f>$E801/(VLOOKUP($C801,IPCA!$A:$E,5,0)/VLOOKUP($K$6,IPCA!$A:$E,5,0))</f>
        <v>1235.6555880885549</v>
      </c>
    </row>
    <row r="802" spans="1:9">
      <c r="A802" s="58">
        <v>2014</v>
      </c>
      <c r="B802" s="58">
        <v>3</v>
      </c>
      <c r="C802" s="17">
        <v>41883</v>
      </c>
      <c r="D802" s="18">
        <v>1</v>
      </c>
      <c r="E802" s="22">
        <v>724</v>
      </c>
      <c r="F802" s="140">
        <f>$E802/(VLOOKUP($C802,INPC!$C:$F,4,0)/VLOOKUP($K$6,INPC!$C:$F,4,0))</f>
        <v>1227.237261449219</v>
      </c>
      <c r="G802" s="140">
        <f>$E802/(VLOOKUP($C802,INPC!$C:$G,5,0)/VLOOKUP($K$6,INPC!$C:$G,5,0))</f>
        <v>1227.2372614492192</v>
      </c>
      <c r="H802" s="39">
        <f>$E802/(VLOOKUP($C802,IPCA!$A:$E,4,0)/VLOOKUP($K$6,IPCA!$A:$E,4,0))</f>
        <v>1228.6526192361273</v>
      </c>
      <c r="I802" s="39">
        <f>$E802/(VLOOKUP($C802,IPCA!$A:$E,5,0)/VLOOKUP($K$6,IPCA!$A:$E,5,0))</f>
        <v>1228.6526192361273</v>
      </c>
    </row>
    <row r="803" spans="1:9">
      <c r="A803" s="58">
        <v>2014</v>
      </c>
      <c r="B803" s="58">
        <v>4</v>
      </c>
      <c r="C803" s="17">
        <v>41913</v>
      </c>
      <c r="D803" s="18">
        <v>1</v>
      </c>
      <c r="E803" s="22">
        <v>724</v>
      </c>
      <c r="F803" s="140">
        <f>$E803/(VLOOKUP($C803,INPC!$C:$F,4,0)/VLOOKUP($K$6,INPC!$C:$F,4,0))</f>
        <v>1222.5917168671042</v>
      </c>
      <c r="G803" s="140">
        <f>$E803/(VLOOKUP($C803,INPC!$C:$G,5,0)/VLOOKUP($K$6,INPC!$C:$G,5,0))</f>
        <v>1222.5917168671042</v>
      </c>
      <c r="H803" s="39">
        <f>$E803/(VLOOKUP($C803,IPCA!$A:$E,4,0)/VLOOKUP($K$6,IPCA!$A:$E,4,0))</f>
        <v>1223.5148403193614</v>
      </c>
      <c r="I803" s="39">
        <f>$E803/(VLOOKUP($C803,IPCA!$A:$E,5,0)/VLOOKUP($K$6,IPCA!$A:$E,5,0))</f>
        <v>1223.5148403193614</v>
      </c>
    </row>
    <row r="804" spans="1:9">
      <c r="A804" s="58">
        <v>2014</v>
      </c>
      <c r="B804" s="58">
        <v>4</v>
      </c>
      <c r="C804" s="17">
        <v>41944</v>
      </c>
      <c r="D804" s="18">
        <v>1</v>
      </c>
      <c r="E804" s="22">
        <v>724</v>
      </c>
      <c r="F804" s="140">
        <f>$E804/(VLOOKUP($C804,INPC!$C:$F,4,0)/VLOOKUP($K$6,INPC!$C:$F,4,0))</f>
        <v>1216.1455539668432</v>
      </c>
      <c r="G804" s="140">
        <f>$E804/(VLOOKUP($C804,INPC!$C:$G,5,0)/VLOOKUP($K$6,INPC!$C:$G,5,0))</f>
        <v>1216.1455539668432</v>
      </c>
      <c r="H804" s="39">
        <f>$E804/(VLOOKUP($C804,IPCA!$A:$E,4,0)/VLOOKUP($K$6,IPCA!$A:$E,4,0))</f>
        <v>1217.3068185203206</v>
      </c>
      <c r="I804" s="39">
        <f>$E804/(VLOOKUP($C804,IPCA!$A:$E,5,0)/VLOOKUP($K$6,IPCA!$A:$E,5,0))</f>
        <v>1217.3068185203206</v>
      </c>
    </row>
    <row r="805" spans="1:9">
      <c r="A805" s="58">
        <v>2014</v>
      </c>
      <c r="B805" s="58">
        <v>4</v>
      </c>
      <c r="C805" s="17">
        <v>41974</v>
      </c>
      <c r="D805" s="18">
        <v>1</v>
      </c>
      <c r="E805" s="22">
        <v>724</v>
      </c>
      <c r="F805" s="140">
        <f>$E805/(VLOOKUP($C805,INPC!$C:$F,4,0)/VLOOKUP($K$6,INPC!$C:$F,4,0))</f>
        <v>1208.6519074697733</v>
      </c>
      <c r="G805" s="140">
        <f>$E805/(VLOOKUP($C805,INPC!$C:$G,5,0)/VLOOKUP($K$6,INPC!$C:$G,5,0))</f>
        <v>1208.6519074697733</v>
      </c>
      <c r="H805" s="39">
        <f>$E805/(VLOOKUP($C805,IPCA!$A:$E,4,0)/VLOOKUP($K$6,IPCA!$A:$E,4,0))</f>
        <v>1207.8858581330392</v>
      </c>
      <c r="I805" s="39">
        <f>$E805/(VLOOKUP($C805,IPCA!$A:$E,5,0)/VLOOKUP($K$6,IPCA!$A:$E,5,0))</f>
        <v>1207.8858581330392</v>
      </c>
    </row>
    <row r="806" spans="1:9">
      <c r="A806" s="58">
        <v>2015</v>
      </c>
      <c r="B806" s="58">
        <v>1</v>
      </c>
      <c r="C806" s="17">
        <v>42005</v>
      </c>
      <c r="D806" s="18">
        <v>1</v>
      </c>
      <c r="E806" s="22">
        <v>788</v>
      </c>
      <c r="F806" s="140">
        <f>$E806/(VLOOKUP($C806,INPC!$C:$F,4,0)/VLOOKUP($K$6,INPC!$C:$F,4,0))</f>
        <v>1296.3107360134732</v>
      </c>
      <c r="G806" s="140">
        <f>$E806/(VLOOKUP($C806,INPC!$C:$G,5,0)/VLOOKUP($K$6,INPC!$C:$G,5,0))</f>
        <v>1296.3107360134734</v>
      </c>
      <c r="H806" s="39">
        <f>$E806/(VLOOKUP($C806,IPCA!$A:$E,4,0)/VLOOKUP($K$6,IPCA!$A:$E,4,0))</f>
        <v>1298.5588925113136</v>
      </c>
      <c r="I806" s="39">
        <f>$E806/(VLOOKUP($C806,IPCA!$A:$E,5,0)/VLOOKUP($K$6,IPCA!$A:$E,5,0))</f>
        <v>1298.5588925113136</v>
      </c>
    </row>
    <row r="807" spans="1:9">
      <c r="A807" s="58">
        <v>2015</v>
      </c>
      <c r="B807" s="58">
        <v>1</v>
      </c>
      <c r="C807" s="17">
        <v>42036</v>
      </c>
      <c r="D807" s="18">
        <v>1</v>
      </c>
      <c r="E807" s="22">
        <v>788</v>
      </c>
      <c r="F807" s="140">
        <f>$E807/(VLOOKUP($C807,INPC!$C:$F,4,0)/VLOOKUP($K$6,INPC!$C:$F,4,0))</f>
        <v>1281.4431534668167</v>
      </c>
      <c r="G807" s="140">
        <f>$E807/(VLOOKUP($C807,INPC!$C:$G,5,0)/VLOOKUP($K$6,INPC!$C:$G,5,0))</f>
        <v>1281.443153466817</v>
      </c>
      <c r="H807" s="39">
        <f>$E807/(VLOOKUP($C807,IPCA!$A:$E,4,0)/VLOOKUP($K$6,IPCA!$A:$E,4,0))</f>
        <v>1282.9087911084191</v>
      </c>
      <c r="I807" s="39">
        <f>$E807/(VLOOKUP($C807,IPCA!$A:$E,5,0)/VLOOKUP($K$6,IPCA!$A:$E,5,0))</f>
        <v>1282.9087911084191</v>
      </c>
    </row>
    <row r="808" spans="1:9">
      <c r="A808" s="58">
        <v>2015</v>
      </c>
      <c r="B808" s="58">
        <v>1</v>
      </c>
      <c r="C808" s="17">
        <v>42064</v>
      </c>
      <c r="D808" s="18">
        <v>1</v>
      </c>
      <c r="E808" s="22">
        <v>788</v>
      </c>
      <c r="F808" s="140">
        <f>$E808/(VLOOKUP($C808,INPC!$C:$F,4,0)/VLOOKUP($K$6,INPC!$C:$F,4,0))</f>
        <v>1262.3835292058066</v>
      </c>
      <c r="G808" s="140">
        <f>$E808/(VLOOKUP($C808,INPC!$C:$G,5,0)/VLOOKUP($K$6,INPC!$C:$G,5,0))</f>
        <v>1262.3835292058068</v>
      </c>
      <c r="H808" s="39">
        <f>$E808/(VLOOKUP($C808,IPCA!$A:$E,4,0)/VLOOKUP($K$6,IPCA!$A:$E,4,0))</f>
        <v>1266.1939619382908</v>
      </c>
      <c r="I808" s="39">
        <f>$E808/(VLOOKUP($C808,IPCA!$A:$E,5,0)/VLOOKUP($K$6,IPCA!$A:$E,5,0))</f>
        <v>1266.1939619382908</v>
      </c>
    </row>
    <row r="809" spans="1:9">
      <c r="A809" s="58">
        <v>2015</v>
      </c>
      <c r="B809" s="58">
        <v>2</v>
      </c>
      <c r="C809" s="17">
        <v>42095</v>
      </c>
      <c r="D809" s="18">
        <v>1</v>
      </c>
      <c r="E809" s="22">
        <v>788</v>
      </c>
      <c r="F809" s="140">
        <f>$E809/(VLOOKUP($C809,INPC!$C:$F,4,0)/VLOOKUP($K$6,INPC!$C:$F,4,0))</f>
        <v>1253.4846388904139</v>
      </c>
      <c r="G809" s="140">
        <f>$E809/(VLOOKUP($C809,INPC!$C:$G,5,0)/VLOOKUP($K$6,INPC!$C:$G,5,0))</f>
        <v>1253.4846388904139</v>
      </c>
      <c r="H809" s="39">
        <f>$E809/(VLOOKUP($C809,IPCA!$A:$E,4,0)/VLOOKUP($K$6,IPCA!$A:$E,4,0))</f>
        <v>1257.2668738030573</v>
      </c>
      <c r="I809" s="39">
        <f>$E809/(VLOOKUP($C809,IPCA!$A:$E,5,0)/VLOOKUP($K$6,IPCA!$A:$E,5,0))</f>
        <v>1257.2668738030573</v>
      </c>
    </row>
    <row r="810" spans="1:9">
      <c r="A810" s="58">
        <v>2015</v>
      </c>
      <c r="B810" s="58">
        <v>2</v>
      </c>
      <c r="C810" s="17">
        <v>42125</v>
      </c>
      <c r="D810" s="18">
        <v>1</v>
      </c>
      <c r="E810" s="22">
        <v>788</v>
      </c>
      <c r="F810" s="140">
        <f>$E810/(VLOOKUP($C810,INPC!$C:$F,4,0)/VLOOKUP($K$6,INPC!$C:$F,4,0))</f>
        <v>1241.1949893213932</v>
      </c>
      <c r="G810" s="140">
        <f>$E810/(VLOOKUP($C810,INPC!$C:$G,5,0)/VLOOKUP($K$6,INPC!$C:$G,5,0))</f>
        <v>1241.1949893213932</v>
      </c>
      <c r="H810" s="39">
        <f>$E810/(VLOOKUP($C810,IPCA!$A:$E,4,0)/VLOOKUP($K$6,IPCA!$A:$E,4,0))</f>
        <v>1248.0327269326101</v>
      </c>
      <c r="I810" s="39">
        <f>$E810/(VLOOKUP($C810,IPCA!$A:$E,5,0)/VLOOKUP($K$6,IPCA!$A:$E,5,0))</f>
        <v>1248.0327269326101</v>
      </c>
    </row>
    <row r="811" spans="1:9">
      <c r="A811" s="58">
        <v>2015</v>
      </c>
      <c r="B811" s="58">
        <v>2</v>
      </c>
      <c r="C811" s="17">
        <v>42156</v>
      </c>
      <c r="D811" s="18">
        <v>1</v>
      </c>
      <c r="E811" s="22">
        <v>788</v>
      </c>
      <c r="F811" s="140">
        <f>$E811/(VLOOKUP($C811,INPC!$C:$F,4,0)/VLOOKUP($K$6,INPC!$C:$F,4,0))</f>
        <v>1231.7131272812271</v>
      </c>
      <c r="G811" s="140">
        <f>$E811/(VLOOKUP($C811,INPC!$C:$G,5,0)/VLOOKUP($K$6,INPC!$C:$G,5,0))</f>
        <v>1231.7131272812271</v>
      </c>
      <c r="H811" s="39">
        <f>$E811/(VLOOKUP($C811,IPCA!$A:$E,4,0)/VLOOKUP($K$6,IPCA!$A:$E,4,0))</f>
        <v>1238.2491514688925</v>
      </c>
      <c r="I811" s="39">
        <f>$E811/(VLOOKUP($C811,IPCA!$A:$E,5,0)/VLOOKUP($K$6,IPCA!$A:$E,5,0))</f>
        <v>1238.2491514688925</v>
      </c>
    </row>
    <row r="812" spans="1:9">
      <c r="A812" s="58">
        <v>2015</v>
      </c>
      <c r="B812" s="58">
        <v>3</v>
      </c>
      <c r="C812" s="17">
        <v>42186</v>
      </c>
      <c r="D812" s="18">
        <v>1</v>
      </c>
      <c r="E812" s="22">
        <v>788</v>
      </c>
      <c r="F812" s="140">
        <f>$E812/(VLOOKUP($C812,INPC!$C:$F,4,0)/VLOOKUP($K$6,INPC!$C:$F,4,0))</f>
        <v>1224.6093712641084</v>
      </c>
      <c r="G812" s="140">
        <f>$E812/(VLOOKUP($C812,INPC!$C:$G,5,0)/VLOOKUP($K$6,INPC!$C:$G,5,0))</f>
        <v>1224.6093712641086</v>
      </c>
      <c r="H812" s="39">
        <f>$E812/(VLOOKUP($C812,IPCA!$A:$E,4,0)/VLOOKUP($K$6,IPCA!$A:$E,4,0))</f>
        <v>1230.6205653073132</v>
      </c>
      <c r="I812" s="39">
        <f>$E812/(VLOOKUP($C812,IPCA!$A:$E,5,0)/VLOOKUP($K$6,IPCA!$A:$E,5,0))</f>
        <v>1230.6205653073132</v>
      </c>
    </row>
    <row r="813" spans="1:9">
      <c r="A813" s="58">
        <v>2015</v>
      </c>
      <c r="B813" s="58">
        <v>3</v>
      </c>
      <c r="C813" s="17">
        <v>42217</v>
      </c>
      <c r="D813" s="18">
        <v>1</v>
      </c>
      <c r="E813" s="22">
        <v>788</v>
      </c>
      <c r="F813" s="140">
        <f>$E813/(VLOOKUP($C813,INPC!$C:$F,4,0)/VLOOKUP($K$6,INPC!$C:$F,4,0))</f>
        <v>1221.554917572375</v>
      </c>
      <c r="G813" s="140">
        <f>$E813/(VLOOKUP($C813,INPC!$C:$G,5,0)/VLOOKUP($K$6,INPC!$C:$G,5,0))</f>
        <v>1221.554917572375</v>
      </c>
      <c r="H813" s="39">
        <f>$E813/(VLOOKUP($C813,IPCA!$A:$E,4,0)/VLOOKUP($K$6,IPCA!$A:$E,4,0))</f>
        <v>1227.9196070537082</v>
      </c>
      <c r="I813" s="39">
        <f>$E813/(VLOOKUP($C813,IPCA!$A:$E,5,0)/VLOOKUP($K$6,IPCA!$A:$E,5,0))</f>
        <v>1227.9196070537082</v>
      </c>
    </row>
    <row r="814" spans="1:9">
      <c r="A814" s="58">
        <v>2015</v>
      </c>
      <c r="B814" s="58">
        <v>3</v>
      </c>
      <c r="C814" s="17">
        <v>42248</v>
      </c>
      <c r="D814" s="18">
        <v>1</v>
      </c>
      <c r="E814" s="22">
        <v>788</v>
      </c>
      <c r="F814" s="140">
        <f>$E814/(VLOOKUP($C814,INPC!$C:$F,4,0)/VLOOKUP($K$6,INPC!$C:$F,4,0))</f>
        <v>1215.3567164311503</v>
      </c>
      <c r="G814" s="140">
        <f>$E814/(VLOOKUP($C814,INPC!$C:$G,5,0)/VLOOKUP($K$6,INPC!$C:$G,5,0))</f>
        <v>1215.3567164311505</v>
      </c>
      <c r="H814" s="39">
        <f>$E814/(VLOOKUP($C814,IPCA!$A:$E,4,0)/VLOOKUP($K$6,IPCA!$A:$E,4,0))</f>
        <v>1221.3249887874933</v>
      </c>
      <c r="I814" s="39">
        <f>$E814/(VLOOKUP($C814,IPCA!$A:$E,5,0)/VLOOKUP($K$6,IPCA!$A:$E,5,0))</f>
        <v>1221.3249887874936</v>
      </c>
    </row>
    <row r="815" spans="1:9">
      <c r="A815" s="58">
        <v>2015</v>
      </c>
      <c r="B815" s="58">
        <v>4</v>
      </c>
      <c r="C815" s="17">
        <v>42278</v>
      </c>
      <c r="D815" s="18">
        <v>1</v>
      </c>
      <c r="E815" s="22">
        <v>788</v>
      </c>
      <c r="F815" s="140">
        <f>$E815/(VLOOKUP($C815,INPC!$C:$F,4,0)/VLOOKUP($K$6,INPC!$C:$F,4,0))</f>
        <v>1206.0702823088229</v>
      </c>
      <c r="G815" s="140">
        <f>$E815/(VLOOKUP($C815,INPC!$C:$G,5,0)/VLOOKUP($K$6,INPC!$C:$G,5,0))</f>
        <v>1206.0702823088232</v>
      </c>
      <c r="H815" s="39">
        <f>$E815/(VLOOKUP($C815,IPCA!$A:$E,4,0)/VLOOKUP($K$6,IPCA!$A:$E,4,0))</f>
        <v>1211.392948172358</v>
      </c>
      <c r="I815" s="39">
        <f>$E815/(VLOOKUP($C815,IPCA!$A:$E,5,0)/VLOOKUP($K$6,IPCA!$A:$E,5,0))</f>
        <v>1211.3929481723578</v>
      </c>
    </row>
    <row r="816" spans="1:9">
      <c r="A816" s="58">
        <v>2015</v>
      </c>
      <c r="B816" s="58">
        <v>4</v>
      </c>
      <c r="C816" s="17">
        <v>42309</v>
      </c>
      <c r="D816" s="18">
        <v>1</v>
      </c>
      <c r="E816" s="22">
        <v>788</v>
      </c>
      <c r="F816" s="140">
        <f>$E816/(VLOOKUP($C816,INPC!$C:$F,4,0)/VLOOKUP($K$6,INPC!$C:$F,4,0))</f>
        <v>1192.8293400661676</v>
      </c>
      <c r="G816" s="140">
        <f>$E816/(VLOOKUP($C816,INPC!$C:$G,5,0)/VLOOKUP($K$6,INPC!$C:$G,5,0))</f>
        <v>1192.8293400661676</v>
      </c>
      <c r="H816" s="39">
        <f>$E816/(VLOOKUP($C816,IPCA!$A:$E,4,0)/VLOOKUP($K$6,IPCA!$A:$E,4,0))</f>
        <v>1199.280243570875</v>
      </c>
      <c r="I816" s="39">
        <f>$E816/(VLOOKUP($C816,IPCA!$A:$E,5,0)/VLOOKUP($K$6,IPCA!$A:$E,5,0))</f>
        <v>1199.2802435708747</v>
      </c>
    </row>
    <row r="817" spans="1:11">
      <c r="A817" s="58">
        <v>2015</v>
      </c>
      <c r="B817" s="58">
        <v>4</v>
      </c>
      <c r="C817" s="17">
        <v>42339</v>
      </c>
      <c r="D817" s="18">
        <v>1</v>
      </c>
      <c r="E817" s="22">
        <v>788</v>
      </c>
      <c r="F817" s="140">
        <f>$E817/(VLOOKUP($C817,INPC!$C:$F,4,0)/VLOOKUP($K$6,INPC!$C:$F,4,0))</f>
        <v>1182.1895313595426</v>
      </c>
      <c r="G817" s="140">
        <f>$E817/(VLOOKUP($C817,INPC!$C:$G,5,0)/VLOOKUP($K$6,INPC!$C:$G,5,0))</f>
        <v>1182.1895313595428</v>
      </c>
      <c r="H817" s="39">
        <f>$E817/(VLOOKUP($C817,IPCA!$A:$E,4,0)/VLOOKUP($K$6,IPCA!$A:$E,4,0))</f>
        <v>1187.8777700376349</v>
      </c>
      <c r="I817" s="39">
        <f>$E817/(VLOOKUP($C817,IPCA!$A:$E,5,0)/VLOOKUP($K$6,IPCA!$A:$E,5,0))</f>
        <v>1187.8777700376349</v>
      </c>
    </row>
    <row r="818" spans="1:11">
      <c r="A818" s="58">
        <v>2016</v>
      </c>
      <c r="B818" s="58">
        <v>1</v>
      </c>
      <c r="C818" s="17">
        <v>42370</v>
      </c>
      <c r="D818" s="18">
        <v>1</v>
      </c>
      <c r="E818" s="22">
        <v>880</v>
      </c>
      <c r="F818" s="140">
        <f>$E818/(VLOOKUP($C818,INPC!$C:$F,4,0)/VLOOKUP($K$6,INPC!$C:$F,4,0))</f>
        <v>1300.572958614461</v>
      </c>
      <c r="G818" s="140">
        <f>$E818/(VLOOKUP($C818,INPC!$C:$G,5,0)/VLOOKUP($K$6,INPC!$C:$G,5,0))</f>
        <v>1300.572958614461</v>
      </c>
      <c r="H818" s="39">
        <f>$E818/(VLOOKUP($C818,IPCA!$A:$E,4,0)/VLOOKUP($K$6,IPCA!$A:$E,4,0))</f>
        <v>1309.928860738908</v>
      </c>
      <c r="I818" s="39">
        <f>$E818/(VLOOKUP($C818,IPCA!$A:$E,5,0)/VLOOKUP($K$6,IPCA!$A:$E,5,0))</f>
        <v>1309.928860738908</v>
      </c>
    </row>
    <row r="819" spans="1:11">
      <c r="A819" s="58">
        <v>2016</v>
      </c>
      <c r="B819" s="58">
        <v>1</v>
      </c>
      <c r="C819" s="17">
        <v>42401</v>
      </c>
      <c r="D819" s="18">
        <v>1</v>
      </c>
      <c r="E819" s="22">
        <v>880</v>
      </c>
      <c r="F819" s="140">
        <f>$E819/(VLOOKUP($C819,INPC!$C:$F,4,0)/VLOOKUP($K$6,INPC!$C:$F,4,0))</f>
        <v>1288.3350419433948</v>
      </c>
      <c r="G819" s="140">
        <f>$E819/(VLOOKUP($C819,INPC!$C:$G,5,0)/VLOOKUP($K$6,INPC!$C:$G,5,0))</f>
        <v>1288.3350419433948</v>
      </c>
      <c r="H819" s="39">
        <f>$E819/(VLOOKUP($C819,IPCA!$A:$E,4,0)/VLOOKUP($K$6,IPCA!$A:$E,4,0))</f>
        <v>1298.2452441420289</v>
      </c>
      <c r="I819" s="39">
        <f>$E819/(VLOOKUP($C819,IPCA!$A:$E,5,0)/VLOOKUP($K$6,IPCA!$A:$E,5,0))</f>
        <v>1298.2452441420289</v>
      </c>
      <c r="K819" s="14"/>
    </row>
    <row r="820" spans="1:11">
      <c r="A820" s="58">
        <v>2016</v>
      </c>
      <c r="B820" s="58">
        <v>1</v>
      </c>
      <c r="C820" s="17">
        <v>42430</v>
      </c>
      <c r="D820" s="18">
        <v>1</v>
      </c>
      <c r="E820" s="22">
        <v>880</v>
      </c>
      <c r="F820" s="140">
        <f>$E820/(VLOOKUP($C820,INPC!$C:$F,4,0)/VLOOKUP($K$6,INPC!$C:$F,4,0))</f>
        <v>1282.6890446329767</v>
      </c>
      <c r="G820" s="140">
        <f>$E820/(VLOOKUP($C820,INPC!$C:$G,5,0)/VLOOKUP($K$6,INPC!$C:$G,5,0))</f>
        <v>1282.6890446329769</v>
      </c>
      <c r="H820" s="39">
        <f>$E820/(VLOOKUP($C820,IPCA!$A:$E,4,0)/VLOOKUP($K$6,IPCA!$A:$E,4,0))</f>
        <v>1292.6872728219098</v>
      </c>
      <c r="I820" s="39">
        <f>$E820/(VLOOKUP($C820,IPCA!$A:$E,5,0)/VLOOKUP($K$6,IPCA!$A:$E,5,0))</f>
        <v>1292.6872728219098</v>
      </c>
      <c r="K820" s="14"/>
    </row>
    <row r="821" spans="1:11">
      <c r="A821" s="58">
        <v>2016</v>
      </c>
      <c r="B821" s="58">
        <v>2</v>
      </c>
      <c r="C821" s="17">
        <v>42461</v>
      </c>
      <c r="D821" s="18">
        <v>1</v>
      </c>
      <c r="E821" s="22">
        <v>880</v>
      </c>
      <c r="F821" s="140">
        <f>$E821/(VLOOKUP($C821,INPC!$C:$F,4,0)/VLOOKUP($K$6,INPC!$C:$F,4,0))</f>
        <v>1274.5338189754448</v>
      </c>
      <c r="G821" s="140">
        <f>$E821/(VLOOKUP($C821,INPC!$C:$G,5,0)/VLOOKUP($K$6,INPC!$C:$G,5,0))</f>
        <v>1274.533818975445</v>
      </c>
      <c r="H821" s="39">
        <f>$E821/(VLOOKUP($C821,IPCA!$A:$E,4,0)/VLOOKUP($K$6,IPCA!$A:$E,4,0))</f>
        <v>1284.8487513607313</v>
      </c>
      <c r="I821" s="39">
        <f>$E821/(VLOOKUP($C821,IPCA!$A:$E,5,0)/VLOOKUP($K$6,IPCA!$A:$E,5,0))</f>
        <v>1284.8487513607313</v>
      </c>
      <c r="K821" s="14"/>
    </row>
    <row r="822" spans="1:11">
      <c r="A822" s="58">
        <v>2016</v>
      </c>
      <c r="B822" s="58">
        <v>2</v>
      </c>
      <c r="C822" s="17">
        <v>42491</v>
      </c>
      <c r="D822" s="18">
        <v>1</v>
      </c>
      <c r="E822" s="22">
        <v>880</v>
      </c>
      <c r="F822" s="140">
        <f>$E822/(VLOOKUP($C822,INPC!$C:$F,4,0)/VLOOKUP($K$6,INPC!$C:$F,4,0))</f>
        <v>1262.1642211200362</v>
      </c>
      <c r="G822" s="140">
        <f>$E822/(VLOOKUP($C822,INPC!$C:$G,5,0)/VLOOKUP($K$6,INPC!$C:$G,5,0))</f>
        <v>1262.1642211200365</v>
      </c>
      <c r="H822" s="39">
        <f>$E822/(VLOOKUP($C822,IPCA!$A:$E,4,0)/VLOOKUP($K$6,IPCA!$A:$E,4,0))</f>
        <v>1274.9057479525075</v>
      </c>
      <c r="I822" s="39">
        <f>$E822/(VLOOKUP($C822,IPCA!$A:$E,5,0)/VLOOKUP($K$6,IPCA!$A:$E,5,0))</f>
        <v>1274.9057479525075</v>
      </c>
      <c r="K822" s="14"/>
    </row>
    <row r="823" spans="1:11">
      <c r="A823" s="58">
        <v>2016</v>
      </c>
      <c r="B823" s="58">
        <v>2</v>
      </c>
      <c r="C823" s="17">
        <v>42522</v>
      </c>
      <c r="D823" s="18">
        <v>1</v>
      </c>
      <c r="E823" s="22">
        <v>880</v>
      </c>
      <c r="F823" s="140">
        <f>$E823/(VLOOKUP($C823,INPC!$C:$F,4,0)/VLOOKUP($K$6,INPC!$C:$F,4,0))</f>
        <v>1256.2598168210945</v>
      </c>
      <c r="G823" s="140">
        <f>$E823/(VLOOKUP($C823,INPC!$C:$G,5,0)/VLOOKUP($K$6,INPC!$C:$G,5,0))</f>
        <v>1256.2598168210948</v>
      </c>
      <c r="H823" s="39">
        <f>$E823/(VLOOKUP($C823,IPCA!$A:$E,4,0)/VLOOKUP($K$6,IPCA!$A:$E,4,0))</f>
        <v>1270.4600359366441</v>
      </c>
      <c r="I823" s="39">
        <f>$E823/(VLOOKUP($C823,IPCA!$A:$E,5,0)/VLOOKUP($K$6,IPCA!$A:$E,5,0))</f>
        <v>1270.4600359366441</v>
      </c>
      <c r="K823" s="14"/>
    </row>
    <row r="824" spans="1:11">
      <c r="A824" s="58">
        <v>2016</v>
      </c>
      <c r="B824" s="58">
        <v>3</v>
      </c>
      <c r="C824" s="17">
        <v>42552</v>
      </c>
      <c r="D824" s="18">
        <v>1</v>
      </c>
      <c r="E824" s="22">
        <v>880</v>
      </c>
      <c r="F824" s="140">
        <f>$E824/(VLOOKUP($C824,INPC!$C:$F,4,0)/VLOOKUP($K$6,INPC!$C:$F,4,0))</f>
        <v>1248.2706631966257</v>
      </c>
      <c r="G824" s="140">
        <f>$E824/(VLOOKUP($C824,INPC!$C:$G,5,0)/VLOOKUP($K$6,INPC!$C:$G,5,0))</f>
        <v>1248.2706631966257</v>
      </c>
      <c r="H824" s="39">
        <f>$E824/(VLOOKUP($C824,IPCA!$A:$E,4,0)/VLOOKUP($K$6,IPCA!$A:$E,4,0))</f>
        <v>1263.8868190984292</v>
      </c>
      <c r="I824" s="39">
        <f>$E824/(VLOOKUP($C824,IPCA!$A:$E,5,0)/VLOOKUP($K$6,IPCA!$A:$E,5,0))</f>
        <v>1263.8868190984292</v>
      </c>
      <c r="K824" s="14"/>
    </row>
    <row r="825" spans="1:11">
      <c r="A825" s="58">
        <v>2016</v>
      </c>
      <c r="B825" s="58">
        <v>3</v>
      </c>
      <c r="C825" s="17">
        <v>42583</v>
      </c>
      <c r="D825" s="18">
        <v>1</v>
      </c>
      <c r="E825" s="22">
        <v>880</v>
      </c>
      <c r="F825" s="140">
        <f>$E825/(VLOOKUP($C825,INPC!$C:$F,4,0)/VLOOKUP($K$6,INPC!$C:$F,4,0))</f>
        <v>1244.4127430806896</v>
      </c>
      <c r="G825" s="140">
        <f>$E825/(VLOOKUP($C825,INPC!$C:$G,5,0)/VLOOKUP($K$6,INPC!$C:$G,5,0))</f>
        <v>1244.4127430806896</v>
      </c>
      <c r="H825" s="39">
        <f>$E825/(VLOOKUP($C825,IPCA!$A:$E,4,0)/VLOOKUP($K$6,IPCA!$A:$E,4,0))</f>
        <v>1258.3501733259586</v>
      </c>
      <c r="I825" s="39">
        <f>$E825/(VLOOKUP($C825,IPCA!$A:$E,5,0)/VLOOKUP($K$6,IPCA!$A:$E,5,0))</f>
        <v>1258.3501733259586</v>
      </c>
      <c r="K825" s="14"/>
    </row>
    <row r="826" spans="1:11">
      <c r="A826" s="58">
        <v>2016</v>
      </c>
      <c r="B826" s="58">
        <v>3</v>
      </c>
      <c r="C826" s="17">
        <v>42614</v>
      </c>
      <c r="D826" s="18">
        <v>1</v>
      </c>
      <c r="E826" s="22">
        <v>880</v>
      </c>
      <c r="F826" s="140">
        <f>$E826/(VLOOKUP($C826,INPC!$C:$F,4,0)/VLOOKUP($K$6,INPC!$C:$F,4,0))</f>
        <v>1243.4191444621649</v>
      </c>
      <c r="G826" s="140">
        <f>$E826/(VLOOKUP($C826,INPC!$C:$G,5,0)/VLOOKUP($K$6,INPC!$C:$G,5,0))</f>
        <v>1243.4191444621651</v>
      </c>
      <c r="H826" s="39">
        <f>$E826/(VLOOKUP($C826,IPCA!$A:$E,4,0)/VLOOKUP($K$6,IPCA!$A:$E,4,0))</f>
        <v>1257.3441366260736</v>
      </c>
      <c r="I826" s="39">
        <f>$E826/(VLOOKUP($C826,IPCA!$A:$E,5,0)/VLOOKUP($K$6,IPCA!$A:$E,5,0))</f>
        <v>1257.3441366260738</v>
      </c>
      <c r="K826" s="14"/>
    </row>
    <row r="827" spans="1:11">
      <c r="A827" s="58">
        <v>2016</v>
      </c>
      <c r="B827" s="58">
        <v>4</v>
      </c>
      <c r="C827" s="17">
        <v>42644</v>
      </c>
      <c r="D827" s="18">
        <v>1</v>
      </c>
      <c r="E827" s="22">
        <v>880</v>
      </c>
      <c r="F827" s="140">
        <f>$E827/(VLOOKUP($C827,INPC!$C:$F,4,0)/VLOOKUP($K$6,INPC!$C:$F,4,0))</f>
        <v>1241.3082861094997</v>
      </c>
      <c r="G827" s="140">
        <f>$E827/(VLOOKUP($C827,INPC!$C:$G,5,0)/VLOOKUP($K$6,INPC!$C:$G,5,0))</f>
        <v>1241.3082861094999</v>
      </c>
      <c r="H827" s="39">
        <f>$E827/(VLOOKUP($C827,IPCA!$A:$E,4,0)/VLOOKUP($K$6,IPCA!$A:$E,4,0))</f>
        <v>1254.0822999204693</v>
      </c>
      <c r="I827" s="39">
        <f>$E827/(VLOOKUP($C827,IPCA!$A:$E,5,0)/VLOOKUP($K$6,IPCA!$A:$E,5,0))</f>
        <v>1254.0822999204693</v>
      </c>
      <c r="K827" s="14"/>
    </row>
    <row r="828" spans="1:11">
      <c r="A828" s="58">
        <v>2016</v>
      </c>
      <c r="B828" s="58">
        <v>4</v>
      </c>
      <c r="C828" s="17">
        <v>42675</v>
      </c>
      <c r="D828" s="18">
        <v>1</v>
      </c>
      <c r="E828" s="22">
        <v>880</v>
      </c>
      <c r="F828" s="140">
        <f>$E828/(VLOOKUP($C828,INPC!$C:$F,4,0)/VLOOKUP($K$6,INPC!$C:$F,4,0))</f>
        <v>1240.4403034534757</v>
      </c>
      <c r="G828" s="140">
        <f>$E828/(VLOOKUP($C828,INPC!$C:$G,5,0)/VLOOKUP($K$6,INPC!$C:$G,5,0))</f>
        <v>1240.4403034534757</v>
      </c>
      <c r="H828" s="39">
        <f>$E828/(VLOOKUP($C828,IPCA!$A:$E,4,0)/VLOOKUP($K$6,IPCA!$A:$E,4,0))</f>
        <v>1251.8277320631239</v>
      </c>
      <c r="I828" s="39">
        <f>$E828/(VLOOKUP($C828,IPCA!$A:$E,5,0)/VLOOKUP($K$6,IPCA!$A:$E,5,0))</f>
        <v>1251.8277320631241</v>
      </c>
      <c r="K828" s="14"/>
    </row>
    <row r="829" spans="1:11">
      <c r="A829" s="58">
        <v>2016</v>
      </c>
      <c r="B829" s="58">
        <v>4</v>
      </c>
      <c r="C829" s="17">
        <v>42705</v>
      </c>
      <c r="D829" s="18">
        <v>1</v>
      </c>
      <c r="E829" s="22">
        <v>880</v>
      </c>
      <c r="F829" s="140">
        <f>$E829/(VLOOKUP($C829,INPC!$C:$F,4,0)/VLOOKUP($K$6,INPC!$C:$F,4,0))</f>
        <v>1238.705467557754</v>
      </c>
      <c r="G829" s="140">
        <f>$E829/(VLOOKUP($C829,INPC!$C:$G,5,0)/VLOOKUP($K$6,INPC!$C:$G,5,0))</f>
        <v>1238.7054675577542</v>
      </c>
      <c r="H829" s="39">
        <f>$E829/(VLOOKUP($C829,IPCA!$A:$E,4,0)/VLOOKUP($K$6,IPCA!$A:$E,4,0))</f>
        <v>1248.0845949284924</v>
      </c>
      <c r="I829" s="39">
        <f>$E829/(VLOOKUP($C829,IPCA!$A:$E,5,0)/VLOOKUP($K$6,IPCA!$A:$E,5,0))</f>
        <v>1248.0845949284922</v>
      </c>
      <c r="K829" s="14"/>
    </row>
    <row r="830" spans="1:11">
      <c r="A830" s="58">
        <v>2017</v>
      </c>
      <c r="B830" s="58">
        <v>1</v>
      </c>
      <c r="C830" s="17">
        <v>42736</v>
      </c>
      <c r="D830" s="18">
        <v>1</v>
      </c>
      <c r="E830" s="22">
        <v>937</v>
      </c>
      <c r="F830" s="140">
        <f>$E830/(VLOOKUP($C830,INPC!$C:$F,4,0)/VLOOKUP($K$6,INPC!$C:$F,4,0))</f>
        <v>1313.4237583971073</v>
      </c>
      <c r="G830" s="140">
        <f>$E830/(VLOOKUP($C830,INPC!$C:$G,5,0)/VLOOKUP($K$6,INPC!$C:$G,5,0))</f>
        <v>1313.4237583971073</v>
      </c>
      <c r="H830" s="39">
        <f>$E830/(VLOOKUP($C830,IPCA!$A:$E,4,0)/VLOOKUP($K$6,IPCA!$A:$E,4,0))</f>
        <v>1323.8949883705163</v>
      </c>
      <c r="I830" s="39">
        <f>$E830/(VLOOKUP($C830,IPCA!$A:$E,5,0)/VLOOKUP($K$6,IPCA!$A:$E,5,0))</f>
        <v>1323.8949883705163</v>
      </c>
      <c r="K830" s="14"/>
    </row>
    <row r="831" spans="1:11">
      <c r="A831" s="58">
        <v>2017</v>
      </c>
      <c r="B831" s="58">
        <v>1</v>
      </c>
      <c r="C831" s="17">
        <v>42767</v>
      </c>
      <c r="D831" s="18">
        <v>1</v>
      </c>
      <c r="E831" s="22">
        <v>937</v>
      </c>
      <c r="F831" s="140">
        <f>$E831/(VLOOKUP($C831,INPC!$C:$F,4,0)/VLOOKUP($K$6,INPC!$C:$F,4,0))</f>
        <v>1310.2784752605842</v>
      </c>
      <c r="G831" s="140">
        <f>$E831/(VLOOKUP($C831,INPC!$C:$G,5,0)/VLOOKUP($K$6,INPC!$C:$G,5,0))</f>
        <v>1310.2784752605844</v>
      </c>
      <c r="H831" s="39">
        <f>$E831/(VLOOKUP($C831,IPCA!$A:$E,4,0)/VLOOKUP($K$6,IPCA!$A:$E,4,0))</f>
        <v>1319.5404237712776</v>
      </c>
      <c r="I831" s="39">
        <f>$E831/(VLOOKUP($C831,IPCA!$A:$E,5,0)/VLOOKUP($K$6,IPCA!$A:$E,5,0))</f>
        <v>1319.5404237712776</v>
      </c>
      <c r="K831" s="14"/>
    </row>
    <row r="832" spans="1:11">
      <c r="A832" s="58">
        <v>2017</v>
      </c>
      <c r="B832" s="58">
        <v>1</v>
      </c>
      <c r="C832" s="17">
        <v>42795</v>
      </c>
      <c r="D832" s="18">
        <v>1</v>
      </c>
      <c r="E832" s="22">
        <v>937</v>
      </c>
      <c r="F832" s="140">
        <f>$E832/(VLOOKUP($C832,INPC!$C:$F,4,0)/VLOOKUP($K$6,INPC!$C:$F,4,0))</f>
        <v>1306.0976518030368</v>
      </c>
      <c r="G832" s="140">
        <f>$E832/(VLOOKUP($C832,INPC!$C:$G,5,0)/VLOOKUP($K$6,INPC!$C:$G,5,0))</f>
        <v>1306.0976518030368</v>
      </c>
      <c r="H832" s="39">
        <f>$E832/(VLOOKUP($C832,IPCA!$A:$E,4,0)/VLOOKUP($K$6,IPCA!$A:$E,4,0))</f>
        <v>1316.2509389861234</v>
      </c>
      <c r="I832" s="39">
        <f>$E832/(VLOOKUP($C832,IPCA!$A:$E,5,0)/VLOOKUP($K$6,IPCA!$A:$E,5,0))</f>
        <v>1316.2509389861234</v>
      </c>
      <c r="K832" s="14"/>
    </row>
    <row r="833" spans="1:11">
      <c r="A833" s="58">
        <v>2017</v>
      </c>
      <c r="B833" s="58">
        <v>2</v>
      </c>
      <c r="C833" s="17">
        <v>42826</v>
      </c>
      <c r="D833" s="18">
        <v>1</v>
      </c>
      <c r="E833" s="22">
        <v>937</v>
      </c>
      <c r="F833" s="140">
        <f>$E833/(VLOOKUP($C833,INPC!$C:$F,4,0)/VLOOKUP($K$6,INPC!$C:$F,4,0))</f>
        <v>1305.0539978170966</v>
      </c>
      <c r="G833" s="140">
        <f>$E833/(VLOOKUP($C833,INPC!$C:$G,5,0)/VLOOKUP($K$6,INPC!$C:$G,5,0))</f>
        <v>1305.0539978170966</v>
      </c>
      <c r="H833" s="39">
        <f>$E833/(VLOOKUP($C833,IPCA!$A:$E,4,0)/VLOOKUP($K$6,IPCA!$A:$E,4,0))</f>
        <v>1314.4108635501325</v>
      </c>
      <c r="I833" s="39">
        <f>$E833/(VLOOKUP($C833,IPCA!$A:$E,5,0)/VLOOKUP($K$6,IPCA!$A:$E,5,0))</f>
        <v>1314.4108635501325</v>
      </c>
      <c r="K833" s="14"/>
    </row>
    <row r="834" spans="1:11">
      <c r="A834" s="58">
        <v>2017</v>
      </c>
      <c r="B834" s="58">
        <v>2</v>
      </c>
      <c r="C834" s="17">
        <v>42856</v>
      </c>
      <c r="D834" s="18">
        <v>1</v>
      </c>
      <c r="E834" s="22">
        <v>937</v>
      </c>
      <c r="F834" s="140">
        <f>$E834/(VLOOKUP($C834,INPC!$C:$F,4,0)/VLOOKUP($K$6,INPC!$C:$F,4,0))</f>
        <v>1300.3716338776333</v>
      </c>
      <c r="G834" s="140">
        <f>$E834/(VLOOKUP($C834,INPC!$C:$G,5,0)/VLOOKUP($K$6,INPC!$C:$G,5,0))</f>
        <v>1300.3716338776333</v>
      </c>
      <c r="H834" s="39">
        <f>$E834/(VLOOKUP($C834,IPCA!$A:$E,4,0)/VLOOKUP($K$6,IPCA!$A:$E,4,0))</f>
        <v>1310.3482856086932</v>
      </c>
      <c r="I834" s="39">
        <f>$E834/(VLOOKUP($C834,IPCA!$A:$E,5,0)/VLOOKUP($K$6,IPCA!$A:$E,5,0))</f>
        <v>1310.3482856086932</v>
      </c>
      <c r="K834" s="14"/>
    </row>
    <row r="835" spans="1:11">
      <c r="A835" s="58">
        <v>2017</v>
      </c>
      <c r="B835" s="58">
        <v>2</v>
      </c>
      <c r="C835" s="17">
        <v>42887</v>
      </c>
      <c r="D835" s="18">
        <v>1</v>
      </c>
      <c r="E835" s="22">
        <v>937</v>
      </c>
      <c r="F835" s="140">
        <f>$E835/(VLOOKUP($C835,INPC!$C:$F,4,0)/VLOOKUP($K$6,INPC!$C:$F,4,0))</f>
        <v>1304.2834457498548</v>
      </c>
      <c r="G835" s="140">
        <f>$E835/(VLOOKUP($C835,INPC!$C:$G,5,0)/VLOOKUP($K$6,INPC!$C:$G,5,0))</f>
        <v>1304.283445749855</v>
      </c>
      <c r="H835" s="39">
        <f>$E835/(VLOOKUP($C835,IPCA!$A:$E,4,0)/VLOOKUP($K$6,IPCA!$A:$E,4,0))</f>
        <v>1313.3690770590219</v>
      </c>
      <c r="I835" s="39">
        <f>$E835/(VLOOKUP($C835,IPCA!$A:$E,5,0)/VLOOKUP($K$6,IPCA!$A:$E,5,0))</f>
        <v>1313.3690770590222</v>
      </c>
      <c r="K835" s="14"/>
    </row>
    <row r="836" spans="1:11">
      <c r="A836" s="58">
        <v>2017</v>
      </c>
      <c r="B836" s="58">
        <v>3</v>
      </c>
      <c r="C836" s="17">
        <v>42917</v>
      </c>
      <c r="D836" s="18">
        <v>1</v>
      </c>
      <c r="E836" s="22">
        <v>937</v>
      </c>
      <c r="F836" s="140">
        <f>$E836/(VLOOKUP($C836,INPC!$C:$F,4,0)/VLOOKUP($K$6,INPC!$C:$F,4,0))</f>
        <v>1302.0708920853822</v>
      </c>
      <c r="G836" s="140">
        <f>$E836/(VLOOKUP($C836,INPC!$C:$G,5,0)/VLOOKUP($K$6,INPC!$C:$G,5,0))</f>
        <v>1302.0708920853822</v>
      </c>
      <c r="H836" s="39">
        <f>$E836/(VLOOKUP($C836,IPCA!$A:$E,4,0)/VLOOKUP($K$6,IPCA!$A:$E,4,0))</f>
        <v>1310.2238478737045</v>
      </c>
      <c r="I836" s="39">
        <f>$E836/(VLOOKUP($C836,IPCA!$A:$E,5,0)/VLOOKUP($K$6,IPCA!$A:$E,5,0))</f>
        <v>1310.2238478737045</v>
      </c>
      <c r="K836" s="14"/>
    </row>
    <row r="837" spans="1:11">
      <c r="A837" s="58">
        <v>2017</v>
      </c>
      <c r="B837" s="58">
        <v>3</v>
      </c>
      <c r="C837" s="17">
        <v>42948</v>
      </c>
      <c r="D837" s="18">
        <v>1</v>
      </c>
      <c r="E837" s="22">
        <v>937</v>
      </c>
      <c r="F837" s="140">
        <f>$E837/(VLOOKUP($C837,INPC!$C:$F,4,0)/VLOOKUP($K$6,INPC!$C:$F,4,0))</f>
        <v>1302.4612564932274</v>
      </c>
      <c r="G837" s="140">
        <f>$E837/(VLOOKUP($C837,INPC!$C:$G,5,0)/VLOOKUP($K$6,INPC!$C:$G,5,0))</f>
        <v>1302.4612564932277</v>
      </c>
      <c r="H837" s="39">
        <f>$E837/(VLOOKUP($C837,IPCA!$A:$E,4,0)/VLOOKUP($K$6,IPCA!$A:$E,4,0))</f>
        <v>1307.7400470217822</v>
      </c>
      <c r="I837" s="39">
        <f>$E837/(VLOOKUP($C837,IPCA!$A:$E,5,0)/VLOOKUP($K$6,IPCA!$A:$E,5,0))</f>
        <v>1307.7400470217822</v>
      </c>
      <c r="K837" s="14"/>
    </row>
    <row r="838" spans="1:11">
      <c r="A838" s="58">
        <v>2017</v>
      </c>
      <c r="B838" s="58">
        <v>3</v>
      </c>
      <c r="C838" s="17">
        <v>42979</v>
      </c>
      <c r="D838" s="18">
        <v>1</v>
      </c>
      <c r="E838" s="22">
        <v>937</v>
      </c>
      <c r="F838" s="140">
        <f>$E838/(VLOOKUP($C838,INPC!$C:$F,4,0)/VLOOKUP($K$6,INPC!$C:$F,4,0))</f>
        <v>1302.721629493692</v>
      </c>
      <c r="G838" s="140">
        <f>$E838/(VLOOKUP($C838,INPC!$C:$G,5,0)/VLOOKUP($K$6,INPC!$C:$G,5,0))</f>
        <v>1302.721629493692</v>
      </c>
      <c r="H838" s="39">
        <f>$E838/(VLOOKUP($C838,IPCA!$A:$E,4,0)/VLOOKUP($K$6,IPCA!$A:$E,4,0))</f>
        <v>1305.652324808726</v>
      </c>
      <c r="I838" s="39">
        <f>$E838/(VLOOKUP($C838,IPCA!$A:$E,5,0)/VLOOKUP($K$6,IPCA!$A:$E,5,0))</f>
        <v>1305.652324808726</v>
      </c>
      <c r="K838" s="14"/>
    </row>
    <row r="839" spans="1:11">
      <c r="A839" s="58">
        <v>2017</v>
      </c>
      <c r="B839" s="58">
        <v>4</v>
      </c>
      <c r="C839" s="17">
        <v>43009</v>
      </c>
      <c r="D839" s="18">
        <v>1</v>
      </c>
      <c r="E839" s="22">
        <v>937</v>
      </c>
      <c r="F839" s="140">
        <f>$E839/(VLOOKUP($C839,INPC!$C:$F,4,0)/VLOOKUP($K$6,INPC!$C:$F,4,0))</f>
        <v>1297.9189332377309</v>
      </c>
      <c r="G839" s="140">
        <f>$E839/(VLOOKUP($C839,INPC!$C:$G,5,0)/VLOOKUP($K$6,INPC!$C:$G,5,0))</f>
        <v>1297.9189332377309</v>
      </c>
      <c r="H839" s="39">
        <f>$E839/(VLOOKUP($C839,IPCA!$A:$E,4,0)/VLOOKUP($K$6,IPCA!$A:$E,4,0))</f>
        <v>1300.1903180537774</v>
      </c>
      <c r="I839" s="39">
        <f>$E839/(VLOOKUP($C839,IPCA!$A:$E,5,0)/VLOOKUP($K$6,IPCA!$A:$E,5,0))</f>
        <v>1300.1903180537772</v>
      </c>
      <c r="K839" s="14"/>
    </row>
    <row r="840" spans="1:11">
      <c r="A840" s="58">
        <v>2017</v>
      </c>
      <c r="B840" s="58">
        <v>4</v>
      </c>
      <c r="C840" s="17">
        <v>43040</v>
      </c>
      <c r="D840" s="18">
        <v>1</v>
      </c>
      <c r="E840" s="22">
        <v>937</v>
      </c>
      <c r="F840" s="140">
        <f>$E840/(VLOOKUP($C840,INPC!$C:$F,4,0)/VLOOKUP($K$6,INPC!$C:$F,4,0))</f>
        <v>1295.5862174542331</v>
      </c>
      <c r="G840" s="140">
        <f>$E840/(VLOOKUP($C840,INPC!$C:$G,5,0)/VLOOKUP($K$6,INPC!$C:$G,5,0))</f>
        <v>1295.5862174542331</v>
      </c>
      <c r="H840" s="39">
        <f>$E840/(VLOOKUP($C840,IPCA!$A:$E,4,0)/VLOOKUP($K$6,IPCA!$A:$E,4,0))</f>
        <v>1296.5592879965352</v>
      </c>
      <c r="I840" s="39">
        <f>$E840/(VLOOKUP($C840,IPCA!$A:$E,5,0)/VLOOKUP($K$6,IPCA!$A:$E,5,0))</f>
        <v>1296.5592879965352</v>
      </c>
      <c r="K840" s="14"/>
    </row>
    <row r="841" spans="1:11">
      <c r="A841" s="58">
        <v>2017</v>
      </c>
      <c r="B841" s="58">
        <v>4</v>
      </c>
      <c r="C841" s="17">
        <v>43070</v>
      </c>
      <c r="D841" s="18">
        <v>1</v>
      </c>
      <c r="E841" s="22">
        <v>937</v>
      </c>
      <c r="F841" s="140">
        <f>$E841/(VLOOKUP($C841,INPC!$C:$F,4,0)/VLOOKUP($K$6,INPC!$C:$F,4,0))</f>
        <v>1292.2258096499647</v>
      </c>
      <c r="G841" s="140">
        <f>$E841/(VLOOKUP($C841,INPC!$C:$G,5,0)/VLOOKUP($K$6,INPC!$C:$G,5,0))</f>
        <v>1292.2258096499647</v>
      </c>
      <c r="H841" s="39">
        <f>$E841/(VLOOKUP($C841,IPCA!$A:$E,4,0)/VLOOKUP($K$6,IPCA!$A:$E,4,0))</f>
        <v>1290.878801007229</v>
      </c>
      <c r="I841" s="39">
        <f>$E841/(VLOOKUP($C841,IPCA!$A:$E,5,0)/VLOOKUP($K$6,IPCA!$A:$E,5,0))</f>
        <v>1290.878801007229</v>
      </c>
      <c r="K841" s="14"/>
    </row>
    <row r="842" spans="1:11">
      <c r="A842" s="58">
        <v>2018</v>
      </c>
      <c r="B842" s="58">
        <v>1</v>
      </c>
      <c r="C842" s="17">
        <v>43101</v>
      </c>
      <c r="D842" s="18">
        <v>1</v>
      </c>
      <c r="E842" s="22">
        <v>954</v>
      </c>
      <c r="F842" s="140">
        <f>$E842/(VLOOKUP($C842,INPC!$C:$F,4,0)/VLOOKUP($K$6,INPC!$C:$F,4,0))</f>
        <v>1312.6512428479853</v>
      </c>
      <c r="G842" s="140">
        <f>$E842/(VLOOKUP($C842,INPC!$C:$G,5,0)/VLOOKUP($K$6,INPC!$C:$G,5,0))</f>
        <v>1312.6512428479855</v>
      </c>
      <c r="H842" s="39">
        <f>$E842/(VLOOKUP($C842,IPCA!$A:$E,4,0)/VLOOKUP($K$6,IPCA!$A:$E,4,0))</f>
        <v>1310.4981787649674</v>
      </c>
      <c r="I842" s="39">
        <f>$E842/(VLOOKUP($C842,IPCA!$A:$E,5,0)/VLOOKUP($K$6,IPCA!$A:$E,5,0))</f>
        <v>1310.4981787649674</v>
      </c>
      <c r="K842" s="14"/>
    </row>
    <row r="843" spans="1:11">
      <c r="A843" s="58">
        <v>2018</v>
      </c>
      <c r="B843" s="58">
        <v>1</v>
      </c>
      <c r="C843" s="17">
        <v>43132</v>
      </c>
      <c r="D843" s="18">
        <v>1</v>
      </c>
      <c r="E843" s="22">
        <v>954</v>
      </c>
      <c r="F843" s="140">
        <f>$E843/(VLOOKUP($C843,INPC!$C:$F,4,0)/VLOOKUP($K$6,INPC!$C:$F,4,0))</f>
        <v>1310.2922336194265</v>
      </c>
      <c r="G843" s="140">
        <f>$E843/(VLOOKUP($C843,INPC!$C:$G,5,0)/VLOOKUP($K$6,INPC!$C:$G,5,0))</f>
        <v>1310.2922336194267</v>
      </c>
      <c r="H843" s="39">
        <f>$E843/(VLOOKUP($C843,IPCA!$A:$E,4,0)/VLOOKUP($K$6,IPCA!$A:$E,4,0))</f>
        <v>1306.3175133933084</v>
      </c>
      <c r="I843" s="39">
        <f>$E843/(VLOOKUP($C843,IPCA!$A:$E,5,0)/VLOOKUP($K$6,IPCA!$A:$E,5,0))</f>
        <v>1306.3175133933084</v>
      </c>
      <c r="K843" s="14"/>
    </row>
    <row r="844" spans="1:11">
      <c r="A844" s="58">
        <v>2018</v>
      </c>
      <c r="B844" s="58">
        <v>1</v>
      </c>
      <c r="C844" s="17">
        <v>43160</v>
      </c>
      <c r="D844" s="18">
        <v>1</v>
      </c>
      <c r="E844" s="22">
        <v>954</v>
      </c>
      <c r="F844" s="140">
        <f>$E844/(VLOOKUP($C844,INPC!$C:$F,4,0)/VLOOKUP($K$6,INPC!$C:$F,4,0))</f>
        <v>1309.3768422548333</v>
      </c>
      <c r="G844" s="140">
        <f>$E844/(VLOOKUP($C844,INPC!$C:$G,5,0)/VLOOKUP($K$6,INPC!$C:$G,5,0))</f>
        <v>1309.3768422548333</v>
      </c>
      <c r="H844" s="39">
        <f>$E844/(VLOOKUP($C844,IPCA!$A:$E,4,0)/VLOOKUP($K$6,IPCA!$A:$E,4,0))</f>
        <v>1305.1433724840688</v>
      </c>
      <c r="I844" s="39">
        <f>$E844/(VLOOKUP($C844,IPCA!$A:$E,5,0)/VLOOKUP($K$6,IPCA!$A:$E,5,0))</f>
        <v>1305.1433724840688</v>
      </c>
      <c r="K844" s="14"/>
    </row>
    <row r="845" spans="1:11">
      <c r="A845" s="58">
        <v>2018</v>
      </c>
      <c r="B845" s="58">
        <v>2</v>
      </c>
      <c r="C845" s="17">
        <v>43191</v>
      </c>
      <c r="D845" s="18">
        <v>1</v>
      </c>
      <c r="E845" s="22">
        <v>954</v>
      </c>
      <c r="F845" s="140">
        <f>$E845/(VLOOKUP($C845,INPC!$C:$F,4,0)/VLOOKUP($K$6,INPC!$C:$F,4,0))</f>
        <v>1306.6331797235021</v>
      </c>
      <c r="G845" s="140">
        <f>$E845/(VLOOKUP($C845,INPC!$C:$G,5,0)/VLOOKUP($K$6,INPC!$C:$G,5,0))</f>
        <v>1306.6331797235023</v>
      </c>
      <c r="H845" s="39">
        <f>$E845/(VLOOKUP($C845,IPCA!$A:$E,4,0)/VLOOKUP($K$6,IPCA!$A:$E,4,0))</f>
        <v>1302.2789086306693</v>
      </c>
      <c r="I845" s="39">
        <f>$E845/(VLOOKUP($C845,IPCA!$A:$E,5,0)/VLOOKUP($K$6,IPCA!$A:$E,5,0))</f>
        <v>1302.2789086306693</v>
      </c>
      <c r="K845" s="14"/>
    </row>
    <row r="846" spans="1:11">
      <c r="A846" s="58">
        <v>2018</v>
      </c>
      <c r="B846" s="58">
        <v>2</v>
      </c>
      <c r="C846" s="17">
        <v>43221</v>
      </c>
      <c r="D846" s="18">
        <v>1</v>
      </c>
      <c r="E846" s="22">
        <v>954</v>
      </c>
      <c r="F846" s="140">
        <f>$E846/(VLOOKUP($C846,INPC!$C:$F,4,0)/VLOOKUP($K$6,INPC!$C:$F,4,0))</f>
        <v>1301.0398715200906</v>
      </c>
      <c r="G846" s="140">
        <f>$E846/(VLOOKUP($C846,INPC!$C:$G,5,0)/VLOOKUP($K$6,INPC!$C:$G,5,0))</f>
        <v>1301.0398715200906</v>
      </c>
      <c r="H846" s="39">
        <f>$E846/(VLOOKUP($C846,IPCA!$A:$E,4,0)/VLOOKUP($K$6,IPCA!$A:$E,4,0))</f>
        <v>1297.0898590638922</v>
      </c>
      <c r="I846" s="39">
        <f>$E846/(VLOOKUP($C846,IPCA!$A:$E,5,0)/VLOOKUP($K$6,IPCA!$A:$E,5,0))</f>
        <v>1297.0898590638922</v>
      </c>
      <c r="K846" s="14"/>
    </row>
    <row r="847" spans="1:11">
      <c r="A847" s="58">
        <v>2018</v>
      </c>
      <c r="B847" s="58">
        <v>2</v>
      </c>
      <c r="C847" s="17">
        <v>43252</v>
      </c>
      <c r="D847" s="18">
        <v>1</v>
      </c>
      <c r="E847" s="22">
        <v>954</v>
      </c>
      <c r="F847" s="140">
        <f>$E847/(VLOOKUP($C847,INPC!$C:$F,4,0)/VLOOKUP($K$6,INPC!$C:$F,4,0))</f>
        <v>1282.6984678736792</v>
      </c>
      <c r="G847" s="140">
        <f>$E847/(VLOOKUP($C847,INPC!$C:$G,5,0)/VLOOKUP($K$6,INPC!$C:$G,5,0))</f>
        <v>1282.6984678736794</v>
      </c>
      <c r="H847" s="39">
        <f>$E847/(VLOOKUP($C847,IPCA!$A:$E,4,0)/VLOOKUP($K$6,IPCA!$A:$E,4,0))</f>
        <v>1280.9497111682915</v>
      </c>
      <c r="I847" s="39">
        <f>$E847/(VLOOKUP($C847,IPCA!$A:$E,5,0)/VLOOKUP($K$6,IPCA!$A:$E,5,0))</f>
        <v>1280.9497111682917</v>
      </c>
      <c r="K847" s="14"/>
    </row>
    <row r="848" spans="1:11">
      <c r="A848" s="58">
        <v>2018</v>
      </c>
      <c r="B848" s="58">
        <v>3</v>
      </c>
      <c r="C848" s="17">
        <v>43282</v>
      </c>
      <c r="D848" s="18">
        <v>1</v>
      </c>
      <c r="E848" s="22">
        <v>954</v>
      </c>
      <c r="F848" s="140">
        <f>$E848/(VLOOKUP($C848,INPC!$C:$F,4,0)/VLOOKUP($K$6,INPC!$C:$F,4,0))</f>
        <v>1279.5000578538536</v>
      </c>
      <c r="G848" s="140">
        <f>$E848/(VLOOKUP($C848,INPC!$C:$G,5,0)/VLOOKUP($K$6,INPC!$C:$G,5,0))</f>
        <v>1279.5000578538536</v>
      </c>
      <c r="H848" s="39">
        <f>$E848/(VLOOKUP($C848,IPCA!$A:$E,4,0)/VLOOKUP($K$6,IPCA!$A:$E,4,0))</f>
        <v>1276.7356528508569</v>
      </c>
      <c r="I848" s="39">
        <f>$E848/(VLOOKUP($C848,IPCA!$A:$E,5,0)/VLOOKUP($K$6,IPCA!$A:$E,5,0))</f>
        <v>1276.7356528508569</v>
      </c>
      <c r="K848" s="14"/>
    </row>
    <row r="849" spans="1:11">
      <c r="A849" s="58">
        <v>2018</v>
      </c>
      <c r="B849" s="58">
        <v>3</v>
      </c>
      <c r="C849" s="17">
        <v>43313</v>
      </c>
      <c r="D849" s="18">
        <v>1</v>
      </c>
      <c r="E849" s="22">
        <v>954</v>
      </c>
      <c r="F849" s="140">
        <f>$E849/(VLOOKUP($C849,INPC!$C:$F,4,0)/VLOOKUP($K$6,INPC!$C:$F,4,0))</f>
        <v>1279.5000578538536</v>
      </c>
      <c r="G849" s="140">
        <f>$E849/(VLOOKUP($C849,INPC!$C:$G,5,0)/VLOOKUP($K$6,INPC!$C:$G,5,0))</f>
        <v>1279.5000578538536</v>
      </c>
      <c r="H849" s="39">
        <f>$E849/(VLOOKUP($C849,IPCA!$A:$E,4,0)/VLOOKUP($K$6,IPCA!$A:$E,4,0))</f>
        <v>1277.8844866866011</v>
      </c>
      <c r="I849" s="39">
        <f>$E849/(VLOOKUP($C849,IPCA!$A:$E,5,0)/VLOOKUP($K$6,IPCA!$A:$E,5,0))</f>
        <v>1277.8844866866011</v>
      </c>
      <c r="K849" s="14"/>
    </row>
    <row r="850" spans="1:11">
      <c r="A850" s="58">
        <v>2018</v>
      </c>
      <c r="B850" s="58">
        <v>3</v>
      </c>
      <c r="C850" s="17">
        <v>43344</v>
      </c>
      <c r="D850" s="18">
        <v>1</v>
      </c>
      <c r="E850" s="22">
        <v>954</v>
      </c>
      <c r="F850" s="140">
        <f>$E850/(VLOOKUP($C850,INPC!$C:$F,4,0)/VLOOKUP($K$6,INPC!$C:$F,4,0))</f>
        <v>1275.6721655668866</v>
      </c>
      <c r="G850" s="140">
        <f>$E850/(VLOOKUP($C850,INPC!$C:$G,5,0)/VLOOKUP($K$6,INPC!$C:$G,5,0))</f>
        <v>1275.6721655668866</v>
      </c>
      <c r="H850" s="39">
        <f>$E850/(VLOOKUP($C850,IPCA!$A:$E,4,0)/VLOOKUP($K$6,IPCA!$A:$E,4,0))</f>
        <v>1271.7803154209057</v>
      </c>
      <c r="I850" s="39">
        <f>$E850/(VLOOKUP($C850,IPCA!$A:$E,5,0)/VLOOKUP($K$6,IPCA!$A:$E,5,0))</f>
        <v>1271.7803154209057</v>
      </c>
      <c r="K850" s="14"/>
    </row>
    <row r="851" spans="1:11">
      <c r="A851" s="58">
        <v>2018</v>
      </c>
      <c r="B851" s="58">
        <v>4</v>
      </c>
      <c r="C851" s="17">
        <v>43374</v>
      </c>
      <c r="D851" s="18">
        <v>1</v>
      </c>
      <c r="E851" s="22">
        <v>954</v>
      </c>
      <c r="F851" s="140">
        <f>$E851/(VLOOKUP($C851,INPC!$C:$F,4,0)/VLOOKUP($K$6,INPC!$C:$F,4,0))</f>
        <v>1270.5908185620392</v>
      </c>
      <c r="G851" s="140">
        <f>$E851/(VLOOKUP($C851,INPC!$C:$G,5,0)/VLOOKUP($K$6,INPC!$C:$G,5,0))</f>
        <v>1270.5908185620394</v>
      </c>
      <c r="H851" s="39">
        <f>$E851/(VLOOKUP($C851,IPCA!$A:$E,4,0)/VLOOKUP($K$6,IPCA!$A:$E,4,0))</f>
        <v>1266.0838687302717</v>
      </c>
      <c r="I851" s="39">
        <f>$E851/(VLOOKUP($C851,IPCA!$A:$E,5,0)/VLOOKUP($K$6,IPCA!$A:$E,5,0))</f>
        <v>1266.0838687302719</v>
      </c>
      <c r="K851" s="14"/>
    </row>
    <row r="852" spans="1:11">
      <c r="A852" s="58">
        <v>2018</v>
      </c>
      <c r="B852" s="58">
        <v>4</v>
      </c>
      <c r="C852" s="17">
        <v>43405</v>
      </c>
      <c r="D852" s="18">
        <v>1</v>
      </c>
      <c r="E852" s="22">
        <v>954</v>
      </c>
      <c r="F852" s="140">
        <f>$E852/(VLOOKUP($C852,INPC!$C:$F,4,0)/VLOOKUP($K$6,INPC!$C:$F,4,0))</f>
        <v>1273.7741318041235</v>
      </c>
      <c r="G852" s="140">
        <f>$E852/(VLOOKUP($C852,INPC!$C:$G,5,0)/VLOOKUP($K$6,INPC!$C:$G,5,0))</f>
        <v>1273.7741318041235</v>
      </c>
      <c r="H852" s="39">
        <f>$E852/(VLOOKUP($C852,IPCA!$A:$E,4,0)/VLOOKUP($K$6,IPCA!$A:$E,4,0))</f>
        <v>1268.7488007979628</v>
      </c>
      <c r="I852" s="39">
        <f>$E852/(VLOOKUP($C852,IPCA!$A:$E,5,0)/VLOOKUP($K$6,IPCA!$A:$E,5,0))</f>
        <v>1268.7488007979628</v>
      </c>
      <c r="K852" s="14"/>
    </row>
    <row r="853" spans="1:11">
      <c r="A853" s="58">
        <v>2018</v>
      </c>
      <c r="B853" s="58">
        <v>4</v>
      </c>
      <c r="C853" s="17">
        <v>43435</v>
      </c>
      <c r="D853" s="18">
        <v>1</v>
      </c>
      <c r="E853" s="22">
        <v>954</v>
      </c>
      <c r="F853" s="140">
        <f>$E853/(VLOOKUP($C853,INPC!$C:$F,4,0)/VLOOKUP($K$6,INPC!$C:$F,4,0))</f>
        <v>1271.9939034677382</v>
      </c>
      <c r="G853" s="140">
        <f>$E853/(VLOOKUP($C853,INPC!$C:$G,5,0)/VLOOKUP($K$6,INPC!$C:$G,5,0))</f>
        <v>1271.9939034677384</v>
      </c>
      <c r="H853" s="39">
        <f>$E853/(VLOOKUP($C853,IPCA!$A:$E,4,0)/VLOOKUP($K$6,IPCA!$A:$E,4,0))</f>
        <v>1266.8483926432332</v>
      </c>
      <c r="I853" s="39">
        <f>$E853/(VLOOKUP($C853,IPCA!$A:$E,5,0)/VLOOKUP($K$6,IPCA!$A:$E,5,0))</f>
        <v>1266.8483926432332</v>
      </c>
      <c r="K853" s="14"/>
    </row>
    <row r="854" spans="1:11">
      <c r="A854" s="58">
        <v>2019</v>
      </c>
      <c r="B854" s="58">
        <v>1</v>
      </c>
      <c r="C854" s="17">
        <v>43466</v>
      </c>
      <c r="D854" s="18">
        <v>1</v>
      </c>
      <c r="E854" s="22">
        <v>998</v>
      </c>
      <c r="F854" s="140">
        <f>$E854/(VLOOKUP($C854,INPC!$C:$F,4,0)/VLOOKUP($K$6,INPC!$C:$F,4,0))</f>
        <v>1325.8865604810826</v>
      </c>
      <c r="G854" s="140">
        <f>$E854/(VLOOKUP($C854,INPC!$C:$G,5,0)/VLOOKUP($K$6,INPC!$C:$G,5,0))</f>
        <v>1325.8865604810826</v>
      </c>
      <c r="H854" s="39">
        <f>$E854/(VLOOKUP($C854,IPCA!$A:$E,4,0)/VLOOKUP($K$6,IPCA!$A:$E,4,0))</f>
        <v>1321.0506026074227</v>
      </c>
      <c r="I854" s="39">
        <f>$E854/(VLOOKUP($C854,IPCA!$A:$E,5,0)/VLOOKUP($K$6,IPCA!$A:$E,5,0))</f>
        <v>1321.0506026074227</v>
      </c>
      <c r="K854" s="14"/>
    </row>
    <row r="855" spans="1:11">
      <c r="A855" s="58">
        <v>2019</v>
      </c>
      <c r="B855" s="58">
        <v>1</v>
      </c>
      <c r="C855" s="17">
        <v>43497</v>
      </c>
      <c r="D855" s="18">
        <v>1</v>
      </c>
      <c r="E855" s="22">
        <v>998</v>
      </c>
      <c r="F855" s="140">
        <f>$E855/(VLOOKUP($C855,INPC!$C:$F,4,0)/VLOOKUP($K$6,INPC!$C:$F,4,0))</f>
        <v>1318.7647882533777</v>
      </c>
      <c r="G855" s="140">
        <f>$E855/(VLOOKUP($C855,INPC!$C:$G,5,0)/VLOOKUP($K$6,INPC!$C:$G,5,0))</f>
        <v>1318.7647882533779</v>
      </c>
      <c r="H855" s="39">
        <f>$E855/(VLOOKUP($C855,IPCA!$A:$E,4,0)/VLOOKUP($K$6,IPCA!$A:$E,4,0))</f>
        <v>1315.3951231092854</v>
      </c>
      <c r="I855" s="39">
        <f>$E855/(VLOOKUP($C855,IPCA!$A:$E,5,0)/VLOOKUP($K$6,IPCA!$A:$E,5,0))</f>
        <v>1315.3951231092856</v>
      </c>
      <c r="K855" s="14"/>
    </row>
    <row r="856" spans="1:11">
      <c r="A856" s="58">
        <v>2019</v>
      </c>
      <c r="B856" s="58">
        <v>1</v>
      </c>
      <c r="C856" s="17">
        <v>43525</v>
      </c>
      <c r="D856" s="18">
        <v>1</v>
      </c>
      <c r="E856" s="22">
        <v>998</v>
      </c>
      <c r="F856" s="140">
        <f>$E856/(VLOOKUP($C856,INPC!$C:$F,4,0)/VLOOKUP($K$6,INPC!$C:$F,4,0))</f>
        <v>1308.6869294034686</v>
      </c>
      <c r="G856" s="140">
        <f>$E856/(VLOOKUP($C856,INPC!$C:$G,5,0)/VLOOKUP($K$6,INPC!$C:$G,5,0))</f>
        <v>1308.6869294034686</v>
      </c>
      <c r="H856" s="39">
        <f>$E856/(VLOOKUP($C856,IPCA!$A:$E,4,0)/VLOOKUP($K$6,IPCA!$A:$E,4,0))</f>
        <v>1305.6035978962698</v>
      </c>
      <c r="I856" s="39">
        <f>$E856/(VLOOKUP($C856,IPCA!$A:$E,5,0)/VLOOKUP($K$6,IPCA!$A:$E,5,0))</f>
        <v>1305.6035978962698</v>
      </c>
      <c r="K856" s="14"/>
    </row>
    <row r="857" spans="1:11">
      <c r="A857" s="58">
        <v>2019</v>
      </c>
      <c r="B857" s="58">
        <v>2</v>
      </c>
      <c r="C857" s="17">
        <v>43556</v>
      </c>
      <c r="D857" s="18">
        <v>1</v>
      </c>
      <c r="E857" s="22">
        <v>998</v>
      </c>
      <c r="F857" s="140">
        <f>$E857/(VLOOKUP($C857,INPC!$C:$F,4,0)/VLOOKUP($K$6,INPC!$C:$F,4,0))</f>
        <v>1300.8821174477273</v>
      </c>
      <c r="G857" s="140">
        <f>$E857/(VLOOKUP($C857,INPC!$C:$G,5,0)/VLOOKUP($K$6,INPC!$C:$G,5,0))</f>
        <v>1300.8821174477273</v>
      </c>
      <c r="H857" s="39">
        <f>$E857/(VLOOKUP($C857,IPCA!$A:$E,4,0)/VLOOKUP($K$6,IPCA!$A:$E,4,0))</f>
        <v>1298.2042297070473</v>
      </c>
      <c r="I857" s="39">
        <f>$E857/(VLOOKUP($C857,IPCA!$A:$E,5,0)/VLOOKUP($K$6,IPCA!$A:$E,5,0))</f>
        <v>1298.2042297070473</v>
      </c>
      <c r="K857" s="14"/>
    </row>
    <row r="858" spans="1:11">
      <c r="A858" s="58">
        <v>2019</v>
      </c>
      <c r="B858" s="58">
        <v>2</v>
      </c>
      <c r="C858" s="17">
        <v>43586</v>
      </c>
      <c r="D858" s="18">
        <v>1</v>
      </c>
      <c r="E858" s="22">
        <v>998</v>
      </c>
      <c r="F858" s="140">
        <f>$E858/(VLOOKUP($C858,INPC!$C:$F,4,0)/VLOOKUP($K$6,INPC!$C:$F,4,0))</f>
        <v>1298.9344996144835</v>
      </c>
      <c r="G858" s="140">
        <f>$E858/(VLOOKUP($C858,INPC!$C:$G,5,0)/VLOOKUP($K$6,INPC!$C:$G,5,0))</f>
        <v>1298.9344996144835</v>
      </c>
      <c r="H858" s="39">
        <f>$E858/(VLOOKUP($C858,IPCA!$A:$E,4,0)/VLOOKUP($K$6,IPCA!$A:$E,4,0))</f>
        <v>1296.5185250539441</v>
      </c>
      <c r="I858" s="39">
        <f>$E858/(VLOOKUP($C858,IPCA!$A:$E,5,0)/VLOOKUP($K$6,IPCA!$A:$E,5,0))</f>
        <v>1296.5185250539439</v>
      </c>
      <c r="K858" s="14"/>
    </row>
    <row r="859" spans="1:11">
      <c r="A859" s="58">
        <v>2019</v>
      </c>
      <c r="B859" s="58">
        <v>2</v>
      </c>
      <c r="C859" s="17">
        <v>43617</v>
      </c>
      <c r="D859" s="18">
        <v>1</v>
      </c>
      <c r="E859" s="22">
        <v>998</v>
      </c>
      <c r="F859" s="140">
        <f>$E859/(VLOOKUP($C859,INPC!$C:$F,4,0)/VLOOKUP($K$6,INPC!$C:$F,4,0))</f>
        <v>1298.8056758875823</v>
      </c>
      <c r="G859" s="140">
        <f>$E859/(VLOOKUP($C859,INPC!$C:$G,5,0)/VLOOKUP($K$6,INPC!$C:$G,5,0))</f>
        <v>1298.8056758875825</v>
      </c>
      <c r="H859" s="39">
        <f>$E859/(VLOOKUP($C859,IPCA!$A:$E,4,0)/VLOOKUP($K$6,IPCA!$A:$E,4,0))</f>
        <v>1296.3892280223308</v>
      </c>
      <c r="I859" s="39">
        <f>$E859/(VLOOKUP($C859,IPCA!$A:$E,5,0)/VLOOKUP($K$6,IPCA!$A:$E,5,0))</f>
        <v>1296.3892280223308</v>
      </c>
      <c r="K859" s="14"/>
    </row>
    <row r="860" spans="1:11">
      <c r="A860" s="58">
        <v>2019</v>
      </c>
      <c r="B860" s="58">
        <v>3</v>
      </c>
      <c r="C860" s="17">
        <v>43647</v>
      </c>
      <c r="D860" s="18">
        <v>1</v>
      </c>
      <c r="E860" s="22">
        <v>998</v>
      </c>
      <c r="F860" s="140">
        <f>$E860/(VLOOKUP($C860,INPC!$C:$F,4,0)/VLOOKUP($K$6,INPC!$C:$F,4,0))</f>
        <v>1297.5091403628478</v>
      </c>
      <c r="G860" s="140">
        <f>$E860/(VLOOKUP($C860,INPC!$C:$G,5,0)/VLOOKUP($K$6,INPC!$C:$G,5,0))</f>
        <v>1297.5091403628478</v>
      </c>
      <c r="H860" s="39">
        <f>$E860/(VLOOKUP($C860,IPCA!$A:$E,4,0)/VLOOKUP($K$6,IPCA!$A:$E,4,0))</f>
        <v>1293.9300445237338</v>
      </c>
      <c r="I860" s="39">
        <f>$E860/(VLOOKUP($C860,IPCA!$A:$E,5,0)/VLOOKUP($K$6,IPCA!$A:$E,5,0))</f>
        <v>1293.9300445237338</v>
      </c>
      <c r="K860" s="14"/>
    </row>
    <row r="861" spans="1:11">
      <c r="A861" s="58">
        <v>2019</v>
      </c>
      <c r="B861" s="58">
        <v>3</v>
      </c>
      <c r="C861" s="17">
        <v>43678</v>
      </c>
      <c r="D861" s="18">
        <v>1</v>
      </c>
      <c r="E861" s="22">
        <v>998</v>
      </c>
      <c r="F861" s="140">
        <f>$E861/(VLOOKUP($C861,INPC!$C:$F,4,0)/VLOOKUP($K$6,INPC!$C:$F,4,0))</f>
        <v>1295.9538068288966</v>
      </c>
      <c r="G861" s="140">
        <f>$E861/(VLOOKUP($C861,INPC!$C:$G,5,0)/VLOOKUP($K$6,INPC!$C:$G,5,0))</f>
        <v>1295.9538068288966</v>
      </c>
      <c r="H861" s="39">
        <f>$E861/(VLOOKUP($C861,IPCA!$A:$E,4,0)/VLOOKUP($K$6,IPCA!$A:$E,4,0))</f>
        <v>1292.5074446503108</v>
      </c>
      <c r="I861" s="39">
        <f>$E861/(VLOOKUP($C861,IPCA!$A:$E,5,0)/VLOOKUP($K$6,IPCA!$A:$E,5,0))</f>
        <v>1292.5074446503108</v>
      </c>
      <c r="K861" s="14"/>
    </row>
    <row r="862" spans="1:11">
      <c r="A862" s="58">
        <v>2019</v>
      </c>
      <c r="B862" s="58">
        <v>3</v>
      </c>
      <c r="C862" s="17">
        <v>43709</v>
      </c>
      <c r="D862" s="18">
        <v>1</v>
      </c>
      <c r="E862" s="22">
        <v>998</v>
      </c>
      <c r="F862" s="140">
        <f>$E862/(VLOOKUP($C862,INPC!$C:$F,4,0)/VLOOKUP($K$6,INPC!$C:$F,4,0))</f>
        <v>1296.6026201689117</v>
      </c>
      <c r="G862" s="140">
        <f>$E862/(VLOOKUP($C862,INPC!$C:$G,5,0)/VLOOKUP($K$6,INPC!$C:$G,5,0))</f>
        <v>1296.6026201689119</v>
      </c>
      <c r="H862" s="39">
        <f>$E862/(VLOOKUP($C862,IPCA!$A:$E,4,0)/VLOOKUP($K$6,IPCA!$A:$E,4,0))</f>
        <v>1293.0241667686846</v>
      </c>
      <c r="I862" s="39">
        <f>$E862/(VLOOKUP($C862,IPCA!$A:$E,5,0)/VLOOKUP($K$6,IPCA!$A:$E,5,0))</f>
        <v>1293.0241667686846</v>
      </c>
      <c r="K862" s="14"/>
    </row>
    <row r="863" spans="1:11">
      <c r="A863" s="58">
        <v>2019</v>
      </c>
      <c r="B863" s="58">
        <v>4</v>
      </c>
      <c r="C863" s="17">
        <v>43739</v>
      </c>
      <c r="D863" s="18">
        <v>1</v>
      </c>
      <c r="E863" s="22">
        <v>998</v>
      </c>
      <c r="F863" s="140">
        <f>$E863/(VLOOKUP($C863,INPC!$C:$F,4,0)/VLOOKUP($K$6,INPC!$C:$F,4,0))</f>
        <v>1296.0844856336703</v>
      </c>
      <c r="G863" s="140">
        <f>$E863/(VLOOKUP($C863,INPC!$C:$G,5,0)/VLOOKUP($K$6,INPC!$C:$G,5,0))</f>
        <v>1296.0844856336703</v>
      </c>
      <c r="H863" s="39">
        <f>$E863/(VLOOKUP($C863,IPCA!$A:$E,4,0)/VLOOKUP($K$6,IPCA!$A:$E,4,0))</f>
        <v>1291.7319011593579</v>
      </c>
      <c r="I863" s="39">
        <f>$E863/(VLOOKUP($C863,IPCA!$A:$E,5,0)/VLOOKUP($K$6,IPCA!$A:$E,5,0))</f>
        <v>1291.7319011593581</v>
      </c>
      <c r="K863" s="14"/>
    </row>
    <row r="864" spans="1:11">
      <c r="A864" s="58">
        <v>2019</v>
      </c>
      <c r="B864" s="58">
        <v>4</v>
      </c>
      <c r="C864" s="17">
        <v>43770</v>
      </c>
      <c r="D864" s="18">
        <v>1</v>
      </c>
      <c r="E864" s="22">
        <v>998</v>
      </c>
      <c r="F864" s="140">
        <f>$E864/(VLOOKUP($C864,INPC!$C:$F,4,0)/VLOOKUP($K$6,INPC!$C:$F,4,0))</f>
        <v>1289.1227993276564</v>
      </c>
      <c r="G864" s="140">
        <f>$E864/(VLOOKUP($C864,INPC!$C:$G,5,0)/VLOOKUP($K$6,INPC!$C:$G,5,0))</f>
        <v>1289.1227993276564</v>
      </c>
      <c r="H864" s="39">
        <f>$E864/(VLOOKUP($C864,IPCA!$A:$E,4,0)/VLOOKUP($K$6,IPCA!$A:$E,4,0))</f>
        <v>1285.1771677795184</v>
      </c>
      <c r="I864" s="39">
        <f>$E864/(VLOOKUP($C864,IPCA!$A:$E,5,0)/VLOOKUP($K$6,IPCA!$A:$E,5,0))</f>
        <v>1285.1771677795186</v>
      </c>
      <c r="K864" s="14"/>
    </row>
    <row r="865" spans="1:11">
      <c r="A865" s="58">
        <v>2019</v>
      </c>
      <c r="B865" s="58">
        <v>4</v>
      </c>
      <c r="C865" s="17">
        <v>43800</v>
      </c>
      <c r="D865" s="18">
        <v>1</v>
      </c>
      <c r="E865" s="22">
        <v>998</v>
      </c>
      <c r="F865" s="140">
        <f>$E865/(VLOOKUP($C865,INPC!$C:$F,4,0)/VLOOKUP($K$6,INPC!$C:$F,4,0))</f>
        <v>1273.584274033733</v>
      </c>
      <c r="G865" s="140">
        <f>$E865/(VLOOKUP($C865,INPC!$C:$G,5,0)/VLOOKUP($K$6,INPC!$C:$G,5,0))</f>
        <v>1273.5842740337332</v>
      </c>
      <c r="H865" s="39">
        <f>$E865/(VLOOKUP($C865,IPCA!$A:$E,4,0)/VLOOKUP($K$6,IPCA!$A:$E,4,0))</f>
        <v>1270.5650035242707</v>
      </c>
      <c r="I865" s="39">
        <f>$E865/(VLOOKUP($C865,IPCA!$A:$E,5,0)/VLOOKUP($K$6,IPCA!$A:$E,5,0))</f>
        <v>1270.5650035242704</v>
      </c>
      <c r="K865" s="14"/>
    </row>
    <row r="866" spans="1:11">
      <c r="A866" s="58">
        <v>2020</v>
      </c>
      <c r="B866" s="58">
        <v>1</v>
      </c>
      <c r="C866" s="17">
        <v>43831</v>
      </c>
      <c r="D866" s="18">
        <v>1</v>
      </c>
      <c r="E866" s="22">
        <v>1039</v>
      </c>
      <c r="F866" s="140">
        <f>$E866/(VLOOKUP($C866,INPC!$C:$F,4,0)/VLOOKUP($K$6,INPC!$C:$F,4,0))</f>
        <v>1323.3925669253269</v>
      </c>
      <c r="G866" s="140">
        <f>$E866/(VLOOKUP($C866,INPC!$C:$G,5,0)/VLOOKUP($K$6,INPC!$C:$G,5,0))</f>
        <v>1323.3925669253269</v>
      </c>
      <c r="H866" s="39">
        <f>$E866/(VLOOKUP($C866,IPCA!$A:$E,4,0)/VLOOKUP($K$6,IPCA!$A:$E,4,0))</f>
        <v>1319.9912087211287</v>
      </c>
      <c r="I866" s="39">
        <f>$E866/(VLOOKUP($C866,IPCA!$A:$E,5,0)/VLOOKUP($K$6,IPCA!$A:$E,5,0))</f>
        <v>1319.9912087211287</v>
      </c>
      <c r="K866" s="14"/>
    </row>
    <row r="867" spans="1:11">
      <c r="A867" s="58">
        <v>2020</v>
      </c>
      <c r="B867" s="58">
        <v>1</v>
      </c>
      <c r="C867" s="17">
        <v>43862</v>
      </c>
      <c r="D867" s="18">
        <v>1</v>
      </c>
      <c r="E867" s="22">
        <v>1045</v>
      </c>
      <c r="F867" s="140">
        <f>$E867/(VLOOKUP($C867,INPC!$C:$F,4,0)/VLOOKUP($K$6,INPC!$C:$F,4,0))</f>
        <v>1328.7765176516189</v>
      </c>
      <c r="G867" s="140">
        <f>$E867/(VLOOKUP($C867,INPC!$C:$G,5,0)/VLOOKUP($K$6,INPC!$C:$G,5,0))</f>
        <v>1328.7765176516189</v>
      </c>
      <c r="H867" s="39">
        <f>$E867/(VLOOKUP($C867,IPCA!$A:$E,4,0)/VLOOKUP($K$6,IPCA!$A:$E,4,0))</f>
        <v>1324.3027550399925</v>
      </c>
      <c r="I867" s="39">
        <f>$E867/(VLOOKUP($C867,IPCA!$A:$E,5,0)/VLOOKUP($K$6,IPCA!$A:$E,5,0))</f>
        <v>1324.3027550399925</v>
      </c>
      <c r="K867" s="14"/>
    </row>
    <row r="868" spans="1:11">
      <c r="A868" s="58">
        <v>2020</v>
      </c>
      <c r="B868" s="58">
        <v>1</v>
      </c>
      <c r="C868" s="17">
        <v>43891</v>
      </c>
      <c r="D868" s="18">
        <v>1</v>
      </c>
      <c r="E868" s="22">
        <v>1045</v>
      </c>
      <c r="F868" s="140">
        <f>$E868/(VLOOKUP($C868,INPC!$C:$F,4,0)/VLOOKUP($K$6,INPC!$C:$F,4,0))</f>
        <v>1326.3878181964187</v>
      </c>
      <c r="G868" s="140">
        <f>$E868/(VLOOKUP($C868,INPC!$C:$G,5,0)/VLOOKUP($K$6,INPC!$C:$G,5,0))</f>
        <v>1326.3878181964187</v>
      </c>
      <c r="H868" s="39">
        <f>$E868/(VLOOKUP($C868,IPCA!$A:$E,4,0)/VLOOKUP($K$6,IPCA!$A:$E,4,0))</f>
        <v>1323.3767194105253</v>
      </c>
      <c r="I868" s="39">
        <f>$E868/(VLOOKUP($C868,IPCA!$A:$E,5,0)/VLOOKUP($K$6,IPCA!$A:$E,5,0))</f>
        <v>1323.3767194105253</v>
      </c>
      <c r="K868" s="14"/>
    </row>
    <row r="869" spans="1:11">
      <c r="A869" s="58">
        <v>2020</v>
      </c>
      <c r="B869" s="58">
        <v>2</v>
      </c>
      <c r="C869" s="17">
        <v>43922</v>
      </c>
      <c r="D869" s="18">
        <v>1</v>
      </c>
      <c r="E869" s="22">
        <v>1045</v>
      </c>
      <c r="F869" s="140">
        <f>$E869/(VLOOKUP($C869,INPC!$C:$F,4,0)/VLOOKUP($K$6,INPC!$C:$F,4,0))</f>
        <v>1329.4449505370678</v>
      </c>
      <c r="G869" s="140">
        <f>$E869/(VLOOKUP($C869,INPC!$C:$G,5,0)/VLOOKUP($K$6,INPC!$C:$G,5,0))</f>
        <v>1329.4449505370678</v>
      </c>
      <c r="H869" s="39">
        <f>$E869/(VLOOKUP($C869,IPCA!$A:$E,4,0)/VLOOKUP($K$6,IPCA!$A:$E,4,0))</f>
        <v>1327.4918650164764</v>
      </c>
      <c r="I869" s="39">
        <f>$E869/(VLOOKUP($C869,IPCA!$A:$E,5,0)/VLOOKUP($K$6,IPCA!$A:$E,5,0))</f>
        <v>1327.4918650164766</v>
      </c>
      <c r="K869" s="14"/>
    </row>
    <row r="870" spans="1:11">
      <c r="A870" s="58">
        <v>2020</v>
      </c>
      <c r="B870" s="58">
        <v>2</v>
      </c>
      <c r="C870" s="17">
        <v>43952</v>
      </c>
      <c r="D870" s="18">
        <v>1</v>
      </c>
      <c r="E870" s="22">
        <v>1045</v>
      </c>
      <c r="F870" s="140">
        <f>$E870/(VLOOKUP($C870,INPC!$C:$F,4,0)/VLOOKUP($K$6,INPC!$C:$F,4,0))</f>
        <v>1332.777674879196</v>
      </c>
      <c r="G870" s="140">
        <f>$E870/(VLOOKUP($C870,INPC!$C:$G,5,0)/VLOOKUP($K$6,INPC!$C:$G,5,0))</f>
        <v>1332.7776748791962</v>
      </c>
      <c r="H870" s="39">
        <f>$E870/(VLOOKUP($C870,IPCA!$A:$E,4,0)/VLOOKUP($K$6,IPCA!$A:$E,4,0))</f>
        <v>1332.5552606064032</v>
      </c>
      <c r="I870" s="39">
        <f>$E870/(VLOOKUP($C870,IPCA!$A:$E,5,0)/VLOOKUP($K$6,IPCA!$A:$E,5,0))</f>
        <v>1332.5552606064032</v>
      </c>
      <c r="K870" s="14"/>
    </row>
    <row r="871" spans="1:11">
      <c r="A871" s="58">
        <v>2020</v>
      </c>
      <c r="B871" s="58">
        <v>2</v>
      </c>
      <c r="C871" s="17">
        <v>43983</v>
      </c>
      <c r="D871" s="18">
        <v>1</v>
      </c>
      <c r="E871" s="22">
        <v>1045</v>
      </c>
      <c r="F871" s="140">
        <f>$E871/(VLOOKUP($C871,INPC!$C:$F,4,0)/VLOOKUP($K$6,INPC!$C:$F,4,0))</f>
        <v>1328.7910944690561</v>
      </c>
      <c r="G871" s="140">
        <f>$E871/(VLOOKUP($C871,INPC!$C:$G,5,0)/VLOOKUP($K$6,INPC!$C:$G,5,0))</f>
        <v>1328.7910944690561</v>
      </c>
      <c r="H871" s="39">
        <f>$E871/(VLOOKUP($C871,IPCA!$A:$E,4,0)/VLOOKUP($K$6,IPCA!$A:$E,4,0))</f>
        <v>1329.0996740187704</v>
      </c>
      <c r="I871" s="39">
        <f>$E871/(VLOOKUP($C871,IPCA!$A:$E,5,0)/VLOOKUP($K$6,IPCA!$A:$E,5,0))</f>
        <v>1329.0996740187704</v>
      </c>
      <c r="K871" s="14"/>
    </row>
    <row r="872" spans="1:11">
      <c r="A872" s="58">
        <v>2020</v>
      </c>
      <c r="B872" s="58">
        <v>3</v>
      </c>
      <c r="C872" s="17">
        <v>44013</v>
      </c>
      <c r="D872" s="18">
        <v>1</v>
      </c>
      <c r="E872" s="22">
        <v>1045</v>
      </c>
      <c r="F872" s="140">
        <f>$E872/(VLOOKUP($C872,INPC!$C:$F,4,0)/VLOOKUP($K$6,INPC!$C:$F,4,0))</f>
        <v>1322.968919519139</v>
      </c>
      <c r="G872" s="140">
        <f>$E872/(VLOOKUP($C872,INPC!$C:$G,5,0)/VLOOKUP($K$6,INPC!$C:$G,5,0))</f>
        <v>1322.968919519139</v>
      </c>
      <c r="H872" s="39">
        <f>$E872/(VLOOKUP($C872,IPCA!$A:$E,4,0)/VLOOKUP($K$6,IPCA!$A:$E,4,0))</f>
        <v>1324.3324888720081</v>
      </c>
      <c r="I872" s="39">
        <f>$E872/(VLOOKUP($C872,IPCA!$A:$E,5,0)/VLOOKUP($K$6,IPCA!$A:$E,5,0))</f>
        <v>1324.3324888720081</v>
      </c>
      <c r="K872" s="14"/>
    </row>
    <row r="873" spans="1:11">
      <c r="A873" s="58">
        <v>2020</v>
      </c>
      <c r="B873" s="58">
        <v>3</v>
      </c>
      <c r="C873" s="17">
        <v>44044</v>
      </c>
      <c r="D873" s="18">
        <v>1</v>
      </c>
      <c r="E873" s="22">
        <v>1045</v>
      </c>
      <c r="F873" s="140">
        <f>$E873/(VLOOKUP($C873,INPC!$C:$F,4,0)/VLOOKUP($K$6,INPC!$C:$F,4,0))</f>
        <v>1318.2224854260455</v>
      </c>
      <c r="G873" s="140">
        <f>$E873/(VLOOKUP($C873,INPC!$C:$G,5,0)/VLOOKUP($K$6,INPC!$C:$G,5,0))</f>
        <v>1318.2224854260458</v>
      </c>
      <c r="H873" s="39">
        <f>$E873/(VLOOKUP($C873,IPCA!$A:$E,4,0)/VLOOKUP($K$6,IPCA!$A:$E,4,0))</f>
        <v>1321.1609886028082</v>
      </c>
      <c r="I873" s="39">
        <f>$E873/(VLOOKUP($C873,IPCA!$A:$E,5,0)/VLOOKUP($K$6,IPCA!$A:$E,5,0))</f>
        <v>1321.1609886028079</v>
      </c>
      <c r="K873" s="14"/>
    </row>
    <row r="874" spans="1:11">
      <c r="A874" s="58">
        <v>2020</v>
      </c>
      <c r="B874" s="58">
        <v>3</v>
      </c>
      <c r="C874" s="17">
        <v>44075</v>
      </c>
      <c r="D874" s="18">
        <v>1</v>
      </c>
      <c r="E874" s="22">
        <v>1045</v>
      </c>
      <c r="F874" s="140">
        <f>$E874/(VLOOKUP($C874,INPC!$C:$F,4,0)/VLOOKUP($K$6,INPC!$C:$F,4,0))</f>
        <v>1306.851775596406</v>
      </c>
      <c r="G874" s="140">
        <f>$E874/(VLOOKUP($C874,INPC!$C:$G,5,0)/VLOOKUP($K$6,INPC!$C:$G,5,0))</f>
        <v>1306.851775596406</v>
      </c>
      <c r="H874" s="39">
        <f>$E874/(VLOOKUP($C874,IPCA!$A:$E,4,0)/VLOOKUP($K$6,IPCA!$A:$E,4,0))</f>
        <v>1312.7587796170076</v>
      </c>
      <c r="I874" s="39">
        <f>$E874/(VLOOKUP($C874,IPCA!$A:$E,5,0)/VLOOKUP($K$6,IPCA!$A:$E,5,0))</f>
        <v>1312.7587796170076</v>
      </c>
      <c r="K874" s="14"/>
    </row>
    <row r="875" spans="1:11">
      <c r="A875" s="58">
        <v>2020</v>
      </c>
      <c r="B875" s="58">
        <v>4</v>
      </c>
      <c r="C875" s="17">
        <v>44105</v>
      </c>
      <c r="D875" s="18">
        <v>1</v>
      </c>
      <c r="E875" s="22">
        <v>1045</v>
      </c>
      <c r="F875" s="140">
        <f>$E875/(VLOOKUP($C875,INPC!$C:$F,4,0)/VLOOKUP($K$6,INPC!$C:$F,4,0))</f>
        <v>1295.3245394530468</v>
      </c>
      <c r="G875" s="140">
        <f>$E875/(VLOOKUP($C875,INPC!$C:$G,5,0)/VLOOKUP($K$6,INPC!$C:$G,5,0))</f>
        <v>1295.324539453047</v>
      </c>
      <c r="H875" s="39">
        <f>$E875/(VLOOKUP($C875,IPCA!$A:$E,4,0)/VLOOKUP($K$6,IPCA!$A:$E,4,0))</f>
        <v>1301.5650905092202</v>
      </c>
      <c r="I875" s="39">
        <f>$E875/(VLOOKUP($C875,IPCA!$A:$E,5,0)/VLOOKUP($K$6,IPCA!$A:$E,5,0))</f>
        <v>1301.5650905092202</v>
      </c>
      <c r="K875" s="14"/>
    </row>
    <row r="876" spans="1:11">
      <c r="A876" s="58">
        <v>2020</v>
      </c>
      <c r="B876" s="58">
        <v>4</v>
      </c>
      <c r="C876" s="17">
        <v>44136</v>
      </c>
      <c r="D876" s="18">
        <v>1</v>
      </c>
      <c r="E876" s="22">
        <v>1045</v>
      </c>
      <c r="F876" s="140">
        <f>$E876/(VLOOKUP($C876,INPC!$C:$F,4,0)/VLOOKUP($K$6,INPC!$C:$F,4,0))</f>
        <v>1283.1351760763555</v>
      </c>
      <c r="G876" s="140">
        <f>$E876/(VLOOKUP($C876,INPC!$C:$G,5,0)/VLOOKUP($K$6,INPC!$C:$G,5,0))</f>
        <v>1283.1351760763557</v>
      </c>
      <c r="H876" s="39">
        <f>$E876/(VLOOKUP($C876,IPCA!$A:$E,4,0)/VLOOKUP($K$6,IPCA!$A:$E,4,0))</f>
        <v>1290.0831765855223</v>
      </c>
      <c r="I876" s="39">
        <f>$E876/(VLOOKUP($C876,IPCA!$A:$E,5,0)/VLOOKUP($K$6,IPCA!$A:$E,5,0))</f>
        <v>1290.0831765855223</v>
      </c>
      <c r="K876" s="14"/>
    </row>
    <row r="877" spans="1:11">
      <c r="A877" s="58">
        <v>2020</v>
      </c>
      <c r="B877" s="58">
        <v>4</v>
      </c>
      <c r="C877" s="17">
        <v>44166</v>
      </c>
      <c r="D877" s="18">
        <v>1</v>
      </c>
      <c r="E877" s="22">
        <v>1045</v>
      </c>
      <c r="F877" s="140">
        <f>$E877/(VLOOKUP($C877,INPC!$C:$F,4,0)/VLOOKUP($K$6,INPC!$C:$F,4,0))</f>
        <v>1264.6720123340137</v>
      </c>
      <c r="G877" s="140">
        <f>$E877/(VLOOKUP($C877,INPC!$C:$G,5,0)/VLOOKUP($K$6,INPC!$C:$G,5,0))</f>
        <v>1264.6720123340137</v>
      </c>
      <c r="H877" s="39">
        <f>$E877/(VLOOKUP($C877,IPCA!$A:$E,4,0)/VLOOKUP($K$6,IPCA!$A:$E,4,0))</f>
        <v>1272.8985863010942</v>
      </c>
      <c r="I877" s="39">
        <f>$E877/(VLOOKUP($C877,IPCA!$A:$E,5,0)/VLOOKUP($K$6,IPCA!$A:$E,5,0))</f>
        <v>1272.8985863010942</v>
      </c>
      <c r="K877" s="14"/>
    </row>
    <row r="878" spans="1:11">
      <c r="A878" s="58">
        <v>2021</v>
      </c>
      <c r="B878" s="58">
        <v>1</v>
      </c>
      <c r="C878" s="17">
        <v>44197</v>
      </c>
      <c r="D878" s="18">
        <v>1</v>
      </c>
      <c r="E878" s="22">
        <v>1100</v>
      </c>
      <c r="F878" s="140">
        <f>$E878/(VLOOKUP($C878,INPC!$C:$F,4,0)/VLOOKUP($K$6,INPC!$C:$F,4,0))</f>
        <v>1327.6481501085518</v>
      </c>
      <c r="G878" s="140">
        <f>$E878/(VLOOKUP($C878,INPC!$C:$G,5,0)/VLOOKUP($K$6,INPC!$C:$G,5,0))</f>
        <v>1327.6481501085518</v>
      </c>
      <c r="H878" s="39">
        <f>$E878/(VLOOKUP($C878,IPCA!$A:$E,4,0)/VLOOKUP($K$6,IPCA!$A:$E,4,0))</f>
        <v>1336.5522227145445</v>
      </c>
      <c r="I878" s="39">
        <f>$E878/(VLOOKUP($C878,IPCA!$A:$E,5,0)/VLOOKUP($K$6,IPCA!$A:$E,5,0))</f>
        <v>1336.5522227145445</v>
      </c>
      <c r="K878" s="14"/>
    </row>
    <row r="879" spans="1:11">
      <c r="A879" s="58">
        <v>2021</v>
      </c>
      <c r="B879" s="58">
        <v>1</v>
      </c>
      <c r="C879" s="17">
        <v>44228</v>
      </c>
      <c r="D879" s="18">
        <v>1</v>
      </c>
      <c r="E879" s="22">
        <v>1100</v>
      </c>
      <c r="F879" s="140">
        <f>$E879/(VLOOKUP($C879,INPC!$C:$F,4,0)/VLOOKUP($K$6,INPC!$C:$F,4,0))</f>
        <v>1316.8500450987008</v>
      </c>
      <c r="G879" s="140">
        <f>$E879/(VLOOKUP($C879,INPC!$C:$G,5,0)/VLOOKUP($K$6,INPC!$C:$G,5,0))</f>
        <v>1316.850045098701</v>
      </c>
      <c r="H879" s="39">
        <f>$E879/(VLOOKUP($C879,IPCA!$A:$E,4,0)/VLOOKUP($K$6,IPCA!$A:$E,4,0))</f>
        <v>1325.1560268424862</v>
      </c>
      <c r="I879" s="39">
        <f>$E879/(VLOOKUP($C879,IPCA!$A:$E,5,0)/VLOOKUP($K$6,IPCA!$A:$E,5,0))</f>
        <v>1325.1560268424862</v>
      </c>
      <c r="K879" s="14"/>
    </row>
    <row r="880" spans="1:11">
      <c r="A880" s="58">
        <v>2021</v>
      </c>
      <c r="B880" s="58">
        <v>1</v>
      </c>
      <c r="C880" s="17">
        <v>44256</v>
      </c>
      <c r="D880" s="18">
        <v>1</v>
      </c>
      <c r="E880" s="22">
        <v>1100</v>
      </c>
      <c r="F880" s="140">
        <f>$E880/(VLOOKUP($C880,INPC!$C:$F,4,0)/VLOOKUP($K$6,INPC!$C:$F,4,0))</f>
        <v>1305.6220389661812</v>
      </c>
      <c r="G880" s="140">
        <f>$E880/(VLOOKUP($C880,INPC!$C:$G,5,0)/VLOOKUP($K$6,INPC!$C:$G,5,0))</f>
        <v>1305.6220389661812</v>
      </c>
      <c r="H880" s="39">
        <f>$E880/(VLOOKUP($C880,IPCA!$A:$E,4,0)/VLOOKUP($K$6,IPCA!$A:$E,4,0))</f>
        <v>1312.9453083147716</v>
      </c>
      <c r="I880" s="39">
        <f>$E880/(VLOOKUP($C880,IPCA!$A:$E,5,0)/VLOOKUP($K$6,IPCA!$A:$E,5,0))</f>
        <v>1312.9453083147716</v>
      </c>
      <c r="K880" s="14"/>
    </row>
    <row r="881" spans="1:11">
      <c r="A881" s="58">
        <v>2021</v>
      </c>
      <c r="B881" s="58">
        <v>2</v>
      </c>
      <c r="C881" s="17">
        <v>44287</v>
      </c>
      <c r="D881" s="18">
        <v>1</v>
      </c>
      <c r="E881" s="22">
        <v>1100</v>
      </c>
      <c r="F881" s="140">
        <f>$E881/(VLOOKUP($C881,INPC!$C:$F,4,0)/VLOOKUP($K$6,INPC!$C:$F,4,0))</f>
        <v>1300.6785441648772</v>
      </c>
      <c r="G881" s="140">
        <f>$E881/(VLOOKUP($C881,INPC!$C:$G,5,0)/VLOOKUP($K$6,INPC!$C:$G,5,0))</f>
        <v>1300.6785441648772</v>
      </c>
      <c r="H881" s="39">
        <f>$E881/(VLOOKUP($C881,IPCA!$A:$E,4,0)/VLOOKUP($K$6,IPCA!$A:$E,4,0))</f>
        <v>1308.8881315318386</v>
      </c>
      <c r="I881" s="39">
        <f>$E881/(VLOOKUP($C881,IPCA!$A:$E,5,0)/VLOOKUP($K$6,IPCA!$A:$E,5,0))</f>
        <v>1308.8881315318386</v>
      </c>
      <c r="K881" s="14"/>
    </row>
    <row r="882" spans="1:11">
      <c r="A882" s="58">
        <v>2021</v>
      </c>
      <c r="B882" s="58">
        <v>2</v>
      </c>
      <c r="C882" s="17">
        <v>44317</v>
      </c>
      <c r="D882" s="18">
        <v>1</v>
      </c>
      <c r="E882" s="22">
        <v>1100</v>
      </c>
      <c r="F882" s="140">
        <f>$E882/(VLOOKUP($C882,INPC!$C:$F,4,0)/VLOOKUP($K$6,INPC!$C:$F,4,0))</f>
        <v>1288.3117189302427</v>
      </c>
      <c r="G882" s="140">
        <f>$E882/(VLOOKUP($C882,INPC!$C:$G,5,0)/VLOOKUP($K$6,INPC!$C:$G,5,0))</f>
        <v>1288.3117189302429</v>
      </c>
      <c r="H882" s="39">
        <f>$E882/(VLOOKUP($C882,IPCA!$A:$E,4,0)/VLOOKUP($K$6,IPCA!$A:$E,4,0))</f>
        <v>1298.1129215479932</v>
      </c>
      <c r="I882" s="39">
        <f>$E882/(VLOOKUP($C882,IPCA!$A:$E,5,0)/VLOOKUP($K$6,IPCA!$A:$E,5,0))</f>
        <v>1298.1129215479932</v>
      </c>
      <c r="K882" s="14"/>
    </row>
    <row r="883" spans="1:11">
      <c r="A883" s="58">
        <v>2021</v>
      </c>
      <c r="B883" s="58">
        <v>2</v>
      </c>
      <c r="C883" s="17">
        <v>44348</v>
      </c>
      <c r="D883" s="18">
        <v>1</v>
      </c>
      <c r="E883" s="22">
        <v>1100</v>
      </c>
      <c r="F883" s="140">
        <f>$E883/(VLOOKUP($C883,INPC!$C:$F,4,0)/VLOOKUP($K$6,INPC!$C:$F,4,0))</f>
        <v>1280.6277411362951</v>
      </c>
      <c r="G883" s="140">
        <f>$E883/(VLOOKUP($C883,INPC!$C:$G,5,0)/VLOOKUP($K$6,INPC!$C:$G,5,0))</f>
        <v>1280.6277411362953</v>
      </c>
      <c r="H883" s="39">
        <f>$E883/(VLOOKUP($C883,IPCA!$A:$E,4,0)/VLOOKUP($K$6,IPCA!$A:$E,4,0))</f>
        <v>1291.2691205168824</v>
      </c>
      <c r="I883" s="39">
        <f>$E883/(VLOOKUP($C883,IPCA!$A:$E,5,0)/VLOOKUP($K$6,IPCA!$A:$E,5,0))</f>
        <v>1291.2691205168824</v>
      </c>
      <c r="K883" s="14"/>
    </row>
    <row r="884" spans="1:11">
      <c r="A884" s="58">
        <v>2021</v>
      </c>
      <c r="B884" s="58">
        <v>3</v>
      </c>
      <c r="C884" s="17">
        <v>44378</v>
      </c>
      <c r="D884" s="18">
        <v>1</v>
      </c>
      <c r="E884" s="22">
        <v>1100</v>
      </c>
      <c r="F884" s="140">
        <f>$E884/(VLOOKUP($C884,INPC!$C:$F,4,0)/VLOOKUP($K$6,INPC!$C:$F,4,0))</f>
        <v>1267.6978091811895</v>
      </c>
      <c r="G884" s="140">
        <f>$E884/(VLOOKUP($C884,INPC!$C:$G,5,0)/VLOOKUP($K$6,INPC!$C:$G,5,0))</f>
        <v>1267.6978091811898</v>
      </c>
      <c r="H884" s="39">
        <f>$E884/(VLOOKUP($C884,IPCA!$A:$E,4,0)/VLOOKUP($K$6,IPCA!$A:$E,4,0))</f>
        <v>1278.991205708822</v>
      </c>
      <c r="I884" s="39">
        <f>$E884/(VLOOKUP($C884,IPCA!$A:$E,5,0)/VLOOKUP($K$6,IPCA!$A:$E,5,0))</f>
        <v>1278.991205708822</v>
      </c>
      <c r="K884" s="14"/>
    </row>
    <row r="885" spans="1:11">
      <c r="A885" s="58">
        <v>2021</v>
      </c>
      <c r="B885" s="58">
        <v>3</v>
      </c>
      <c r="C885" s="17">
        <v>44409</v>
      </c>
      <c r="D885" s="18">
        <v>1</v>
      </c>
      <c r="E885" s="22">
        <v>1100</v>
      </c>
      <c r="F885" s="140">
        <f>$E885/(VLOOKUP($C885,INPC!$C:$F,4,0)/VLOOKUP($K$6,INPC!$C:$F,4,0))</f>
        <v>1256.6384793292859</v>
      </c>
      <c r="G885" s="140">
        <f>$E885/(VLOOKUP($C885,INPC!$C:$G,5,0)/VLOOKUP($K$6,INPC!$C:$G,5,0))</f>
        <v>1256.6384793292859</v>
      </c>
      <c r="H885" s="39">
        <f>$E885/(VLOOKUP($C885,IPCA!$A:$E,4,0)/VLOOKUP($K$6,IPCA!$A:$E,4,0))</f>
        <v>1267.960109257069</v>
      </c>
      <c r="I885" s="39">
        <f>$E885/(VLOOKUP($C885,IPCA!$A:$E,5,0)/VLOOKUP($K$6,IPCA!$A:$E,5,0))</f>
        <v>1267.960109257069</v>
      </c>
      <c r="K885" s="14"/>
    </row>
    <row r="886" spans="1:11">
      <c r="A886" s="58">
        <v>2021</v>
      </c>
      <c r="B886" s="58">
        <v>3</v>
      </c>
      <c r="C886" s="17">
        <v>44440</v>
      </c>
      <c r="D886" s="18">
        <v>1</v>
      </c>
      <c r="E886" s="22">
        <v>1100</v>
      </c>
      <c r="F886" s="140">
        <f>$E886/(VLOOKUP($C886,INPC!$C:$F,4,0)/VLOOKUP($K$6,INPC!$C:$F,4,0))</f>
        <v>1241.7384501265237</v>
      </c>
      <c r="G886" s="140">
        <f>$E886/(VLOOKUP($C886,INPC!$C:$G,5,0)/VLOOKUP($K$6,INPC!$C:$G,5,0))</f>
        <v>1241.738450126524</v>
      </c>
      <c r="H886" s="39">
        <f>$E886/(VLOOKUP($C886,IPCA!$A:$E,4,0)/VLOOKUP($K$6,IPCA!$A:$E,4,0))</f>
        <v>1253.4208919267658</v>
      </c>
      <c r="I886" s="39">
        <f>$E886/(VLOOKUP($C886,IPCA!$A:$E,5,0)/VLOOKUP($K$6,IPCA!$A:$E,5,0))</f>
        <v>1253.4208919267658</v>
      </c>
      <c r="K886" s="14"/>
    </row>
    <row r="887" spans="1:11">
      <c r="A887" s="58">
        <v>2021</v>
      </c>
      <c r="B887" s="58">
        <v>4</v>
      </c>
      <c r="C887" s="17">
        <v>44470</v>
      </c>
      <c r="D887" s="18">
        <v>1</v>
      </c>
      <c r="E887" s="22">
        <v>1100</v>
      </c>
      <c r="F887" s="140">
        <f>$E887/(VLOOKUP($C887,INPC!$C:$F,4,0)/VLOOKUP($K$6,INPC!$C:$F,4,0))</f>
        <v>1227.4987324223889</v>
      </c>
      <c r="G887" s="140">
        <f>$E887/(VLOOKUP($C887,INPC!$C:$G,5,0)/VLOOKUP($K$6,INPC!$C:$G,5,0))</f>
        <v>1227.4987324223891</v>
      </c>
      <c r="H887" s="39">
        <f>$E887/(VLOOKUP($C887,IPCA!$A:$E,4,0)/VLOOKUP($K$6,IPCA!$A:$E,4,0))</f>
        <v>1237.9470998635875</v>
      </c>
      <c r="I887" s="39">
        <f>$E887/(VLOOKUP($C887,IPCA!$A:$E,5,0)/VLOOKUP($K$6,IPCA!$A:$E,5,0))</f>
        <v>1237.9470998635875</v>
      </c>
      <c r="K887" s="14"/>
    </row>
    <row r="888" spans="1:11">
      <c r="A888" s="58">
        <v>2021</v>
      </c>
      <c r="B888" s="58">
        <v>4</v>
      </c>
      <c r="C888" s="17">
        <v>44501</v>
      </c>
      <c r="D888" s="18">
        <v>1</v>
      </c>
      <c r="E888" s="22">
        <v>1100</v>
      </c>
      <c r="F888" s="140">
        <f>$E888/(VLOOKUP($C888,INPC!$C:$F,4,0)/VLOOKUP($K$6,INPC!$C:$F,4,0))</f>
        <v>1217.2739871847707</v>
      </c>
      <c r="G888" s="140">
        <f>$E888/(VLOOKUP($C888,INPC!$C:$G,5,0)/VLOOKUP($K$6,INPC!$C:$G,5,0))</f>
        <v>1217.2739871847707</v>
      </c>
      <c r="H888" s="39">
        <f>$E888/(VLOOKUP($C888,IPCA!$A:$E,4,0)/VLOOKUP($K$6,IPCA!$A:$E,4,0))</f>
        <v>1226.2964371124929</v>
      </c>
      <c r="I888" s="39">
        <f>$E888/(VLOOKUP($C888,IPCA!$A:$E,5,0)/VLOOKUP($K$6,IPCA!$A:$E,5,0))</f>
        <v>1226.2964371124926</v>
      </c>
      <c r="K888" s="14"/>
    </row>
    <row r="889" spans="1:11">
      <c r="A889" s="58">
        <v>2021</v>
      </c>
      <c r="B889" s="58">
        <v>4</v>
      </c>
      <c r="C889" s="17">
        <v>44531</v>
      </c>
      <c r="D889" s="18">
        <v>1</v>
      </c>
      <c r="E889" s="22">
        <v>1100</v>
      </c>
      <c r="F889" s="140">
        <f>$E889/(VLOOKUP($C889,INPC!$C:$F,4,0)/VLOOKUP($K$6,INPC!$C:$F,4,0))</f>
        <v>1208.4519768299638</v>
      </c>
      <c r="G889" s="140">
        <f>$E889/(VLOOKUP($C889,INPC!$C:$G,5,0)/VLOOKUP($K$6,INPC!$C:$G,5,0))</f>
        <v>1208.4519768299638</v>
      </c>
      <c r="H889" s="39">
        <f>$E889/(VLOOKUP($C889,IPCA!$A:$E,4,0)/VLOOKUP($K$6,IPCA!$A:$E,4,0))</f>
        <v>1217.4098535303692</v>
      </c>
      <c r="I889" s="39">
        <f>$E889/(VLOOKUP($C889,IPCA!$A:$E,5,0)/VLOOKUP($K$6,IPCA!$A:$E,5,0))</f>
        <v>1217.4098535303692</v>
      </c>
      <c r="K889" s="14"/>
    </row>
    <row r="890" spans="1:11">
      <c r="A890" s="58">
        <v>2022</v>
      </c>
      <c r="B890" s="58">
        <v>1</v>
      </c>
      <c r="C890" s="17">
        <v>44562</v>
      </c>
      <c r="D890" s="18">
        <v>1</v>
      </c>
      <c r="E890" s="22">
        <v>1212</v>
      </c>
      <c r="F890" s="140">
        <f>$E890/(VLOOKUP($C890,INPC!$C:$F,4,0)/VLOOKUP($K$6,INPC!$C:$F,4,0))</f>
        <v>1322.6337486270202</v>
      </c>
      <c r="G890" s="140">
        <f>$E890/(VLOOKUP($C890,INPC!$C:$G,5,0)/VLOOKUP($K$6,INPC!$C:$G,5,0))</f>
        <v>1322.6337486270202</v>
      </c>
      <c r="H890" s="39">
        <f>$E890/(VLOOKUP($C890,IPCA!$A:$E,4,0)/VLOOKUP($K$6,IPCA!$A:$E,4,0))</f>
        <v>1334.1594613438126</v>
      </c>
      <c r="I890" s="39">
        <f>$E890/(VLOOKUP($C890,IPCA!$A:$E,5,0)/VLOOKUP($K$6,IPCA!$A:$E,5,0))</f>
        <v>1334.1594613438128</v>
      </c>
      <c r="K890" s="14"/>
    </row>
    <row r="891" spans="1:11">
      <c r="A891" s="58">
        <v>2022</v>
      </c>
      <c r="B891" s="58">
        <v>1</v>
      </c>
      <c r="C891" s="17">
        <v>44593</v>
      </c>
      <c r="D891" s="18">
        <v>1</v>
      </c>
      <c r="E891" s="22">
        <v>1212</v>
      </c>
      <c r="F891" s="140">
        <f>$E891/(VLOOKUP($C891,INPC!$C:$F,4,0)/VLOOKUP($K$6,INPC!$C:$F,4,0))</f>
        <v>1309.538364977248</v>
      </c>
      <c r="G891" s="140">
        <f>$E891/(VLOOKUP($C891,INPC!$C:$G,5,0)/VLOOKUP($K$6,INPC!$C:$G,5,0))</f>
        <v>1309.538364977248</v>
      </c>
      <c r="H891" s="39">
        <f>$E891/(VLOOKUP($C891,IPCA!$A:$E,4,0)/VLOOKUP($K$6,IPCA!$A:$E,4,0))</f>
        <v>1320.8183819128467</v>
      </c>
      <c r="I891" s="39">
        <f>$E891/(VLOOKUP($C891,IPCA!$A:$E,5,0)/VLOOKUP($K$6,IPCA!$A:$E,5,0))</f>
        <v>1320.8183819128467</v>
      </c>
      <c r="K891" s="14"/>
    </row>
    <row r="892" spans="1:11">
      <c r="A892" s="58">
        <v>2022</v>
      </c>
      <c r="B892" s="58">
        <v>1</v>
      </c>
      <c r="C892" s="17">
        <v>44621</v>
      </c>
      <c r="D892" s="18">
        <v>1</v>
      </c>
      <c r="E892" s="22">
        <v>1212</v>
      </c>
      <c r="F892" s="140">
        <f>$E892/(VLOOKUP($C892,INPC!$C:$F,4,0)/VLOOKUP($K$6,INPC!$C:$F,4,0))</f>
        <v>1287.5213661636219</v>
      </c>
      <c r="G892" s="140">
        <f>$E892/(VLOOKUP($C892,INPC!$C:$G,5,0)/VLOOKUP($K$6,INPC!$C:$G,5,0))</f>
        <v>1287.5213661636219</v>
      </c>
      <c r="H892" s="39">
        <f>$E892/(VLOOKUP($C892,IPCA!$A:$E,4,0)/VLOOKUP($K$6,IPCA!$A:$E,4,0))</f>
        <v>1299.761593304549</v>
      </c>
      <c r="I892" s="39">
        <f>$E892/(VLOOKUP($C892,IPCA!$A:$E,5,0)/VLOOKUP($K$6,IPCA!$A:$E,5,0))</f>
        <v>1299.761593304549</v>
      </c>
      <c r="K892" s="14"/>
    </row>
    <row r="893" spans="1:11">
      <c r="A893" s="58">
        <v>2022</v>
      </c>
      <c r="B893" s="58">
        <v>2</v>
      </c>
      <c r="C893" s="17">
        <v>44652</v>
      </c>
      <c r="D893" s="18">
        <v>1</v>
      </c>
      <c r="E893" s="22">
        <v>1212</v>
      </c>
      <c r="F893" s="140">
        <f>$E893/(VLOOKUP($C893,INPC!$C:$F,4,0)/VLOOKUP($K$6,INPC!$C:$F,4,0))</f>
        <v>1274.268337039618</v>
      </c>
      <c r="G893" s="140">
        <f>$E893/(VLOOKUP($C893,INPC!$C:$G,5,0)/VLOOKUP($K$6,INPC!$C:$G,5,0))</f>
        <v>1274.2683370396182</v>
      </c>
      <c r="H893" s="39">
        <f>$E893/(VLOOKUP($C893,IPCA!$A:$E,4,0)/VLOOKUP($K$6,IPCA!$A:$E,4,0))</f>
        <v>1286.128399719249</v>
      </c>
      <c r="I893" s="39">
        <f>$E893/(VLOOKUP($C893,IPCA!$A:$E,5,0)/VLOOKUP($K$6,IPCA!$A:$E,5,0))</f>
        <v>1286.128399719249</v>
      </c>
      <c r="K893" s="14"/>
    </row>
    <row r="894" spans="1:11">
      <c r="A894" s="58">
        <v>2022</v>
      </c>
      <c r="B894" s="58">
        <v>2</v>
      </c>
      <c r="C894" s="17">
        <v>44682</v>
      </c>
      <c r="D894" s="18">
        <v>1</v>
      </c>
      <c r="E894" s="22">
        <v>1212</v>
      </c>
      <c r="F894" s="140">
        <f>$E894/(VLOOKUP($C894,INPC!$C:$F,4,0)/VLOOKUP($K$6,INPC!$C:$F,4,0))</f>
        <v>1268.5592460712812</v>
      </c>
      <c r="G894" s="140">
        <f>$E894/(VLOOKUP($C894,INPC!$C:$G,5,0)/VLOOKUP($K$6,INPC!$C:$G,5,0))</f>
        <v>1268.5592460712814</v>
      </c>
      <c r="H894" s="39">
        <f>$E894/(VLOOKUP($C894,IPCA!$A:$E,4,0)/VLOOKUP($K$6,IPCA!$A:$E,4,0))</f>
        <v>1280.1117812901537</v>
      </c>
      <c r="I894" s="39">
        <f>$E894/(VLOOKUP($C894,IPCA!$A:$E,5,0)/VLOOKUP($K$6,IPCA!$A:$E,5,0))</f>
        <v>1280.1117812901537</v>
      </c>
      <c r="K894" s="14"/>
    </row>
    <row r="895" spans="1:11">
      <c r="A895" s="58">
        <v>2022</v>
      </c>
      <c r="B895" s="58">
        <v>2</v>
      </c>
      <c r="C895" s="17">
        <v>44713</v>
      </c>
      <c r="D895" s="18">
        <v>1</v>
      </c>
      <c r="E895" s="22">
        <v>1212</v>
      </c>
      <c r="F895" s="140">
        <f>$E895/(VLOOKUP($C895,INPC!$C:$F,4,0)/VLOOKUP($K$6,INPC!$C:$F,4,0))</f>
        <v>1260.7420556218647</v>
      </c>
      <c r="G895" s="140">
        <f>$E895/(VLOOKUP($C895,INPC!$C:$G,5,0)/VLOOKUP($K$6,INPC!$C:$G,5,0))</f>
        <v>1260.7420556218647</v>
      </c>
      <c r="H895" s="39">
        <f>$E895/(VLOOKUP($C895,IPCA!$A:$E,4,0)/VLOOKUP($K$6,IPCA!$A:$E,4,0))</f>
        <v>1271.5913845581915</v>
      </c>
      <c r="I895" s="39">
        <f>$E895/(VLOOKUP($C895,IPCA!$A:$E,5,0)/VLOOKUP($K$6,IPCA!$A:$E,5,0))</f>
        <v>1271.5913845581915</v>
      </c>
      <c r="K895" s="14"/>
    </row>
    <row r="896" spans="1:11">
      <c r="A896" s="58">
        <v>2022</v>
      </c>
      <c r="B896" s="58">
        <v>3</v>
      </c>
      <c r="C896" s="17">
        <v>44743</v>
      </c>
      <c r="D896" s="18">
        <v>1</v>
      </c>
      <c r="E896" s="22">
        <v>1212</v>
      </c>
      <c r="F896" s="140">
        <f>$E896/(VLOOKUP($C896,INPC!$C:$F,4,0)/VLOOKUP($K$6,INPC!$C:$F,4,0))</f>
        <v>1268.3530923569083</v>
      </c>
      <c r="G896" s="140">
        <f>$E896/(VLOOKUP($C896,INPC!$C:$G,5,0)/VLOOKUP($K$6,INPC!$C:$G,5,0))</f>
        <v>1268.3530923569085</v>
      </c>
      <c r="H896" s="39">
        <f>$E896/(VLOOKUP($C896,IPCA!$A:$E,4,0)/VLOOKUP($K$6,IPCA!$A:$E,4,0))</f>
        <v>1280.2974508534846</v>
      </c>
      <c r="I896" s="39">
        <f>$E896/(VLOOKUP($C896,IPCA!$A:$E,5,0)/VLOOKUP($K$6,IPCA!$A:$E,5,0))</f>
        <v>1280.2974508534846</v>
      </c>
      <c r="K896" s="14"/>
    </row>
    <row r="897" spans="1:11">
      <c r="A897" s="58">
        <v>2022</v>
      </c>
      <c r="B897" s="58">
        <v>3</v>
      </c>
      <c r="C897" s="17">
        <v>44774</v>
      </c>
      <c r="D897" s="18">
        <v>1</v>
      </c>
      <c r="E897" s="22">
        <v>1212</v>
      </c>
      <c r="F897" s="140">
        <f>$E897/(VLOOKUP($C897,INPC!$C:$F,4,0)/VLOOKUP($K$6,INPC!$C:$F,4,0))</f>
        <v>1272.2968691982358</v>
      </c>
      <c r="G897" s="140">
        <f>$E897/(VLOOKUP($C897,INPC!$C:$G,5,0)/VLOOKUP($K$6,INPC!$C:$G,5,0))</f>
        <v>1272.2968691982358</v>
      </c>
      <c r="H897" s="39">
        <f>$E897/(VLOOKUP($C897,IPCA!$A:$E,4,0)/VLOOKUP($K$6,IPCA!$A:$E,4,0))</f>
        <v>1284.9225669015023</v>
      </c>
      <c r="I897" s="39">
        <f>$E897/(VLOOKUP($C897,IPCA!$A:$E,5,0)/VLOOKUP($K$6,IPCA!$A:$E,5,0))</f>
        <v>1284.9225669015023</v>
      </c>
      <c r="K897" s="14"/>
    </row>
    <row r="898" spans="1:11">
      <c r="A898" s="58">
        <v>2022</v>
      </c>
      <c r="B898" s="58">
        <v>3</v>
      </c>
      <c r="C898" s="17">
        <v>44805</v>
      </c>
      <c r="D898" s="18">
        <v>1</v>
      </c>
      <c r="E898" s="22">
        <v>1212</v>
      </c>
      <c r="F898" s="140">
        <f>$E898/(VLOOKUP($C898,INPC!$C:$F,4,0)/VLOOKUP($K$6,INPC!$C:$F,4,0))</f>
        <v>1276.3812027365482</v>
      </c>
      <c r="G898" s="140">
        <f>$E898/(VLOOKUP($C898,INPC!$C:$G,5,0)/VLOOKUP($K$6,INPC!$C:$G,5,0))</f>
        <v>1276.3812027365484</v>
      </c>
      <c r="H898" s="39">
        <f>$E898/(VLOOKUP($C898,IPCA!$A:$E,4,0)/VLOOKUP($K$6,IPCA!$A:$E,4,0))</f>
        <v>1288.6601405890424</v>
      </c>
      <c r="I898" s="39">
        <f>$E898/(VLOOKUP($C898,IPCA!$A:$E,5,0)/VLOOKUP($K$6,IPCA!$A:$E,5,0))</f>
        <v>1288.6601405890424</v>
      </c>
      <c r="K898" s="14"/>
    </row>
    <row r="899" spans="1:11">
      <c r="A899" s="58">
        <v>2022</v>
      </c>
      <c r="B899" s="58">
        <v>4</v>
      </c>
      <c r="C899" s="17">
        <v>44835</v>
      </c>
      <c r="D899" s="18">
        <v>1</v>
      </c>
      <c r="E899" s="22">
        <v>1212</v>
      </c>
      <c r="F899" s="140">
        <f>$E899/(VLOOKUP($C899,INPC!$C:$F,4,0)/VLOOKUP($K$6,INPC!$C:$F,4,0))</f>
        <v>1270.4099906857293</v>
      </c>
      <c r="G899" s="140">
        <f>$E899/(VLOOKUP($C899,INPC!$C:$G,5,0)/VLOOKUP($K$6,INPC!$C:$G,5,0))</f>
        <v>1270.4099906857293</v>
      </c>
      <c r="H899" s="39">
        <f>$E899/(VLOOKUP($C899,IPCA!$A:$E,4,0)/VLOOKUP($K$6,IPCA!$A:$E,4,0))</f>
        <v>1281.1006424851707</v>
      </c>
      <c r="I899" s="39">
        <f>$E899/(VLOOKUP($C899,IPCA!$A:$E,5,0)/VLOOKUP($K$6,IPCA!$A:$E,5,0))</f>
        <v>1281.1006424851707</v>
      </c>
      <c r="K899" s="14"/>
    </row>
    <row r="900" spans="1:11">
      <c r="A900" s="58">
        <v>2022</v>
      </c>
      <c r="B900" s="58">
        <v>4</v>
      </c>
      <c r="C900" s="17">
        <v>44866</v>
      </c>
      <c r="D900" s="18">
        <v>1</v>
      </c>
      <c r="E900" s="22">
        <v>1212</v>
      </c>
      <c r="F900" s="140">
        <f>$E900/(VLOOKUP($C900,INPC!$C:$F,4,0)/VLOOKUP($K$6,INPC!$C:$F,4,0))</f>
        <v>1265.6012636276143</v>
      </c>
      <c r="G900" s="140">
        <f>$E900/(VLOOKUP($C900,INPC!$C:$G,5,0)/VLOOKUP($K$6,INPC!$C:$G,5,0))</f>
        <v>1265.6012636276143</v>
      </c>
      <c r="H900" s="39">
        <f>$E900/(VLOOKUP($C900,IPCA!$A:$E,4,0)/VLOOKUP($K$6,IPCA!$A:$E,4,0))</f>
        <v>1275.8700755338659</v>
      </c>
      <c r="I900" s="39">
        <f>$E900/(VLOOKUP($C900,IPCA!$A:$E,5,0)/VLOOKUP($K$6,IPCA!$A:$E,5,0))</f>
        <v>1275.8700755338659</v>
      </c>
      <c r="K900" s="14"/>
    </row>
    <row r="901" spans="1:11">
      <c r="A901" s="58">
        <v>2022</v>
      </c>
      <c r="B901" s="58">
        <v>4</v>
      </c>
      <c r="C901" s="17">
        <v>44896</v>
      </c>
      <c r="D901" s="18">
        <v>1</v>
      </c>
      <c r="E901" s="22">
        <v>1212</v>
      </c>
      <c r="F901" s="140">
        <f>$E901/(VLOOKUP($C901,INPC!$C:$F,4,0)/VLOOKUP($K$6,INPC!$C:$F,4,0))</f>
        <v>1256.9275784168262</v>
      </c>
      <c r="G901" s="140">
        <f>$E901/(VLOOKUP($C901,INPC!$C:$G,5,0)/VLOOKUP($K$6,INPC!$C:$G,5,0))</f>
        <v>1256.9275784168262</v>
      </c>
      <c r="H901" s="39">
        <f>$E901/(VLOOKUP($C901,IPCA!$A:$E,4,0)/VLOOKUP($K$6,IPCA!$A:$E,4,0))</f>
        <v>1268.0088228615914</v>
      </c>
      <c r="I901" s="39">
        <f>$E901/(VLOOKUP($C901,IPCA!$A:$E,5,0)/VLOOKUP($K$6,IPCA!$A:$E,5,0))</f>
        <v>1268.0088228615914</v>
      </c>
      <c r="K901" s="14"/>
    </row>
    <row r="902" spans="1:11">
      <c r="A902" s="58">
        <v>2023</v>
      </c>
      <c r="B902" s="58">
        <v>1</v>
      </c>
      <c r="C902" s="17">
        <v>44927</v>
      </c>
      <c r="D902" s="18">
        <v>1</v>
      </c>
      <c r="E902" s="22">
        <v>1302</v>
      </c>
      <c r="F902" s="140">
        <f>$E902/(VLOOKUP($C902,INPC!$C:$F,4,0)/VLOOKUP($K$6,INPC!$C:$F,4,0))</f>
        <v>1344.0806709217752</v>
      </c>
      <c r="G902" s="140">
        <f>$E902/(VLOOKUP($C902,INPC!$C:$G,5,0)/VLOOKUP($K$6,INPC!$C:$G,5,0))</f>
        <v>1344.0806709217752</v>
      </c>
      <c r="H902" s="39">
        <f>$E902/(VLOOKUP($C902,IPCA!$A:$E,4,0)/VLOOKUP($K$6,IPCA!$A:$E,4,0))</f>
        <v>1354.987022924221</v>
      </c>
      <c r="I902" s="39">
        <f>$E902/(VLOOKUP($C902,IPCA!$A:$E,5,0)/VLOOKUP($K$6,IPCA!$A:$E,5,0))</f>
        <v>1354.987022924221</v>
      </c>
      <c r="K902" s="14"/>
    </row>
    <row r="903" spans="1:11">
      <c r="A903" s="58">
        <v>2023</v>
      </c>
      <c r="B903" s="58">
        <v>1</v>
      </c>
      <c r="C903" s="17">
        <v>44958</v>
      </c>
      <c r="D903" s="18">
        <v>1</v>
      </c>
      <c r="E903" s="22">
        <v>1302</v>
      </c>
      <c r="F903" s="140">
        <f>$E903/(VLOOKUP($C903,INPC!$C:$F,4,0)/VLOOKUP($K$6,INPC!$C:$F,4,0))</f>
        <v>1333.811294073977</v>
      </c>
      <c r="G903" s="140">
        <f>$E903/(VLOOKUP($C903,INPC!$C:$G,5,0)/VLOOKUP($K$6,INPC!$C:$G,5,0))</f>
        <v>1333.8112940739768</v>
      </c>
      <c r="H903" s="39">
        <f>$E903/(VLOOKUP($C903,IPCA!$A:$E,4,0)/VLOOKUP($K$6,IPCA!$A:$E,4,0))</f>
        <v>1343.7000580521008</v>
      </c>
      <c r="I903" s="39">
        <f>$E903/(VLOOKUP($C903,IPCA!$A:$E,5,0)/VLOOKUP($K$6,IPCA!$A:$E,5,0))</f>
        <v>1343.7000580521008</v>
      </c>
      <c r="K903" s="14"/>
    </row>
    <row r="904" spans="1:11">
      <c r="A904" s="58">
        <v>2023</v>
      </c>
      <c r="B904" s="58">
        <v>1</v>
      </c>
      <c r="C904" s="17">
        <v>44986</v>
      </c>
      <c r="D904" s="18">
        <v>1</v>
      </c>
      <c r="E904" s="22">
        <v>1302</v>
      </c>
      <c r="F904" s="140">
        <f>$E904/(VLOOKUP($C904,INPC!$C:$F,4,0)/VLOOKUP($K$6,INPC!$C:$F,4,0))</f>
        <v>1325.3289482928201</v>
      </c>
      <c r="G904" s="140">
        <f>$E904/(VLOOKUP($C904,INPC!$C:$G,5,0)/VLOOKUP($K$6,INPC!$C:$G,5,0))</f>
        <v>1325.3289482928201</v>
      </c>
      <c r="H904" s="39">
        <f>$E904/(VLOOKUP($C904,IPCA!$A:$E,4,0)/VLOOKUP($K$6,IPCA!$A:$E,4,0))</f>
        <v>1334.2266013280544</v>
      </c>
      <c r="I904" s="39">
        <f>$E904/(VLOOKUP($C904,IPCA!$A:$E,5,0)/VLOOKUP($K$6,IPCA!$A:$E,5,0))</f>
        <v>1334.2266013280541</v>
      </c>
    </row>
    <row r="905" spans="1:11">
      <c r="A905" s="58">
        <v>2023</v>
      </c>
      <c r="B905" s="58">
        <v>2</v>
      </c>
      <c r="C905" s="17">
        <v>45017</v>
      </c>
      <c r="D905" s="18">
        <v>1</v>
      </c>
      <c r="E905" s="22">
        <v>1302</v>
      </c>
      <c r="F905" s="140">
        <f>$E905/(VLOOKUP($C905,INPC!$C:$F,4,0)/VLOOKUP($K$6,INPC!$C:$F,4,0))</f>
        <v>1318.3419858397649</v>
      </c>
      <c r="G905" s="140">
        <f>$E905/(VLOOKUP($C905,INPC!$C:$G,5,0)/VLOOKUP($K$6,INPC!$C:$G,5,0))</f>
        <v>1318.3419858397649</v>
      </c>
      <c r="H905" s="39">
        <f>$E905/(VLOOKUP($C905,IPCA!$A:$E,4,0)/VLOOKUP($K$6,IPCA!$A:$E,4,0))</f>
        <v>1326.136962611974</v>
      </c>
      <c r="I905" s="39">
        <f>$E905/(VLOOKUP($C905,IPCA!$A:$E,5,0)/VLOOKUP($K$6,IPCA!$A:$E,5,0))</f>
        <v>1326.136962611974</v>
      </c>
    </row>
    <row r="906" spans="1:11">
      <c r="A906" s="58">
        <v>2023</v>
      </c>
      <c r="B906" s="58">
        <v>2</v>
      </c>
      <c r="C906" s="17">
        <v>45047</v>
      </c>
      <c r="D906" s="18">
        <v>1</v>
      </c>
      <c r="E906" s="22">
        <v>1320</v>
      </c>
      <c r="F906" s="140">
        <f>$E906/(VLOOKUP($C906,INPC!$C:$F,4,0)/VLOOKUP($K$6,INPC!$C:$F,4,0))</f>
        <v>1331.7728912009702</v>
      </c>
      <c r="G906" s="140">
        <f>$E906/(VLOOKUP($C906,INPC!$C:$G,5,0)/VLOOKUP($K$6,INPC!$C:$G,5,0))</f>
        <v>1331.7728912009702</v>
      </c>
      <c r="H906" s="39">
        <f>$E906/(VLOOKUP($C906,IPCA!$A:$E,4,0)/VLOOKUP($K$6,IPCA!$A:$E,4,0))</f>
        <v>1341.3864683854242</v>
      </c>
      <c r="I906" s="39">
        <f>$E906/(VLOOKUP($C906,IPCA!$A:$E,5,0)/VLOOKUP($K$6,IPCA!$A:$E,5,0))</f>
        <v>1341.3864683854245</v>
      </c>
    </row>
    <row r="907" spans="1:11">
      <c r="A907" s="58">
        <v>2023</v>
      </c>
      <c r="B907" s="58">
        <v>2</v>
      </c>
      <c r="C907" s="17">
        <v>45078</v>
      </c>
      <c r="D907" s="18">
        <v>1</v>
      </c>
      <c r="E907" s="22">
        <v>1320</v>
      </c>
      <c r="F907" s="140">
        <f>$E907/(VLOOKUP($C907,INPC!$C:$F,4,0)/VLOOKUP($K$6,INPC!$C:$F,4,0))</f>
        <v>1333.1053661072524</v>
      </c>
      <c r="G907" s="140">
        <f>$E907/(VLOOKUP($C907,INPC!$C:$G,5,0)/VLOOKUP($K$6,INPC!$C:$G,5,0))</f>
        <v>1333.1053661072526</v>
      </c>
      <c r="H907" s="39">
        <f>$E907/(VLOOKUP($C907,IPCA!$A:$E,4,0)/VLOOKUP($K$6,IPCA!$A:$E,4,0))</f>
        <v>1342.4599884383517</v>
      </c>
      <c r="I907" s="39">
        <f>$E907/(VLOOKUP($C907,IPCA!$A:$E,5,0)/VLOOKUP($K$6,IPCA!$A:$E,5,0))</f>
        <v>1342.4599884383517</v>
      </c>
    </row>
    <row r="908" spans="1:11">
      <c r="A908" s="58">
        <v>2023</v>
      </c>
      <c r="B908" s="58">
        <v>3</v>
      </c>
      <c r="C908" s="17">
        <v>45108</v>
      </c>
      <c r="D908" s="18">
        <v>1</v>
      </c>
      <c r="E908" s="22">
        <v>1320</v>
      </c>
      <c r="F908" s="140">
        <f>$E908/(VLOOKUP($C908,INPC!$C:$F,4,0)/VLOOKUP($K$6,INPC!$C:$F,4,0))</f>
        <v>1334.3066813756056</v>
      </c>
      <c r="G908" s="140">
        <f>$E908/(VLOOKUP($C908,INPC!$C:$G,5,0)/VLOOKUP($K$6,INPC!$C:$G,5,0))</f>
        <v>1334.3066813756056</v>
      </c>
      <c r="H908" s="39">
        <f>$E908/(VLOOKUP($C908,IPCA!$A:$E,4,0)/VLOOKUP($K$6,IPCA!$A:$E,4,0))</f>
        <v>1340.8513573907385</v>
      </c>
      <c r="I908" s="39">
        <f>$E908/(VLOOKUP($C908,IPCA!$A:$E,5,0)/VLOOKUP($K$6,IPCA!$A:$E,5,0))</f>
        <v>1340.8513573907387</v>
      </c>
    </row>
    <row r="909" spans="1:11">
      <c r="A909" s="58">
        <v>2023</v>
      </c>
      <c r="B909" s="58">
        <v>3</v>
      </c>
      <c r="C909" s="17">
        <v>45139</v>
      </c>
      <c r="D909" s="18">
        <v>1</v>
      </c>
      <c r="E909" s="22">
        <v>1320</v>
      </c>
      <c r="F909" s="140">
        <f>$E909/(VLOOKUP($C909,INPC!$C:$F,4,0)/VLOOKUP($K$6,INPC!$C:$F,4,0))</f>
        <v>1331.6434602614183</v>
      </c>
      <c r="G909" s="140">
        <f>$E909/(VLOOKUP($C909,INPC!$C:$G,5,0)/VLOOKUP($K$6,INPC!$C:$G,5,0))</f>
        <v>1331.6434602614183</v>
      </c>
      <c r="H909" s="39">
        <f>$E909/(VLOOKUP($C909,IPCA!$A:$E,4,0)/VLOOKUP($K$6,IPCA!$A:$E,4,0))</f>
        <v>1337.7737278701477</v>
      </c>
      <c r="I909" s="39">
        <f>$E909/(VLOOKUP($C909,IPCA!$A:$E,5,0)/VLOOKUP($K$6,IPCA!$A:$E,5,0))</f>
        <v>1337.7737278701477</v>
      </c>
    </row>
    <row r="910" spans="1:11">
      <c r="A910" s="58">
        <v>2023</v>
      </c>
      <c r="B910" s="58">
        <v>3</v>
      </c>
      <c r="C910" s="17">
        <v>45170</v>
      </c>
      <c r="D910" s="18">
        <v>1</v>
      </c>
      <c r="E910" s="22">
        <v>1320</v>
      </c>
      <c r="F910" s="140">
        <f>$E910/(VLOOKUP($C910,INPC!$C:$F,4,0)/VLOOKUP($K$6,INPC!$C:$F,4,0))</f>
        <v>1330.1809024401905</v>
      </c>
      <c r="G910" s="140">
        <f>$E910/(VLOOKUP($C910,INPC!$C:$G,5,0)/VLOOKUP($K$6,INPC!$C:$G,5,0))</f>
        <v>1330.1809024401907</v>
      </c>
      <c r="H910" s="39">
        <f>$E910/(VLOOKUP($C910,IPCA!$A:$E,4,0)/VLOOKUP($K$6,IPCA!$A:$E,4,0))</f>
        <v>1334.3038446958958</v>
      </c>
      <c r="I910" s="39">
        <f>$E910/(VLOOKUP($C910,IPCA!$A:$E,5,0)/VLOOKUP($K$6,IPCA!$A:$E,5,0))</f>
        <v>1334.3038446958958</v>
      </c>
    </row>
    <row r="911" spans="1:11">
      <c r="A911" s="58">
        <v>2023</v>
      </c>
      <c r="B911" s="58">
        <v>4</v>
      </c>
      <c r="C911" s="17">
        <v>45200</v>
      </c>
      <c r="D911" s="18">
        <v>1</v>
      </c>
      <c r="E911" s="22">
        <v>1320</v>
      </c>
      <c r="F911" s="140">
        <f>$E911/(VLOOKUP($C911,INPC!$C:$F,4,0)/VLOOKUP($K$6,INPC!$C:$F,4,0))</f>
        <v>1328.5869469260281</v>
      </c>
      <c r="G911" s="140">
        <f>$E911/(VLOOKUP($C911,INPC!$C:$G,5,0)/VLOOKUP($K$6,INPC!$C:$G,5,0))</f>
        <v>1328.5869469260283</v>
      </c>
      <c r="H911" s="39">
        <f>$E911/(VLOOKUP($C911,IPCA!$A:$E,4,0)/VLOOKUP($K$6,IPCA!$A:$E,4,0))</f>
        <v>1331.1094965712534</v>
      </c>
      <c r="I911" s="39">
        <f>$E911/(VLOOKUP($C911,IPCA!$A:$E,5,0)/VLOOKUP($K$6,IPCA!$A:$E,5,0))</f>
        <v>1331.1094965712534</v>
      </c>
    </row>
    <row r="912" spans="1:11">
      <c r="A912" s="58">
        <v>2023</v>
      </c>
      <c r="B912" s="58">
        <v>4</v>
      </c>
      <c r="C912" s="17">
        <v>45231</v>
      </c>
      <c r="D912" s="18">
        <v>1</v>
      </c>
      <c r="E912" s="22">
        <v>1320</v>
      </c>
      <c r="F912" s="140">
        <f>$E912/(VLOOKUP($C912,INPC!$C:$F,4,0)/VLOOKUP($K$6,INPC!$C:$F,4,0))</f>
        <v>1327.2596469414607</v>
      </c>
      <c r="G912" s="140">
        <f>$E912/(VLOOKUP($C912,INPC!$C:$G,5,0)/VLOOKUP($K$6,INPC!$C:$G,5,0))</f>
        <v>1327.2596469414605</v>
      </c>
      <c r="H912" s="39">
        <f>$E912/(VLOOKUP($C912,IPCA!$A:$E,4,0)/VLOOKUP($K$6,IPCA!$A:$E,4,0))</f>
        <v>1327.3921802970804</v>
      </c>
      <c r="I912" s="39">
        <f>$E912/(VLOOKUP($C912,IPCA!$A:$E,5,0)/VLOOKUP($K$6,IPCA!$A:$E,5,0))</f>
        <v>1327.3921802970804</v>
      </c>
    </row>
    <row r="913" spans="1:9">
      <c r="A913" s="58">
        <v>2023</v>
      </c>
      <c r="B913" s="58">
        <v>4</v>
      </c>
      <c r="C913" s="17">
        <v>45261</v>
      </c>
      <c r="D913" s="18">
        <v>1</v>
      </c>
      <c r="E913" s="22">
        <v>1320</v>
      </c>
      <c r="F913" s="140">
        <f>$E913/(VLOOKUP($C913,INPC!$C:$F,4,0)/VLOOKUP($K$6,INPC!$C:$F,4,0))</f>
        <v>1320</v>
      </c>
      <c r="G913" s="140">
        <f>$E913/(VLOOKUP($C913,INPC!$C:$G,5,0)/VLOOKUP($K$6,INPC!$C:$G,5,0))</f>
        <v>1320</v>
      </c>
      <c r="H913" s="39">
        <f>$E913/(VLOOKUP($C913,IPCA!$A:$E,4,0)/VLOOKUP($K$6,IPCA!$A:$E,4,0))</f>
        <v>1320</v>
      </c>
      <c r="I913" s="39">
        <f>$E913/(VLOOKUP($C913,IPCA!$A:$E,5,0)/VLOOKUP($K$6,IPCA!$A:$E,5,0))</f>
        <v>1320</v>
      </c>
    </row>
    <row r="914" spans="1:9">
      <c r="A914" s="58">
        <v>2024</v>
      </c>
      <c r="B914" s="58">
        <v>1</v>
      </c>
      <c r="C914" s="17">
        <v>45292</v>
      </c>
      <c r="D914" s="18">
        <v>1</v>
      </c>
      <c r="E914" s="22">
        <v>1412</v>
      </c>
      <c r="F914" s="140">
        <f>$E914/(VLOOKUP($C914,INPC!$C:$F,4,0)/VLOOKUP($K$6,INPC!$C:$F,4,0))</f>
        <v>1403.9976209471031</v>
      </c>
      <c r="G914" s="140">
        <f>$E914/(VLOOKUP($C914,INPC!$C:$G,5,0)/VLOOKUP($K$6,INPC!$C:$G,5,0))</f>
        <v>1403.9976209471031</v>
      </c>
      <c r="H914" s="39">
        <f>$E914/(VLOOKUP($C914,IPCA!$A:$E,4,0)/VLOOKUP($K$6,IPCA!$A:$E,4,0))</f>
        <v>1406.093935063484</v>
      </c>
      <c r="I914" s="39">
        <f>$E914/(VLOOKUP($C914,IPCA!$A:$E,5,0)/VLOOKUP($K$6,IPCA!$A:$E,5,0))</f>
        <v>1406.093935063484</v>
      </c>
    </row>
    <row r="915" spans="1:9">
      <c r="A915" s="58">
        <v>2024</v>
      </c>
      <c r="B915" s="58">
        <v>1</v>
      </c>
      <c r="C915" s="17">
        <v>45323</v>
      </c>
      <c r="D915" s="18">
        <v>1</v>
      </c>
      <c r="E915" s="22">
        <v>1412</v>
      </c>
      <c r="F915" s="140">
        <f>$E915/(VLOOKUP($C915,INPC!$C:$F,4,0)/VLOOKUP($K$6,INPC!$C:$F,4,0))</f>
        <v>1392.7175008473939</v>
      </c>
      <c r="G915" s="140">
        <f>$E915/(VLOOKUP($C915,INPC!$C:$G,5,0)/VLOOKUP($K$6,INPC!$C:$G,5,0))</f>
        <v>1392.7175008473939</v>
      </c>
      <c r="H915" s="39">
        <f>$E915/(VLOOKUP($C915,IPCA!$A:$E,4,0)/VLOOKUP($K$6,IPCA!$A:$E,4,0))</f>
        <v>1394.5202933143971</v>
      </c>
      <c r="I915" s="39">
        <f>$E915/(VLOOKUP($C915,IPCA!$A:$E,5,0)/VLOOKUP($K$6,IPCA!$A:$E,5,0))</f>
        <v>1394.5202933143971</v>
      </c>
    </row>
    <row r="916" spans="1:9">
      <c r="A916" s="58">
        <v>2024</v>
      </c>
      <c r="B916" s="58">
        <v>1</v>
      </c>
      <c r="C916" s="17">
        <v>45352</v>
      </c>
      <c r="D916" s="18">
        <v>1</v>
      </c>
      <c r="E916" s="22">
        <v>1412</v>
      </c>
      <c r="F916" s="140">
        <f>$E916/(VLOOKUP($C916,INPC!$C:$F,4,0)/VLOOKUP($K$6,INPC!$C:$F,4,0))</f>
        <v>1390.075756996672</v>
      </c>
      <c r="G916" s="140">
        <f>$E916/(VLOOKUP($C916,INPC!$C:$G,5,0)/VLOOKUP($K$6,INPC!$C:$G,5,0))</f>
        <v>1390.075756996672</v>
      </c>
      <c r="H916" s="39">
        <f>$E916/(VLOOKUP($C916,IPCA!$A:$E,4,0)/VLOOKUP($K$6,IPCA!$A:$E,4,0))</f>
        <v>1392.2932477719191</v>
      </c>
      <c r="I916" s="39">
        <f>$E916/(VLOOKUP($C916,IPCA!$A:$E,5,0)/VLOOKUP($K$6,IPCA!$A:$E,5,0))</f>
        <v>1392.2932477719191</v>
      </c>
    </row>
    <row r="917" spans="1:9">
      <c r="A917" s="58">
        <v>2024</v>
      </c>
      <c r="B917" s="58">
        <v>2</v>
      </c>
      <c r="C917" s="17">
        <v>45383</v>
      </c>
      <c r="D917" s="18">
        <v>1</v>
      </c>
      <c r="E917" s="22">
        <v>1412</v>
      </c>
      <c r="F917" s="140">
        <f>$E917/(VLOOKUP($C917,INPC!$C:$F,4,0)/VLOOKUP($K$6,INPC!$C:$F,4,0))</f>
        <v>1384.951122406238</v>
      </c>
      <c r="G917" s="140">
        <f>$E917/(VLOOKUP($C917,INPC!$C:$G,5,0)/VLOOKUP($K$6,INPC!$C:$G,5,0))</f>
        <v>1384.9511224062383</v>
      </c>
      <c r="H917" s="39">
        <f>$E917/(VLOOKUP($C917,IPCA!$A:$E,4,0)/VLOOKUP($K$6,IPCA!$A:$E,4,0))</f>
        <v>1387.0231115958254</v>
      </c>
      <c r="I917" s="39">
        <f>$E917/(VLOOKUP($C917,IPCA!$A:$E,5,0)/VLOOKUP($K$6,IPCA!$A:$E,5,0))</f>
        <v>1387.0231115958254</v>
      </c>
    </row>
    <row r="918" spans="1:9">
      <c r="A918" s="58">
        <v>2024</v>
      </c>
      <c r="B918" s="58">
        <v>2</v>
      </c>
      <c r="C918" s="17">
        <v>45413</v>
      </c>
      <c r="D918" s="18">
        <v>1</v>
      </c>
      <c r="E918" s="22">
        <v>1412</v>
      </c>
      <c r="F918" s="140">
        <f>$E918/(VLOOKUP($C918,INPC!$C:$F,4,0)/VLOOKUP($K$6,INPC!$C:$F,4,0))</f>
        <v>1378.608864848474</v>
      </c>
      <c r="G918" s="140">
        <f>$E918/(VLOOKUP($C918,INPC!$C:$G,5,0)/VLOOKUP($K$6,INPC!$C:$G,5,0))</f>
        <v>1378.608864848474</v>
      </c>
      <c r="H918" s="39">
        <f>$E918/(VLOOKUP($C918,IPCA!$A:$E,4,0)/VLOOKUP($K$6,IPCA!$A:$E,4,0))</f>
        <v>1380.6716423943549</v>
      </c>
      <c r="I918" s="39">
        <f>$E918/(VLOOKUP($C918,IPCA!$A:$E,5,0)/VLOOKUP($K$6,IPCA!$A:$E,5,0))</f>
        <v>1380.6716423943549</v>
      </c>
    </row>
    <row r="919" spans="1:9">
      <c r="A919" s="58">
        <v>2024</v>
      </c>
      <c r="B919" s="58">
        <v>2</v>
      </c>
      <c r="C919" s="17">
        <v>45444</v>
      </c>
      <c r="D919" s="18">
        <v>1</v>
      </c>
      <c r="E919" s="22">
        <v>1412</v>
      </c>
      <c r="F919" s="140">
        <f>$E919/(VLOOKUP($C919,INPC!$C:$F,4,0)/VLOOKUP($K$6,INPC!$C:$F,4,0))</f>
        <v>1375.170547542361</v>
      </c>
      <c r="G919" s="140">
        <f>$E919/(VLOOKUP($C919,INPC!$C:$G,5,0)/VLOOKUP($K$6,INPC!$C:$G,5,0))</f>
        <v>1375.170547542361</v>
      </c>
      <c r="H919" s="39">
        <f>$E919/(VLOOKUP($C919,IPCA!$A:$E,4,0)/VLOOKUP($K$6,IPCA!$A:$E,4,0))</f>
        <v>1377.7776362779857</v>
      </c>
      <c r="I919" s="39">
        <f>$E919/(VLOOKUP($C919,IPCA!$A:$E,5,0)/VLOOKUP($K$6,IPCA!$A:$E,5,0))</f>
        <v>1377.7776362779857</v>
      </c>
    </row>
    <row r="920" spans="1:9">
      <c r="A920" s="58">
        <v>2024</v>
      </c>
      <c r="B920" s="58">
        <v>3</v>
      </c>
      <c r="C920" s="17">
        <v>45474</v>
      </c>
      <c r="D920" s="18">
        <v>1</v>
      </c>
      <c r="E920" s="22">
        <v>1412</v>
      </c>
      <c r="F920" s="140">
        <f>$E920/(VLOOKUP($C920,INPC!$C:$F,4,0)/VLOOKUP($K$6,INPC!$C:$F,4,0))</f>
        <v>1371.6037248047019</v>
      </c>
      <c r="G920" s="140">
        <f>$E920/(VLOOKUP($C920,INPC!$C:$G,5,0)/VLOOKUP($K$6,INPC!$C:$G,5,0))</f>
        <v>1371.6037248047019</v>
      </c>
      <c r="H920" s="39">
        <f>$E920/(VLOOKUP($C920,IPCA!$A:$E,4,0)/VLOOKUP($K$6,IPCA!$A:$E,4,0))</f>
        <v>1372.5614554764786</v>
      </c>
      <c r="I920" s="39">
        <f>$E920/(VLOOKUP($C920,IPCA!$A:$E,5,0)/VLOOKUP($K$6,IPCA!$A:$E,5,0))</f>
        <v>1372.5614554764784</v>
      </c>
    </row>
    <row r="921" spans="1:9">
      <c r="A921" s="58">
        <v>2024</v>
      </c>
      <c r="B921" s="58">
        <v>3</v>
      </c>
      <c r="C921" s="17">
        <v>45505</v>
      </c>
      <c r="D921" s="18">
        <v>1</v>
      </c>
      <c r="E921" s="22">
        <v>1412</v>
      </c>
      <c r="F921" s="18"/>
      <c r="G921" s="140"/>
      <c r="H921" s="138"/>
      <c r="I921" s="18"/>
    </row>
    <row r="922" spans="1:9">
      <c r="A922" s="58">
        <v>2024</v>
      </c>
      <c r="B922" s="58">
        <v>3</v>
      </c>
      <c r="C922" s="17">
        <v>45536</v>
      </c>
      <c r="D922" s="18">
        <v>1</v>
      </c>
      <c r="E922" s="5"/>
      <c r="F922" s="18"/>
      <c r="G922" s="140"/>
      <c r="H922" s="138"/>
      <c r="I922" s="18"/>
    </row>
    <row r="923" spans="1:9">
      <c r="A923" s="58">
        <v>2024</v>
      </c>
      <c r="B923" s="58">
        <v>4</v>
      </c>
      <c r="C923" s="17">
        <v>45566</v>
      </c>
      <c r="D923" s="18">
        <v>1</v>
      </c>
      <c r="E923" s="5"/>
      <c r="F923" s="18"/>
      <c r="G923" s="140"/>
      <c r="H923" s="138"/>
      <c r="I923" s="18"/>
    </row>
    <row r="924" spans="1:9">
      <c r="A924" s="58">
        <v>2024</v>
      </c>
      <c r="B924" s="58">
        <v>4</v>
      </c>
      <c r="C924" s="17">
        <v>45597</v>
      </c>
      <c r="D924" s="18">
        <v>1</v>
      </c>
      <c r="E924" s="5"/>
      <c r="F924" s="18"/>
      <c r="G924" s="140"/>
      <c r="H924" s="138"/>
      <c r="I924" s="18"/>
    </row>
    <row r="925" spans="1:9">
      <c r="A925" s="58">
        <v>2024</v>
      </c>
      <c r="B925" s="58">
        <v>4</v>
      </c>
      <c r="C925" s="17">
        <v>45627</v>
      </c>
      <c r="D925" s="18">
        <v>1</v>
      </c>
      <c r="E925" s="5"/>
      <c r="F925" s="18"/>
      <c r="G925" s="140"/>
      <c r="H925" s="138"/>
      <c r="I925" s="18"/>
    </row>
    <row r="926" spans="1:9">
      <c r="C926" s="4"/>
      <c r="E926" s="5"/>
      <c r="F926" s="12"/>
    </row>
    <row r="927" spans="1:9">
      <c r="C927" s="4"/>
      <c r="E927" s="5"/>
      <c r="F927" s="12"/>
    </row>
    <row r="928" spans="1:9">
      <c r="C928" s="4"/>
      <c r="E928" s="5"/>
      <c r="F928" s="12"/>
    </row>
    <row r="929" spans="3:6">
      <c r="C929" s="4"/>
      <c r="E929" s="5"/>
      <c r="F929" s="12"/>
    </row>
    <row r="930" spans="3:6">
      <c r="C930" s="4"/>
      <c r="E930" s="5"/>
      <c r="F930" s="12"/>
    </row>
    <row r="931" spans="3:6">
      <c r="C931" s="4"/>
      <c r="E931" s="5"/>
      <c r="F931" s="12"/>
    </row>
    <row r="932" spans="3:6">
      <c r="C932" s="4"/>
      <c r="E932" s="5"/>
      <c r="F932" s="12"/>
    </row>
    <row r="933" spans="3:6">
      <c r="C933" s="4"/>
      <c r="E933" s="5"/>
      <c r="F933" s="12"/>
    </row>
    <row r="934" spans="3:6">
      <c r="C934" s="4"/>
      <c r="E934" s="5"/>
      <c r="F934" s="12"/>
    </row>
    <row r="935" spans="3:6">
      <c r="C935" s="4"/>
      <c r="E935" s="5"/>
      <c r="F935" s="12"/>
    </row>
    <row r="936" spans="3:6">
      <c r="C936" s="4"/>
      <c r="E936" s="5"/>
      <c r="F936" s="12"/>
    </row>
    <row r="937" spans="3:6">
      <c r="C937" s="4"/>
      <c r="E937" s="5"/>
      <c r="F937" s="12"/>
    </row>
    <row r="938" spans="3:6">
      <c r="C938" s="4"/>
      <c r="E938" s="5"/>
      <c r="F938" s="12"/>
    </row>
    <row r="939" spans="3:6">
      <c r="C939" s="4"/>
      <c r="E939" s="5"/>
      <c r="F939" s="12"/>
    </row>
    <row r="940" spans="3:6">
      <c r="C940" s="4"/>
      <c r="E940" s="5"/>
      <c r="F940" s="12"/>
    </row>
    <row r="941" spans="3:6">
      <c r="C941" s="4"/>
      <c r="E941" s="5"/>
      <c r="F941" s="12"/>
    </row>
    <row r="942" spans="3:6">
      <c r="C942" s="4"/>
      <c r="E942" s="5"/>
      <c r="F942" s="12"/>
    </row>
    <row r="943" spans="3:6">
      <c r="C943" s="4"/>
      <c r="E943" s="5"/>
      <c r="F943" s="12"/>
    </row>
    <row r="944" spans="3:6">
      <c r="C944" s="4"/>
      <c r="E944" s="5"/>
      <c r="F944" s="12"/>
    </row>
    <row r="945" spans="3:6">
      <c r="C945" s="4"/>
      <c r="E945" s="5"/>
      <c r="F945" s="12"/>
    </row>
    <row r="946" spans="3:6">
      <c r="C946" s="4"/>
      <c r="E946" s="5"/>
      <c r="F946" s="12"/>
    </row>
    <row r="947" spans="3:6">
      <c r="C947" s="4"/>
      <c r="E947" s="5"/>
      <c r="F947" s="12"/>
    </row>
    <row r="948" spans="3:6">
      <c r="C948" s="4"/>
      <c r="E948" s="5"/>
      <c r="F948" s="12"/>
    </row>
    <row r="949" spans="3:6">
      <c r="C949" s="4"/>
      <c r="E949" s="5"/>
      <c r="F949" s="12"/>
    </row>
    <row r="950" spans="3:6">
      <c r="C950" s="4"/>
      <c r="E950" s="5"/>
      <c r="F950" s="12"/>
    </row>
    <row r="951" spans="3:6">
      <c r="C951" s="4"/>
      <c r="E951" s="5"/>
      <c r="F951" s="12"/>
    </row>
    <row r="952" spans="3:6">
      <c r="C952" s="4"/>
      <c r="E952" s="5"/>
      <c r="F952" s="12"/>
    </row>
    <row r="953" spans="3:6">
      <c r="C953" s="4"/>
      <c r="E953" s="5"/>
      <c r="F953" s="12"/>
    </row>
    <row r="954" spans="3:6">
      <c r="C954" s="4"/>
      <c r="E954" s="5"/>
      <c r="F954" s="12"/>
    </row>
    <row r="955" spans="3:6">
      <c r="C955" s="4"/>
      <c r="E955" s="5"/>
      <c r="F955" s="12"/>
    </row>
    <row r="956" spans="3:6">
      <c r="C956" s="4"/>
      <c r="E956" s="5"/>
      <c r="F956" s="12"/>
    </row>
    <row r="957" spans="3:6">
      <c r="C957" s="4"/>
      <c r="E957" s="5"/>
      <c r="F957" s="12"/>
    </row>
    <row r="958" spans="3:6">
      <c r="C958" s="4"/>
      <c r="E958" s="5"/>
      <c r="F958" s="12"/>
    </row>
    <row r="959" spans="3:6">
      <c r="C959" s="4"/>
      <c r="E959" s="5"/>
      <c r="F959" s="12"/>
    </row>
    <row r="960" spans="3:6">
      <c r="C960" s="4"/>
      <c r="E960" s="5"/>
      <c r="F960" s="12"/>
    </row>
    <row r="961" spans="3:6">
      <c r="C961" s="4"/>
      <c r="E961" s="5"/>
      <c r="F961" s="12"/>
    </row>
    <row r="962" spans="3:6">
      <c r="C962" s="4"/>
      <c r="E962" s="5"/>
      <c r="F962" s="12"/>
    </row>
    <row r="963" spans="3:6">
      <c r="C963" s="4"/>
      <c r="E963" s="5"/>
      <c r="F963" s="12"/>
    </row>
    <row r="964" spans="3:6">
      <c r="C964" s="4"/>
      <c r="E964" s="5"/>
      <c r="F964" s="12"/>
    </row>
    <row r="965" spans="3:6">
      <c r="C965" s="4"/>
      <c r="E965" s="5"/>
      <c r="F965" s="12"/>
    </row>
    <row r="966" spans="3:6">
      <c r="C966" s="4"/>
      <c r="E966" s="5"/>
      <c r="F966" s="12"/>
    </row>
    <row r="967" spans="3:6">
      <c r="C967" s="4"/>
      <c r="E967" s="5"/>
      <c r="F967" s="12"/>
    </row>
    <row r="968" spans="3:6">
      <c r="C968" s="4"/>
      <c r="E968" s="5"/>
      <c r="F968" s="12"/>
    </row>
    <row r="969" spans="3:6">
      <c r="C969" s="4"/>
      <c r="E969" s="5"/>
      <c r="F969" s="12"/>
    </row>
    <row r="970" spans="3:6">
      <c r="C970" s="4"/>
      <c r="E970" s="5"/>
      <c r="F970" s="12"/>
    </row>
    <row r="971" spans="3:6">
      <c r="C971" s="4"/>
      <c r="E971" s="5"/>
      <c r="F971" s="12"/>
    </row>
    <row r="972" spans="3:6">
      <c r="C972" s="4"/>
      <c r="E972" s="5"/>
      <c r="F972" s="12"/>
    </row>
    <row r="973" spans="3:6">
      <c r="C973" s="4"/>
      <c r="E973" s="5"/>
      <c r="F973" s="12"/>
    </row>
    <row r="974" spans="3:6">
      <c r="C974" s="4"/>
      <c r="E974" s="5"/>
      <c r="F974" s="12"/>
    </row>
    <row r="975" spans="3:6">
      <c r="C975" s="4"/>
      <c r="E975" s="5"/>
      <c r="F975" s="12"/>
    </row>
    <row r="976" spans="3:6">
      <c r="C976" s="4"/>
      <c r="E976" s="5"/>
      <c r="F976" s="12"/>
    </row>
    <row r="977" spans="3:6">
      <c r="C977" s="4"/>
      <c r="E977" s="5"/>
      <c r="F977" s="12"/>
    </row>
    <row r="978" spans="3:6">
      <c r="C978" s="4"/>
      <c r="E978" s="5"/>
      <c r="F978" s="12"/>
    </row>
    <row r="979" spans="3:6">
      <c r="C979" s="4"/>
      <c r="E979" s="5"/>
      <c r="F979" s="12"/>
    </row>
    <row r="980" spans="3:6">
      <c r="C980" s="4"/>
      <c r="E980" s="5"/>
      <c r="F980" s="12"/>
    </row>
    <row r="981" spans="3:6">
      <c r="C981" s="4"/>
      <c r="E981" s="5"/>
      <c r="F981" s="12"/>
    </row>
    <row r="982" spans="3:6">
      <c r="C982" s="4"/>
      <c r="E982" s="5"/>
      <c r="F982" s="12"/>
    </row>
    <row r="983" spans="3:6">
      <c r="C983" s="4"/>
      <c r="E983" s="5"/>
      <c r="F983" s="12"/>
    </row>
    <row r="984" spans="3:6">
      <c r="C984" s="4"/>
      <c r="E984" s="5"/>
      <c r="F984" s="12"/>
    </row>
    <row r="985" spans="3:6">
      <c r="C985" s="4"/>
      <c r="E985" s="5"/>
      <c r="F985" s="12"/>
    </row>
    <row r="986" spans="3:6">
      <c r="C986" s="4"/>
      <c r="E986" s="5"/>
      <c r="F986" s="12"/>
    </row>
    <row r="987" spans="3:6">
      <c r="C987" s="4"/>
      <c r="E987" s="5"/>
      <c r="F987" s="12"/>
    </row>
    <row r="988" spans="3:6">
      <c r="C988" s="4"/>
      <c r="E988" s="5"/>
      <c r="F988" s="12"/>
    </row>
    <row r="989" spans="3:6">
      <c r="C989" s="4"/>
      <c r="E989" s="5"/>
      <c r="F989" s="12"/>
    </row>
    <row r="990" spans="3:6">
      <c r="C990" s="4"/>
      <c r="E990" s="5"/>
      <c r="F990" s="12"/>
    </row>
    <row r="991" spans="3:6">
      <c r="C991" s="4"/>
      <c r="E991" s="5"/>
      <c r="F991" s="12"/>
    </row>
    <row r="992" spans="3:6">
      <c r="C992" s="4"/>
      <c r="E992" s="5"/>
      <c r="F992" s="12"/>
    </row>
    <row r="993" spans="3:6">
      <c r="C993" s="4"/>
      <c r="E993" s="5"/>
      <c r="F993" s="12"/>
    </row>
    <row r="994" spans="3:6">
      <c r="C994" s="4"/>
      <c r="E994" s="5"/>
      <c r="F994" s="12"/>
    </row>
    <row r="995" spans="3:6">
      <c r="C995" s="4"/>
      <c r="E995" s="5"/>
      <c r="F995" s="12"/>
    </row>
    <row r="996" spans="3:6">
      <c r="C996" s="4"/>
      <c r="E996" s="5"/>
      <c r="F996" s="12"/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249977111117893"/>
  </sheetPr>
  <dimension ref="A1:AML996"/>
  <sheetViews>
    <sheetView showGridLines="0" zoomScaleNormal="100" workbookViewId="0">
      <pane xSplit="3" ySplit="1" topLeftCell="D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7" defaultRowHeight="13.8"/>
  <cols>
    <col min="1" max="2" width="12.44140625" customWidth="1"/>
    <col min="3" max="3" width="12.44140625" style="1" customWidth="1"/>
    <col min="4" max="4" width="16.109375" style="1" customWidth="1"/>
    <col min="5" max="5" width="15.6640625" style="1" customWidth="1"/>
    <col min="6" max="6" width="20.44140625" style="1" customWidth="1"/>
    <col min="7" max="7" width="28.33203125" style="1" customWidth="1"/>
    <col min="8" max="8" width="21" style="1" customWidth="1"/>
    <col min="9" max="9" width="26.88671875" style="1" customWidth="1"/>
    <col min="10" max="10" width="29.88671875" style="1" customWidth="1"/>
    <col min="11" max="11" width="7" style="1"/>
    <col min="12" max="12" width="9" style="1" bestFit="1" customWidth="1"/>
    <col min="13" max="1026" width="7" style="1"/>
  </cols>
  <sheetData>
    <row r="1" spans="1:10" s="7" customFormat="1" ht="33" customHeight="1">
      <c r="A1" s="16" t="s">
        <v>41</v>
      </c>
      <c r="B1" s="16" t="s">
        <v>42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</row>
    <row r="2" spans="1:10">
      <c r="A2" s="58">
        <v>1948</v>
      </c>
      <c r="B2" s="58">
        <v>1</v>
      </c>
      <c r="C2" s="17">
        <v>17533</v>
      </c>
      <c r="D2" s="18">
        <v>2750000000000000</v>
      </c>
      <c r="E2" s="22">
        <v>360</v>
      </c>
      <c r="F2" s="18">
        <f>'IGPC-MTB'!B2*$F$376/'IGPC-MTB'!$B$376</f>
        <v>2.1511967530533217E-12</v>
      </c>
      <c r="G2" s="18">
        <f t="shared" ref="G2:G65" si="0">F2</f>
        <v>2.1511967530533217E-12</v>
      </c>
      <c r="H2" s="18"/>
      <c r="I2" s="18"/>
      <c r="J2" s="18"/>
    </row>
    <row r="3" spans="1:10">
      <c r="A3" s="58">
        <v>1948</v>
      </c>
      <c r="B3" s="58">
        <v>1</v>
      </c>
      <c r="C3" s="17">
        <v>17564</v>
      </c>
      <c r="D3" s="18">
        <v>2750000000000000</v>
      </c>
      <c r="E3" s="22">
        <v>360</v>
      </c>
      <c r="F3" s="18">
        <f>'IGPC-MTB'!B3*$F$376/'IGPC-MTB'!$B$376</f>
        <v>2.1567339390328671E-12</v>
      </c>
      <c r="G3" s="18">
        <f t="shared" si="0"/>
        <v>2.1567339390328671E-12</v>
      </c>
      <c r="H3" s="18">
        <f t="shared" ref="H3:H66" si="1">SQRT(G3*G2)</f>
        <v>2.1539635667409521E-12</v>
      </c>
      <c r="I3" s="18"/>
      <c r="J3" s="18"/>
    </row>
    <row r="4" spans="1:10">
      <c r="A4" s="58">
        <v>1948</v>
      </c>
      <c r="B4" s="58">
        <v>1</v>
      </c>
      <c r="C4" s="17">
        <v>17593</v>
      </c>
      <c r="D4" s="18">
        <v>2750000000000000</v>
      </c>
      <c r="E4" s="22">
        <v>360</v>
      </c>
      <c r="F4" s="18">
        <f>'IGPC-MTB'!B4*$F$376/'IGPC-MTB'!$B$376</f>
        <v>2.1595025320226395E-12</v>
      </c>
      <c r="G4" s="18">
        <f t="shared" si="0"/>
        <v>2.1595025320226395E-12</v>
      </c>
      <c r="H4" s="18">
        <f t="shared" si="1"/>
        <v>2.1581177915583379E-12</v>
      </c>
      <c r="I4" s="18">
        <f t="shared" ref="I4:I67" si="2">GEOMEAN(G2:G4)</f>
        <v>2.1558083081394375E-12</v>
      </c>
      <c r="J4" s="18"/>
    </row>
    <row r="5" spans="1:10">
      <c r="A5" s="58">
        <v>1948</v>
      </c>
      <c r="B5" s="58">
        <v>2</v>
      </c>
      <c r="C5" s="17">
        <v>17624</v>
      </c>
      <c r="D5" s="18">
        <v>2750000000000000</v>
      </c>
      <c r="E5" s="22">
        <v>360</v>
      </c>
      <c r="F5" s="18">
        <f>'IGPC-MTB'!B5*$F$376/'IGPC-MTB'!$B$376</f>
        <v>2.165039718002185E-12</v>
      </c>
      <c r="G5" s="18">
        <f t="shared" si="0"/>
        <v>2.165039718002185E-12</v>
      </c>
      <c r="H5" s="18">
        <f t="shared" si="1"/>
        <v>2.162269352544983E-12</v>
      </c>
      <c r="I5" s="18">
        <f t="shared" si="2"/>
        <v>2.1604226379457143E-12</v>
      </c>
      <c r="J5" s="18"/>
    </row>
    <row r="6" spans="1:10">
      <c r="A6" s="58">
        <v>1948</v>
      </c>
      <c r="B6" s="58">
        <v>2</v>
      </c>
      <c r="C6" s="17">
        <v>17654</v>
      </c>
      <c r="D6" s="18">
        <v>2750000000000000</v>
      </c>
      <c r="E6" s="22">
        <v>360</v>
      </c>
      <c r="F6" s="18">
        <f>'IGPC-MTB'!B6*$F$376/'IGPC-MTB'!$B$376</f>
        <v>2.1788826829510475E-12</v>
      </c>
      <c r="G6" s="18">
        <f t="shared" si="0"/>
        <v>2.1788826829510475E-12</v>
      </c>
      <c r="H6" s="18">
        <f t="shared" si="1"/>
        <v>2.1719501719551901E-12</v>
      </c>
      <c r="I6" s="18">
        <f t="shared" si="2"/>
        <v>2.1677930068062966E-12</v>
      </c>
      <c r="J6" s="18"/>
    </row>
    <row r="7" spans="1:10">
      <c r="A7" s="58">
        <v>1948</v>
      </c>
      <c r="B7" s="58">
        <v>2</v>
      </c>
      <c r="C7" s="17">
        <v>17685</v>
      </c>
      <c r="D7" s="18">
        <v>2750000000000000</v>
      </c>
      <c r="E7" s="22">
        <v>360</v>
      </c>
      <c r="F7" s="18">
        <f>'IGPC-MTB'!B7*$F$376/'IGPC-MTB'!$B$376</f>
        <v>2.1954942408896831E-12</v>
      </c>
      <c r="G7" s="18">
        <f t="shared" si="0"/>
        <v>2.1954942408896831E-12</v>
      </c>
      <c r="H7" s="18">
        <f t="shared" si="1"/>
        <v>2.1871726913971118E-12</v>
      </c>
      <c r="I7" s="18">
        <f t="shared" si="2"/>
        <v>2.1797700068076178E-12</v>
      </c>
      <c r="J7" s="18"/>
    </row>
    <row r="8" spans="1:10">
      <c r="A8" s="58">
        <v>1948</v>
      </c>
      <c r="B8" s="58">
        <v>3</v>
      </c>
      <c r="C8" s="17">
        <v>17715</v>
      </c>
      <c r="D8" s="18">
        <v>2750000000000000</v>
      </c>
      <c r="E8" s="22">
        <v>360</v>
      </c>
      <c r="F8" s="18">
        <f>'IGPC-MTB'!B8*$F$376/'IGPC-MTB'!$B$376</f>
        <v>2.2010314268692286E-12</v>
      </c>
      <c r="G8" s="18">
        <f t="shared" si="0"/>
        <v>2.2010314268692286E-12</v>
      </c>
      <c r="H8" s="18">
        <f t="shared" si="1"/>
        <v>2.1982610904322973E-12</v>
      </c>
      <c r="I8" s="18">
        <f t="shared" si="2"/>
        <v>2.1917825469709119E-12</v>
      </c>
      <c r="J8" s="18"/>
    </row>
    <row r="9" spans="1:10">
      <c r="A9" s="58">
        <v>1948</v>
      </c>
      <c r="B9" s="58">
        <v>3</v>
      </c>
      <c r="C9" s="17">
        <v>17746</v>
      </c>
      <c r="D9" s="18">
        <v>2750000000000000</v>
      </c>
      <c r="E9" s="22">
        <v>360</v>
      </c>
      <c r="F9" s="18">
        <f>'IGPC-MTB'!B9*$F$376/'IGPC-MTB'!$B$376</f>
        <v>2.2093372058385465E-12</v>
      </c>
      <c r="G9" s="18">
        <f t="shared" si="0"/>
        <v>2.2093372058385465E-12</v>
      </c>
      <c r="H9" s="18">
        <f t="shared" si="1"/>
        <v>2.2051804059083442E-12</v>
      </c>
      <c r="I9" s="18">
        <f t="shared" si="2"/>
        <v>2.2019469453228783E-12</v>
      </c>
      <c r="J9" s="18"/>
    </row>
    <row r="10" spans="1:10">
      <c r="A10" s="58">
        <v>1948</v>
      </c>
      <c r="B10" s="58">
        <v>3</v>
      </c>
      <c r="C10" s="17">
        <v>17777</v>
      </c>
      <c r="D10" s="18">
        <v>2750000000000000</v>
      </c>
      <c r="E10" s="22">
        <v>360</v>
      </c>
      <c r="F10" s="18">
        <f>'IGPC-MTB'!B10*$F$376/'IGPC-MTB'!$B$376</f>
        <v>2.2176429848078643E-12</v>
      </c>
      <c r="G10" s="18">
        <f t="shared" si="0"/>
        <v>2.2176429848078643E-12</v>
      </c>
      <c r="H10" s="18">
        <f t="shared" si="1"/>
        <v>2.2134861995510299E-12</v>
      </c>
      <c r="I10" s="18">
        <f t="shared" si="2"/>
        <v>2.2093267975451901E-12</v>
      </c>
      <c r="J10" s="18"/>
    </row>
    <row r="11" spans="1:10">
      <c r="A11" s="58">
        <v>1948</v>
      </c>
      <c r="B11" s="58">
        <v>4</v>
      </c>
      <c r="C11" s="17">
        <v>17807</v>
      </c>
      <c r="D11" s="18">
        <v>2750000000000000</v>
      </c>
      <c r="E11" s="22">
        <v>360</v>
      </c>
      <c r="F11" s="18">
        <f>'IGPC-MTB'!B11*$F$376/'IGPC-MTB'!$B$376</f>
        <v>2.2259487637771821E-12</v>
      </c>
      <c r="G11" s="18">
        <f t="shared" si="0"/>
        <v>2.2259487637771821E-12</v>
      </c>
      <c r="H11" s="18">
        <f t="shared" si="1"/>
        <v>2.2217919930840074E-12</v>
      </c>
      <c r="I11" s="18">
        <f t="shared" si="2"/>
        <v>2.2176326154972453E-12</v>
      </c>
      <c r="J11" s="18"/>
    </row>
    <row r="12" spans="1:10">
      <c r="A12" s="58">
        <v>1948</v>
      </c>
      <c r="B12" s="58">
        <v>4</v>
      </c>
      <c r="C12" s="17">
        <v>17838</v>
      </c>
      <c r="D12" s="18">
        <v>2750000000000000</v>
      </c>
      <c r="E12" s="22">
        <v>360</v>
      </c>
      <c r="F12" s="18">
        <f>'IGPC-MTB'!B12*$F$376/'IGPC-MTB'!$B$376</f>
        <v>2.2314859497567272E-12</v>
      </c>
      <c r="G12" s="18">
        <f t="shared" si="0"/>
        <v>2.2314859497567272E-12</v>
      </c>
      <c r="H12" s="18">
        <f t="shared" si="1"/>
        <v>2.228715637143316E-12</v>
      </c>
      <c r="I12" s="18">
        <f t="shared" si="2"/>
        <v>2.2250186237837518E-12</v>
      </c>
      <c r="J12" s="18"/>
    </row>
    <row r="13" spans="1:10">
      <c r="A13" s="58">
        <v>1948</v>
      </c>
      <c r="B13" s="58">
        <v>4</v>
      </c>
      <c r="C13" s="17">
        <v>17868</v>
      </c>
      <c r="D13" s="18">
        <v>2750000000000000</v>
      </c>
      <c r="E13" s="22">
        <v>360</v>
      </c>
      <c r="F13" s="18">
        <f>'IGPC-MTB'!B13*$F$376/'IGPC-MTB'!$B$376</f>
        <v>2.239791728726045E-12</v>
      </c>
      <c r="G13" s="18">
        <f t="shared" si="0"/>
        <v>2.239791728726045E-12</v>
      </c>
      <c r="H13" s="18">
        <f t="shared" si="1"/>
        <v>2.2356349820651627E-12</v>
      </c>
      <c r="I13" s="18">
        <f t="shared" si="2"/>
        <v>2.2324015683827649E-12</v>
      </c>
      <c r="J13" s="18">
        <f t="shared" ref="J13:J76" si="3">GEOMEAN(G2:G13)</f>
        <v>2.1941346365751264E-12</v>
      </c>
    </row>
    <row r="14" spans="1:10">
      <c r="A14" s="58">
        <v>1949</v>
      </c>
      <c r="B14" s="58">
        <v>1</v>
      </c>
      <c r="C14" s="17">
        <v>17899</v>
      </c>
      <c r="D14" s="18">
        <v>2750000000000000</v>
      </c>
      <c r="E14" s="22">
        <v>360</v>
      </c>
      <c r="F14" s="18">
        <f>'IGPC-MTB'!B14*$F$376/'IGPC-MTB'!$B$376</f>
        <v>2.2619404726442258E-12</v>
      </c>
      <c r="G14" s="18">
        <f t="shared" si="0"/>
        <v>2.2619404726442258E-12</v>
      </c>
      <c r="H14" s="18">
        <f t="shared" si="1"/>
        <v>2.2508388572928135E-12</v>
      </c>
      <c r="I14" s="18">
        <f t="shared" si="2"/>
        <v>2.2443693106256052E-12</v>
      </c>
      <c r="J14" s="18">
        <f t="shared" si="3"/>
        <v>2.2033324283958097E-12</v>
      </c>
    </row>
    <row r="15" spans="1:10">
      <c r="A15" s="58">
        <v>1949</v>
      </c>
      <c r="B15" s="58">
        <v>1</v>
      </c>
      <c r="C15" s="17">
        <v>17930</v>
      </c>
      <c r="D15" s="18">
        <v>2750000000000000</v>
      </c>
      <c r="E15" s="22">
        <v>360</v>
      </c>
      <c r="F15" s="18">
        <f>'IGPC-MTB'!B15*$F$376/'IGPC-MTB'!$B$376</f>
        <v>2.2813206235726342E-12</v>
      </c>
      <c r="G15" s="18">
        <f t="shared" si="0"/>
        <v>2.2813206235726342E-12</v>
      </c>
      <c r="H15" s="18">
        <f t="shared" si="1"/>
        <v>2.2716098805774076E-12</v>
      </c>
      <c r="I15" s="18">
        <f t="shared" si="2"/>
        <v>2.260953921783712E-12</v>
      </c>
      <c r="J15" s="18">
        <f t="shared" si="3"/>
        <v>2.2136680957997359E-12</v>
      </c>
    </row>
    <row r="16" spans="1:10">
      <c r="A16" s="58">
        <v>1949</v>
      </c>
      <c r="B16" s="58">
        <v>1</v>
      </c>
      <c r="C16" s="17">
        <v>17958</v>
      </c>
      <c r="D16" s="18">
        <v>2750000000000000</v>
      </c>
      <c r="E16" s="22">
        <v>360</v>
      </c>
      <c r="F16" s="18">
        <f>'IGPC-MTB'!B16*$F$376/'IGPC-MTB'!$B$376</f>
        <v>2.3034693674908153E-12</v>
      </c>
      <c r="G16" s="18">
        <f t="shared" si="0"/>
        <v>2.3034693674908153E-12</v>
      </c>
      <c r="H16" s="18">
        <f t="shared" si="1"/>
        <v>2.2923682456849308E-12</v>
      </c>
      <c r="I16" s="18">
        <f t="shared" si="2"/>
        <v>2.2821804448633434E-12</v>
      </c>
      <c r="J16" s="18">
        <f t="shared" si="3"/>
        <v>2.2256057407054398E-12</v>
      </c>
    </row>
    <row r="17" spans="1:10">
      <c r="A17" s="58">
        <v>1949</v>
      </c>
      <c r="B17" s="58">
        <v>2</v>
      </c>
      <c r="C17" s="17">
        <v>17989</v>
      </c>
      <c r="D17" s="18">
        <v>2750000000000000</v>
      </c>
      <c r="E17" s="22">
        <v>360</v>
      </c>
      <c r="F17" s="18">
        <f>'IGPC-MTB'!B17*$F$376/'IGPC-MTB'!$B$376</f>
        <v>2.3256181114089961E-12</v>
      </c>
      <c r="G17" s="18">
        <f t="shared" si="0"/>
        <v>2.3256181114089961E-12</v>
      </c>
      <c r="H17" s="18">
        <f t="shared" si="1"/>
        <v>2.3145172455854515E-12</v>
      </c>
      <c r="I17" s="18">
        <f t="shared" si="2"/>
        <v>2.3033983757390676E-12</v>
      </c>
      <c r="J17" s="18">
        <f t="shared" si="3"/>
        <v>2.2389150238862391E-12</v>
      </c>
    </row>
    <row r="18" spans="1:10">
      <c r="A18" s="58">
        <v>1949</v>
      </c>
      <c r="B18" s="58">
        <v>2</v>
      </c>
      <c r="C18" s="17">
        <v>18019</v>
      </c>
      <c r="D18" s="18">
        <v>2750000000000000</v>
      </c>
      <c r="E18" s="22">
        <v>360</v>
      </c>
      <c r="F18" s="18">
        <f>'IGPC-MTB'!B18*$F$376/'IGPC-MTB'!$B$376</f>
        <v>2.3449982623374045E-12</v>
      </c>
      <c r="G18" s="18">
        <f t="shared" si="0"/>
        <v>2.3449982623374045E-12</v>
      </c>
      <c r="H18" s="18">
        <f t="shared" si="1"/>
        <v>2.335288082895661E-12</v>
      </c>
      <c r="I18" s="18">
        <f t="shared" si="2"/>
        <v>2.3246333058237815E-12</v>
      </c>
      <c r="J18" s="18">
        <f t="shared" si="3"/>
        <v>2.2526652889745614E-12</v>
      </c>
    </row>
    <row r="19" spans="1:10">
      <c r="A19" s="58">
        <v>1949</v>
      </c>
      <c r="B19" s="58">
        <v>2</v>
      </c>
      <c r="C19" s="17">
        <v>18050</v>
      </c>
      <c r="D19" s="18">
        <v>2750000000000000</v>
      </c>
      <c r="E19" s="22">
        <v>360</v>
      </c>
      <c r="F19" s="18">
        <f>'IGPC-MTB'!B19*$F$376/'IGPC-MTB'!$B$376</f>
        <v>2.3671470062555856E-12</v>
      </c>
      <c r="G19" s="18">
        <f t="shared" si="0"/>
        <v>2.3671470062555856E-12</v>
      </c>
      <c r="H19" s="18">
        <f t="shared" si="1"/>
        <v>2.356046607426631E-12</v>
      </c>
      <c r="I19" s="18">
        <f t="shared" si="2"/>
        <v>2.3458597942857626E-12</v>
      </c>
      <c r="J19" s="18">
        <f t="shared" si="3"/>
        <v>2.2668410974630535E-12</v>
      </c>
    </row>
    <row r="20" spans="1:10">
      <c r="A20" s="58">
        <v>1949</v>
      </c>
      <c r="B20" s="58">
        <v>3</v>
      </c>
      <c r="C20" s="17">
        <v>18080</v>
      </c>
      <c r="D20" s="18">
        <v>2750000000000000</v>
      </c>
      <c r="E20" s="22">
        <v>360</v>
      </c>
      <c r="F20" s="18">
        <f>'IGPC-MTB'!B20*$F$376/'IGPC-MTB'!$B$376</f>
        <v>2.3754527852249035E-12</v>
      </c>
      <c r="G20" s="18">
        <f t="shared" si="0"/>
        <v>2.3754527852249035E-12</v>
      </c>
      <c r="H20" s="18">
        <f t="shared" si="1"/>
        <v>2.371296259231778E-12</v>
      </c>
      <c r="I20" s="18">
        <f t="shared" si="2"/>
        <v>2.362497653751012E-12</v>
      </c>
      <c r="J20" s="18">
        <f t="shared" si="3"/>
        <v>2.2812931214398749E-12</v>
      </c>
    </row>
    <row r="21" spans="1:10">
      <c r="A21" s="58">
        <v>1949</v>
      </c>
      <c r="B21" s="58">
        <v>3</v>
      </c>
      <c r="C21" s="17">
        <v>18111</v>
      </c>
      <c r="D21" s="18">
        <v>2750000000000000</v>
      </c>
      <c r="E21" s="22">
        <v>360</v>
      </c>
      <c r="F21" s="18">
        <f>'IGPC-MTB'!B21*$F$376/'IGPC-MTB'!$B$376</f>
        <v>2.3809899712044486E-12</v>
      </c>
      <c r="G21" s="18">
        <f t="shared" si="0"/>
        <v>2.3809899712044486E-12</v>
      </c>
      <c r="H21" s="18">
        <f t="shared" si="1"/>
        <v>2.3782197666931815E-12</v>
      </c>
      <c r="I21" s="18">
        <f t="shared" si="2"/>
        <v>2.3745231034958923E-12</v>
      </c>
      <c r="J21" s="18">
        <f t="shared" si="3"/>
        <v>2.2955621446057206E-12</v>
      </c>
    </row>
    <row r="22" spans="1:10">
      <c r="A22" s="58">
        <v>1949</v>
      </c>
      <c r="B22" s="58">
        <v>3</v>
      </c>
      <c r="C22" s="17">
        <v>18142</v>
      </c>
      <c r="D22" s="18">
        <v>2750000000000000</v>
      </c>
      <c r="E22" s="22">
        <v>360</v>
      </c>
      <c r="F22" s="18">
        <f>'IGPC-MTB'!B22*$F$376/'IGPC-MTB'!$B$376</f>
        <v>2.3892957501737664E-12</v>
      </c>
      <c r="G22" s="18">
        <f t="shared" si="0"/>
        <v>2.3892957501737664E-12</v>
      </c>
      <c r="H22" s="18">
        <f t="shared" si="1"/>
        <v>2.3851392452863517E-12</v>
      </c>
      <c r="I22" s="18">
        <f t="shared" si="2"/>
        <v>2.3819060444465097E-12</v>
      </c>
      <c r="J22" s="18">
        <f t="shared" si="3"/>
        <v>2.3098684357787143E-12</v>
      </c>
    </row>
    <row r="23" spans="1:10">
      <c r="A23" s="58">
        <v>1949</v>
      </c>
      <c r="B23" s="58">
        <v>4</v>
      </c>
      <c r="C23" s="17">
        <v>18172</v>
      </c>
      <c r="D23" s="18">
        <v>2750000000000000</v>
      </c>
      <c r="E23" s="22">
        <v>360</v>
      </c>
      <c r="F23" s="18">
        <f>'IGPC-MTB'!B23*$F$376/'IGPC-MTB'!$B$376</f>
        <v>2.4031387151226297E-12</v>
      </c>
      <c r="G23" s="18">
        <f t="shared" si="0"/>
        <v>2.4031387151226297E-12</v>
      </c>
      <c r="H23" s="18">
        <f t="shared" si="1"/>
        <v>2.3962072362632882E-12</v>
      </c>
      <c r="I23" s="18">
        <f t="shared" si="2"/>
        <v>2.391124038954866E-12</v>
      </c>
      <c r="J23" s="18">
        <f t="shared" si="3"/>
        <v>2.3246587928205194E-12</v>
      </c>
    </row>
    <row r="24" spans="1:10">
      <c r="A24" s="58">
        <v>1949</v>
      </c>
      <c r="B24" s="58">
        <v>4</v>
      </c>
      <c r="C24" s="17">
        <v>18203</v>
      </c>
      <c r="D24" s="18">
        <v>2750000000000000</v>
      </c>
      <c r="E24" s="22">
        <v>360</v>
      </c>
      <c r="F24" s="18">
        <f>'IGPC-MTB'!B24*$F$376/'IGPC-MTB'!$B$376</f>
        <v>2.4169816800714926E-12</v>
      </c>
      <c r="G24" s="18">
        <f t="shared" si="0"/>
        <v>2.4169816800714926E-12</v>
      </c>
      <c r="H24" s="18">
        <f t="shared" si="1"/>
        <v>2.4100502586298779E-12</v>
      </c>
      <c r="I24" s="18">
        <f t="shared" si="2"/>
        <v>2.4031121346347969E-12</v>
      </c>
      <c r="J24" s="18">
        <f t="shared" si="3"/>
        <v>2.3401793933860119E-12</v>
      </c>
    </row>
    <row r="25" spans="1:10">
      <c r="A25" s="58">
        <v>1949</v>
      </c>
      <c r="B25" s="58">
        <v>4</v>
      </c>
      <c r="C25" s="17">
        <v>18233</v>
      </c>
      <c r="D25" s="18">
        <v>2750000000000000</v>
      </c>
      <c r="E25" s="22">
        <v>360</v>
      </c>
      <c r="F25" s="18">
        <f>'IGPC-MTB'!B25*$F$376/'IGPC-MTB'!$B$376</f>
        <v>2.4308246450203555E-12</v>
      </c>
      <c r="G25" s="18">
        <f t="shared" si="0"/>
        <v>2.4308246450203555E-12</v>
      </c>
      <c r="H25" s="18">
        <f t="shared" si="1"/>
        <v>2.4238932803406358E-12</v>
      </c>
      <c r="I25" s="18">
        <f t="shared" si="2"/>
        <v>2.4169552518234695E-12</v>
      </c>
      <c r="J25" s="18">
        <f t="shared" si="3"/>
        <v>2.3561954717557567E-12</v>
      </c>
    </row>
    <row r="26" spans="1:10">
      <c r="A26" s="58">
        <v>1950</v>
      </c>
      <c r="B26" s="58">
        <v>1</v>
      </c>
      <c r="C26" s="17">
        <v>18264</v>
      </c>
      <c r="D26" s="18">
        <v>2750000000000000</v>
      </c>
      <c r="E26" s="22">
        <v>360</v>
      </c>
      <c r="F26" s="18">
        <f>'IGPC-MTB'!B26*$F$376/'IGPC-MTB'!$B$376</f>
        <v>2.4391304239896734E-12</v>
      </c>
      <c r="G26" s="18">
        <f t="shared" si="0"/>
        <v>2.4391304239896734E-12</v>
      </c>
      <c r="H26" s="18">
        <f t="shared" si="1"/>
        <v>2.4349739930958291E-12</v>
      </c>
      <c r="I26" s="18">
        <f t="shared" si="2"/>
        <v>2.4289617225537248E-12</v>
      </c>
      <c r="J26" s="18">
        <f t="shared" si="3"/>
        <v>2.3710505040053486E-12</v>
      </c>
    </row>
    <row r="27" spans="1:10">
      <c r="A27" s="58">
        <v>1950</v>
      </c>
      <c r="B27" s="58">
        <v>1</v>
      </c>
      <c r="C27" s="17">
        <v>18295</v>
      </c>
      <c r="D27" s="18">
        <v>2750000000000000</v>
      </c>
      <c r="E27" s="22">
        <v>360</v>
      </c>
      <c r="F27" s="18">
        <f>'IGPC-MTB'!B27*$F$376/'IGPC-MTB'!$B$376</f>
        <v>2.4446676099692185E-12</v>
      </c>
      <c r="G27" s="18">
        <f t="shared" si="0"/>
        <v>2.4446676099692185E-12</v>
      </c>
      <c r="H27" s="18">
        <f t="shared" si="1"/>
        <v>2.4418974474817816E-12</v>
      </c>
      <c r="I27" s="18">
        <f t="shared" si="2"/>
        <v>2.4382009203749662E-12</v>
      </c>
      <c r="J27" s="18">
        <f t="shared" si="3"/>
        <v>2.3847540534990094E-12</v>
      </c>
    </row>
    <row r="28" spans="1:10">
      <c r="A28" s="58">
        <v>1950</v>
      </c>
      <c r="B28" s="58">
        <v>1</v>
      </c>
      <c r="C28" s="17">
        <v>18323</v>
      </c>
      <c r="D28" s="18">
        <v>2750000000000000</v>
      </c>
      <c r="E28" s="22">
        <v>360</v>
      </c>
      <c r="F28" s="18">
        <f>'IGPC-MTB'!B28*$F$376/'IGPC-MTB'!$B$376</f>
        <v>2.4529733889385363E-12</v>
      </c>
      <c r="G28" s="18">
        <f t="shared" si="0"/>
        <v>2.4529733889385363E-12</v>
      </c>
      <c r="H28" s="18">
        <f t="shared" si="1"/>
        <v>2.4488169780639928E-12</v>
      </c>
      <c r="I28" s="18">
        <f t="shared" si="2"/>
        <v>2.44558385997122E-12</v>
      </c>
      <c r="J28" s="18">
        <f t="shared" si="3"/>
        <v>2.3972838627471617E-12</v>
      </c>
    </row>
    <row r="29" spans="1:10">
      <c r="A29" s="58">
        <v>1950</v>
      </c>
      <c r="B29" s="58">
        <v>2</v>
      </c>
      <c r="C29" s="17">
        <v>18354</v>
      </c>
      <c r="D29" s="18">
        <v>2750000000000000</v>
      </c>
      <c r="E29" s="22">
        <v>360</v>
      </c>
      <c r="F29" s="18">
        <f>'IGPC-MTB'!B29*$F$376/'IGPC-MTB'!$B$376</f>
        <v>2.4529733889385363E-12</v>
      </c>
      <c r="G29" s="18">
        <f t="shared" si="0"/>
        <v>2.4529733889385363E-12</v>
      </c>
      <c r="H29" s="18">
        <f t="shared" si="1"/>
        <v>2.4529733889385363E-12</v>
      </c>
      <c r="I29" s="18">
        <f t="shared" si="2"/>
        <v>2.4502016652345274E-12</v>
      </c>
      <c r="J29" s="18">
        <f t="shared" si="3"/>
        <v>2.4079585026504637E-12</v>
      </c>
    </row>
    <row r="30" spans="1:10">
      <c r="A30" s="58">
        <v>1950</v>
      </c>
      <c r="B30" s="58">
        <v>2</v>
      </c>
      <c r="C30" s="17">
        <v>18384</v>
      </c>
      <c r="D30" s="18">
        <v>2750000000000000</v>
      </c>
      <c r="E30" s="22">
        <v>360</v>
      </c>
      <c r="F30" s="18">
        <f>'IGPC-MTB'!B30*$F$376/'IGPC-MTB'!$B$376</f>
        <v>2.3976015291430842E-12</v>
      </c>
      <c r="G30" s="18">
        <f t="shared" si="0"/>
        <v>2.3976015291430842E-12</v>
      </c>
      <c r="H30" s="18">
        <f t="shared" si="1"/>
        <v>2.4251294291782301E-12</v>
      </c>
      <c r="I30" s="18">
        <f t="shared" si="2"/>
        <v>2.4343754530022558E-12</v>
      </c>
      <c r="J30" s="18">
        <f t="shared" si="3"/>
        <v>2.4124141754906266E-12</v>
      </c>
    </row>
    <row r="31" spans="1:10">
      <c r="A31" s="58">
        <v>1950</v>
      </c>
      <c r="B31" s="58">
        <v>2</v>
      </c>
      <c r="C31" s="17">
        <v>18415</v>
      </c>
      <c r="D31" s="18">
        <v>2750000000000000</v>
      </c>
      <c r="E31" s="22">
        <v>360</v>
      </c>
      <c r="F31" s="18">
        <f>'IGPC-MTB'!B31*$F$376/'IGPC-MTB'!$B$376</f>
        <v>2.3976015291430842E-12</v>
      </c>
      <c r="G31" s="18">
        <f t="shared" si="0"/>
        <v>2.3976015291430842E-12</v>
      </c>
      <c r="H31" s="18">
        <f t="shared" si="1"/>
        <v>2.3976015291430842E-12</v>
      </c>
      <c r="I31" s="18">
        <f t="shared" si="2"/>
        <v>2.4159185227624288E-12</v>
      </c>
      <c r="J31" s="18">
        <f t="shared" si="3"/>
        <v>2.4149854574039662E-12</v>
      </c>
    </row>
    <row r="32" spans="1:10">
      <c r="A32" s="58">
        <v>1950</v>
      </c>
      <c r="B32" s="58">
        <v>3</v>
      </c>
      <c r="C32" s="17">
        <v>18445</v>
      </c>
      <c r="D32" s="18">
        <v>2750000000000000</v>
      </c>
      <c r="E32" s="22">
        <v>360</v>
      </c>
      <c r="F32" s="18">
        <f>'IGPC-MTB'!B32*$F$376/'IGPC-MTB'!$B$376</f>
        <v>2.4612791679078541E-12</v>
      </c>
      <c r="G32" s="18">
        <f t="shared" si="0"/>
        <v>2.4612791679078541E-12</v>
      </c>
      <c r="H32" s="18">
        <f t="shared" si="1"/>
        <v>2.4292317091261362E-12</v>
      </c>
      <c r="I32" s="18">
        <f t="shared" si="2"/>
        <v>2.4186422212615661E-12</v>
      </c>
      <c r="J32" s="18">
        <f t="shared" si="3"/>
        <v>2.4221389820097763E-12</v>
      </c>
    </row>
    <row r="33" spans="1:10">
      <c r="A33" s="58">
        <v>1950</v>
      </c>
      <c r="B33" s="58">
        <v>3</v>
      </c>
      <c r="C33" s="17">
        <v>18476</v>
      </c>
      <c r="D33" s="18">
        <v>2750000000000000</v>
      </c>
      <c r="E33" s="22">
        <v>360</v>
      </c>
      <c r="F33" s="18">
        <f>'IGPC-MTB'!B33*$F$376/'IGPC-MTB'!$B$376</f>
        <v>2.4668163538873996E-12</v>
      </c>
      <c r="G33" s="18">
        <f t="shared" si="0"/>
        <v>2.4668163538873996E-12</v>
      </c>
      <c r="H33" s="18">
        <f t="shared" si="1"/>
        <v>2.4640462055078161E-12</v>
      </c>
      <c r="I33" s="18">
        <f t="shared" si="2"/>
        <v>2.4416958623031419E-12</v>
      </c>
      <c r="J33" s="18">
        <f t="shared" si="3"/>
        <v>2.4292972787443023E-12</v>
      </c>
    </row>
    <row r="34" spans="1:10">
      <c r="A34" s="58">
        <v>1950</v>
      </c>
      <c r="B34" s="58">
        <v>3</v>
      </c>
      <c r="C34" s="17">
        <v>18507</v>
      </c>
      <c r="D34" s="18">
        <v>2750000000000000</v>
      </c>
      <c r="E34" s="22">
        <v>360</v>
      </c>
      <c r="F34" s="18">
        <f>'IGPC-MTB'!B34*$F$376/'IGPC-MTB'!$B$376</f>
        <v>2.4751221328567174E-12</v>
      </c>
      <c r="G34" s="18">
        <f t="shared" si="0"/>
        <v>2.4751221328567174E-12</v>
      </c>
      <c r="H34" s="18">
        <f t="shared" si="1"/>
        <v>2.4709657535464976E-12</v>
      </c>
      <c r="I34" s="18">
        <f t="shared" si="2"/>
        <v>2.467732663233594E-12</v>
      </c>
      <c r="J34" s="18">
        <f t="shared" si="3"/>
        <v>2.4364521724642227E-12</v>
      </c>
    </row>
    <row r="35" spans="1:10">
      <c r="A35" s="58">
        <v>1950</v>
      </c>
      <c r="B35" s="58">
        <v>4</v>
      </c>
      <c r="C35" s="17">
        <v>18537</v>
      </c>
      <c r="D35" s="18">
        <v>2750000000000000</v>
      </c>
      <c r="E35" s="22">
        <v>360</v>
      </c>
      <c r="F35" s="18">
        <f>'IGPC-MTB'!B35*$F$376/'IGPC-MTB'!$B$376</f>
        <v>2.4972708767748982E-12</v>
      </c>
      <c r="G35" s="18">
        <f t="shared" si="0"/>
        <v>2.4972708767748982E-12</v>
      </c>
      <c r="H35" s="18">
        <f t="shared" si="1"/>
        <v>2.4861718401679422E-12</v>
      </c>
      <c r="I35" s="18">
        <f t="shared" si="2"/>
        <v>2.4797031955657217E-12</v>
      </c>
      <c r="J35" s="18">
        <f t="shared" si="3"/>
        <v>2.4442659525694392E-12</v>
      </c>
    </row>
    <row r="36" spans="1:10">
      <c r="A36" s="58">
        <v>1950</v>
      </c>
      <c r="B36" s="58">
        <v>4</v>
      </c>
      <c r="C36" s="17">
        <v>18568</v>
      </c>
      <c r="D36" s="18">
        <v>2750000000000000</v>
      </c>
      <c r="E36" s="22">
        <v>360</v>
      </c>
      <c r="F36" s="18">
        <f>'IGPC-MTB'!B36*$F$376/'IGPC-MTB'!$B$376</f>
        <v>2.5166510277033066E-12</v>
      </c>
      <c r="G36" s="18">
        <f t="shared" si="0"/>
        <v>2.5166510277033066E-12</v>
      </c>
      <c r="H36" s="18">
        <f t="shared" si="1"/>
        <v>2.5069422248007802E-12</v>
      </c>
      <c r="I36" s="18">
        <f t="shared" si="2"/>
        <v>2.4962903321415347E-12</v>
      </c>
      <c r="J36" s="18">
        <f t="shared" si="3"/>
        <v>2.4525107984386959E-12</v>
      </c>
    </row>
    <row r="37" spans="1:10">
      <c r="A37" s="58">
        <v>1950</v>
      </c>
      <c r="B37" s="58">
        <v>4</v>
      </c>
      <c r="C37" s="17">
        <v>18598</v>
      </c>
      <c r="D37" s="18">
        <v>2750000000000000</v>
      </c>
      <c r="E37" s="22">
        <v>360</v>
      </c>
      <c r="F37" s="18">
        <f>'IGPC-MTB'!B37*$F$376/'IGPC-MTB'!$B$376</f>
        <v>2.5387997716214877E-12</v>
      </c>
      <c r="G37" s="18">
        <f t="shared" si="0"/>
        <v>2.5387997716214877E-12</v>
      </c>
      <c r="H37" s="18">
        <f t="shared" si="1"/>
        <v>2.5277011402426786E-12</v>
      </c>
      <c r="I37" s="18">
        <f t="shared" si="2"/>
        <v>2.5175167400712543E-12</v>
      </c>
      <c r="J37" s="18">
        <f t="shared" si="3"/>
        <v>2.4614092588437964E-12</v>
      </c>
    </row>
    <row r="38" spans="1:10">
      <c r="A38" s="58">
        <v>1951</v>
      </c>
      <c r="B38" s="58">
        <v>1</v>
      </c>
      <c r="C38" s="17">
        <v>18629</v>
      </c>
      <c r="D38" s="18">
        <v>2750000000000000</v>
      </c>
      <c r="E38" s="22">
        <v>360</v>
      </c>
      <c r="F38" s="18">
        <f>'IGPC-MTB'!B38*$F$376/'IGPC-MTB'!$B$376</f>
        <v>2.5886344454373947E-12</v>
      </c>
      <c r="G38" s="18">
        <f t="shared" si="0"/>
        <v>2.5886344454373947E-12</v>
      </c>
      <c r="H38" s="18">
        <f t="shared" si="1"/>
        <v>2.5635960170994132E-12</v>
      </c>
      <c r="I38" s="18">
        <f t="shared" si="2"/>
        <v>2.5478511852702516E-12</v>
      </c>
      <c r="J38" s="18">
        <f t="shared" si="3"/>
        <v>2.4736417660191403E-12</v>
      </c>
    </row>
    <row r="39" spans="1:10">
      <c r="A39" s="58">
        <v>1951</v>
      </c>
      <c r="B39" s="58">
        <v>1</v>
      </c>
      <c r="C39" s="17">
        <v>18660</v>
      </c>
      <c r="D39" s="18">
        <v>2750000000000000</v>
      </c>
      <c r="E39" s="22">
        <v>360</v>
      </c>
      <c r="F39" s="18">
        <f>'IGPC-MTB'!B39*$F$376/'IGPC-MTB'!$B$376</f>
        <v>2.6412377122430744E-12</v>
      </c>
      <c r="G39" s="18">
        <f t="shared" si="0"/>
        <v>2.6412377122430744E-12</v>
      </c>
      <c r="H39" s="18">
        <f t="shared" si="1"/>
        <v>2.6148038015309452E-12</v>
      </c>
      <c r="I39" s="18">
        <f t="shared" si="2"/>
        <v>2.5892196164067481E-12</v>
      </c>
      <c r="J39" s="18">
        <f t="shared" si="3"/>
        <v>2.4896355555934088E-12</v>
      </c>
    </row>
    <row r="40" spans="1:10">
      <c r="A40" s="58">
        <v>1951</v>
      </c>
      <c r="B40" s="58">
        <v>1</v>
      </c>
      <c r="C40" s="17">
        <v>18688</v>
      </c>
      <c r="D40" s="18">
        <v>2750000000000000</v>
      </c>
      <c r="E40" s="22">
        <v>360</v>
      </c>
      <c r="F40" s="18">
        <f>'IGPC-MTB'!B40*$F$376/'IGPC-MTB'!$B$376</f>
        <v>2.691072386058981E-12</v>
      </c>
      <c r="G40" s="18">
        <f t="shared" si="0"/>
        <v>2.691072386058981E-12</v>
      </c>
      <c r="H40" s="18">
        <f t="shared" si="1"/>
        <v>2.6660386104546451E-12</v>
      </c>
      <c r="I40" s="18">
        <f t="shared" si="2"/>
        <v>2.6399834141975133E-12</v>
      </c>
      <c r="J40" s="18">
        <f t="shared" si="3"/>
        <v>2.5089296828798402E-12</v>
      </c>
    </row>
    <row r="41" spans="1:10">
      <c r="A41" s="58">
        <v>1951</v>
      </c>
      <c r="B41" s="58">
        <v>2</v>
      </c>
      <c r="C41" s="17">
        <v>18719</v>
      </c>
      <c r="D41" s="18">
        <v>2750000000000000</v>
      </c>
      <c r="E41" s="22">
        <v>360</v>
      </c>
      <c r="F41" s="18">
        <f>'IGPC-MTB'!B41*$F$376/'IGPC-MTB'!$B$376</f>
        <v>2.7270640949260251E-12</v>
      </c>
      <c r="G41" s="18">
        <f t="shared" si="0"/>
        <v>2.7270640949260251E-12</v>
      </c>
      <c r="H41" s="18">
        <f t="shared" si="1"/>
        <v>2.7090084682164347E-12</v>
      </c>
      <c r="I41" s="18">
        <f t="shared" si="2"/>
        <v>2.6862271749163747E-12</v>
      </c>
      <c r="J41" s="18">
        <f t="shared" si="3"/>
        <v>2.5311741818738951E-12</v>
      </c>
    </row>
    <row r="42" spans="1:10">
      <c r="A42" s="58">
        <v>1951</v>
      </c>
      <c r="B42" s="58">
        <v>2</v>
      </c>
      <c r="C42" s="17">
        <v>18749</v>
      </c>
      <c r="D42" s="18">
        <v>2750000000000000</v>
      </c>
      <c r="E42" s="22">
        <v>360</v>
      </c>
      <c r="F42" s="18">
        <f>'IGPC-MTB'!B42*$F$376/'IGPC-MTB'!$B$376</f>
        <v>2.7630558037930692E-12</v>
      </c>
      <c r="G42" s="18">
        <f t="shared" si="0"/>
        <v>2.7630558037930692E-12</v>
      </c>
      <c r="H42" s="18">
        <f t="shared" si="1"/>
        <v>2.7450009608014798E-12</v>
      </c>
      <c r="I42" s="18">
        <f t="shared" si="2"/>
        <v>2.7269057465724815E-12</v>
      </c>
      <c r="J42" s="18">
        <f t="shared" si="3"/>
        <v>2.5612762324370823E-12</v>
      </c>
    </row>
    <row r="43" spans="1:10">
      <c r="A43" s="58">
        <v>1951</v>
      </c>
      <c r="B43" s="58">
        <v>2</v>
      </c>
      <c r="C43" s="17">
        <v>18780</v>
      </c>
      <c r="D43" s="18">
        <v>2750000000000000</v>
      </c>
      <c r="E43" s="22">
        <v>360</v>
      </c>
      <c r="F43" s="18">
        <f>'IGPC-MTB'!B43*$F$376/'IGPC-MTB'!$B$376</f>
        <v>2.7990475126601128E-12</v>
      </c>
      <c r="G43" s="18">
        <f t="shared" si="0"/>
        <v>2.7990475126601128E-12</v>
      </c>
      <c r="H43" s="18">
        <f t="shared" si="1"/>
        <v>2.7809934331004951E-12</v>
      </c>
      <c r="I43" s="18">
        <f t="shared" si="2"/>
        <v>2.7628995183283251E-12</v>
      </c>
      <c r="J43" s="18">
        <f t="shared" si="3"/>
        <v>2.5945329553989565E-12</v>
      </c>
    </row>
    <row r="44" spans="1:10">
      <c r="A44" s="58">
        <v>1951</v>
      </c>
      <c r="B44" s="58">
        <v>3</v>
      </c>
      <c r="C44" s="17">
        <v>18810</v>
      </c>
      <c r="D44" s="18">
        <v>2750000000000000</v>
      </c>
      <c r="E44" s="22">
        <v>360</v>
      </c>
      <c r="F44" s="18">
        <f>'IGPC-MTB'!B44*$F$376/'IGPC-MTB'!$B$376</f>
        <v>2.8128904776089765E-12</v>
      </c>
      <c r="G44" s="18">
        <f t="shared" si="0"/>
        <v>2.8128904776089765E-12</v>
      </c>
      <c r="H44" s="18">
        <f t="shared" si="1"/>
        <v>2.8059604585126859E-12</v>
      </c>
      <c r="I44" s="18">
        <f t="shared" si="2"/>
        <v>2.7915853885274843E-12</v>
      </c>
      <c r="J44" s="18">
        <f t="shared" si="3"/>
        <v>2.6235651519566799E-12</v>
      </c>
    </row>
    <row r="45" spans="1:10">
      <c r="A45" s="58">
        <v>1951</v>
      </c>
      <c r="B45" s="58">
        <v>3</v>
      </c>
      <c r="C45" s="17">
        <v>18841</v>
      </c>
      <c r="D45" s="18">
        <v>2750000000000000</v>
      </c>
      <c r="E45" s="22">
        <v>360</v>
      </c>
      <c r="F45" s="18">
        <f>'IGPC-MTB'!B45*$F$376/'IGPC-MTB'!$B$376</f>
        <v>2.826733442557839E-12</v>
      </c>
      <c r="G45" s="18">
        <f t="shared" si="0"/>
        <v>2.826733442557839E-12</v>
      </c>
      <c r="H45" s="18">
        <f t="shared" si="1"/>
        <v>2.8198034653694905E-12</v>
      </c>
      <c r="I45" s="18">
        <f t="shared" si="2"/>
        <v>2.8128677691498167E-12</v>
      </c>
      <c r="J45" s="18">
        <f t="shared" si="3"/>
        <v>2.6535107832059266E-12</v>
      </c>
    </row>
    <row r="46" spans="1:10">
      <c r="A46" s="58">
        <v>1951</v>
      </c>
      <c r="B46" s="58">
        <v>3</v>
      </c>
      <c r="C46" s="17">
        <v>18872</v>
      </c>
      <c r="D46" s="18">
        <v>2750000000000000</v>
      </c>
      <c r="E46" s="22">
        <v>360</v>
      </c>
      <c r="F46" s="18">
        <f>'IGPC-MTB'!B46*$F$376/'IGPC-MTB'!$B$376</f>
        <v>2.8405764075067028E-12</v>
      </c>
      <c r="G46" s="18">
        <f t="shared" si="0"/>
        <v>2.8405764075067028E-12</v>
      </c>
      <c r="H46" s="18">
        <f t="shared" si="1"/>
        <v>2.8336464718168359E-12</v>
      </c>
      <c r="I46" s="18">
        <f t="shared" si="2"/>
        <v>2.8267108453074123E-12</v>
      </c>
      <c r="J46" s="18">
        <f t="shared" si="3"/>
        <v>2.6841390495144165E-12</v>
      </c>
    </row>
    <row r="47" spans="1:10">
      <c r="A47" s="58">
        <v>1951</v>
      </c>
      <c r="B47" s="58">
        <v>4</v>
      </c>
      <c r="C47" s="17">
        <v>18902</v>
      </c>
      <c r="D47" s="18">
        <v>2750000000000000</v>
      </c>
      <c r="E47" s="22">
        <v>360</v>
      </c>
      <c r="F47" s="18">
        <f>'IGPC-MTB'!B47*$F$376/'IGPC-MTB'!$B$376</f>
        <v>2.8682623374044286E-12</v>
      </c>
      <c r="G47" s="18">
        <f t="shared" si="0"/>
        <v>2.8682623374044286E-12</v>
      </c>
      <c r="H47" s="18">
        <f t="shared" si="1"/>
        <v>2.8543858054178746E-12</v>
      </c>
      <c r="I47" s="18">
        <f t="shared" si="2"/>
        <v>2.8451384246566862E-12</v>
      </c>
      <c r="J47" s="18">
        <f t="shared" si="3"/>
        <v>2.7152997428657108E-12</v>
      </c>
    </row>
    <row r="48" spans="1:10">
      <c r="A48" s="58">
        <v>1951</v>
      </c>
      <c r="B48" s="58">
        <v>4</v>
      </c>
      <c r="C48" s="17">
        <v>18933</v>
      </c>
      <c r="D48" s="18">
        <v>2750000000000000</v>
      </c>
      <c r="E48" s="22">
        <v>360</v>
      </c>
      <c r="F48" s="18">
        <f>'IGPC-MTB'!B48*$F$376/'IGPC-MTB'!$B$376</f>
        <v>2.8987168602919276E-12</v>
      </c>
      <c r="G48" s="18">
        <f t="shared" si="0"/>
        <v>2.8987168602919276E-12</v>
      </c>
      <c r="H48" s="18">
        <f t="shared" si="1"/>
        <v>2.883449392164626E-12</v>
      </c>
      <c r="I48" s="18">
        <f t="shared" si="2"/>
        <v>2.8690869770982383E-12</v>
      </c>
      <c r="J48" s="18">
        <f t="shared" si="3"/>
        <v>2.7474703333408801E-12</v>
      </c>
    </row>
    <row r="49" spans="1:10">
      <c r="A49" s="58">
        <v>1951</v>
      </c>
      <c r="B49" s="58">
        <v>4</v>
      </c>
      <c r="C49" s="17">
        <v>18963</v>
      </c>
      <c r="D49" s="18">
        <v>2750000000000000</v>
      </c>
      <c r="E49" s="22">
        <v>360</v>
      </c>
      <c r="F49" s="18">
        <f>'IGPC-MTB'!B49*$F$376/'IGPC-MTB'!$B$376</f>
        <v>2.9264027901896534E-12</v>
      </c>
      <c r="G49" s="18">
        <f t="shared" si="0"/>
        <v>2.9264027901896534E-12</v>
      </c>
      <c r="H49" s="18">
        <f t="shared" si="1"/>
        <v>2.9125269282751854E-12</v>
      </c>
      <c r="I49" s="18">
        <f t="shared" si="2"/>
        <v>2.8976966789110022E-12</v>
      </c>
      <c r="J49" s="18">
        <f t="shared" si="3"/>
        <v>2.7801943046331725E-12</v>
      </c>
    </row>
    <row r="50" spans="1:10">
      <c r="A50" s="58">
        <v>1952</v>
      </c>
      <c r="B50" s="58">
        <v>1</v>
      </c>
      <c r="C50" s="17">
        <v>18994</v>
      </c>
      <c r="D50" s="18">
        <v>2750000000000000</v>
      </c>
      <c r="E50" s="22">
        <v>1190</v>
      </c>
      <c r="F50" s="18">
        <f>'IGPC-MTB'!B50*$F$376/'IGPC-MTB'!$B$376</f>
        <v>3.0205349518419223E-12</v>
      </c>
      <c r="G50" s="18">
        <f t="shared" si="0"/>
        <v>3.0205349518419223E-12</v>
      </c>
      <c r="H50" s="18">
        <f t="shared" si="1"/>
        <v>2.9730963507655741E-12</v>
      </c>
      <c r="I50" s="18">
        <f t="shared" si="2"/>
        <v>2.9480935103801774E-12</v>
      </c>
      <c r="J50" s="18">
        <f t="shared" si="3"/>
        <v>2.8161746033149787E-12</v>
      </c>
    </row>
    <row r="51" spans="1:10">
      <c r="A51" s="58">
        <v>1952</v>
      </c>
      <c r="B51" s="58">
        <v>1</v>
      </c>
      <c r="C51" s="17">
        <v>19025</v>
      </c>
      <c r="D51" s="18">
        <v>2750000000000000</v>
      </c>
      <c r="E51" s="22">
        <v>1190</v>
      </c>
      <c r="F51" s="18">
        <f>'IGPC-MTB'!B51*$F$376/'IGPC-MTB'!$B$376</f>
        <v>3.1118985205044188E-12</v>
      </c>
      <c r="G51" s="18">
        <f t="shared" si="0"/>
        <v>3.1118985205044188E-12</v>
      </c>
      <c r="H51" s="18">
        <f t="shared" si="1"/>
        <v>3.0658764240863926E-12</v>
      </c>
      <c r="I51" s="18">
        <f t="shared" si="2"/>
        <v>3.0186618393134019E-12</v>
      </c>
      <c r="J51" s="18">
        <f t="shared" si="3"/>
        <v>2.8549230412790722E-12</v>
      </c>
    </row>
    <row r="52" spans="1:10">
      <c r="A52" s="58">
        <v>1952</v>
      </c>
      <c r="B52" s="58">
        <v>1</v>
      </c>
      <c r="C52" s="17">
        <v>19054</v>
      </c>
      <c r="D52" s="18">
        <v>2750000000000000</v>
      </c>
      <c r="E52" s="22">
        <v>1190</v>
      </c>
      <c r="F52" s="18">
        <f>'IGPC-MTB'!B52*$F$376/'IGPC-MTB'!$B$376</f>
        <v>3.2060306821566873E-12</v>
      </c>
      <c r="G52" s="18">
        <f t="shared" si="0"/>
        <v>3.2060306821566873E-12</v>
      </c>
      <c r="H52" s="18">
        <f t="shared" si="1"/>
        <v>3.1586139581302377E-12</v>
      </c>
      <c r="I52" s="18">
        <f t="shared" si="2"/>
        <v>3.111900162610901E-12</v>
      </c>
      <c r="J52" s="18">
        <f t="shared" si="3"/>
        <v>2.8968850570292586E-12</v>
      </c>
    </row>
    <row r="53" spans="1:10">
      <c r="A53" s="58">
        <v>1952</v>
      </c>
      <c r="B53" s="58">
        <v>2</v>
      </c>
      <c r="C53" s="17">
        <v>19085</v>
      </c>
      <c r="D53" s="18">
        <v>2750000000000000</v>
      </c>
      <c r="E53" s="22">
        <v>1190</v>
      </c>
      <c r="F53" s="18">
        <f>'IGPC-MTB'!B53*$F$376/'IGPC-MTB'!$B$376</f>
        <v>3.2281794260748685E-12</v>
      </c>
      <c r="G53" s="18">
        <f t="shared" si="0"/>
        <v>3.2281794260748685E-12</v>
      </c>
      <c r="H53" s="18">
        <f t="shared" si="1"/>
        <v>3.2170859931781422E-12</v>
      </c>
      <c r="I53" s="18">
        <f t="shared" si="2"/>
        <v>3.1816342654631448E-12</v>
      </c>
      <c r="J53" s="18">
        <f t="shared" si="3"/>
        <v>2.9378962635234503E-12</v>
      </c>
    </row>
    <row r="54" spans="1:10">
      <c r="A54" s="58">
        <v>1952</v>
      </c>
      <c r="B54" s="58">
        <v>2</v>
      </c>
      <c r="C54" s="17">
        <v>19115</v>
      </c>
      <c r="D54" s="18">
        <v>2750000000000000</v>
      </c>
      <c r="E54" s="22">
        <v>1190</v>
      </c>
      <c r="F54" s="18">
        <f>'IGPC-MTB'!B54*$F$376/'IGPC-MTB'!$B$376</f>
        <v>3.2503281699930492E-12</v>
      </c>
      <c r="G54" s="18">
        <f t="shared" si="0"/>
        <v>3.2503281699930492E-12</v>
      </c>
      <c r="H54" s="18">
        <f t="shared" si="1"/>
        <v>3.2392348674282848E-12</v>
      </c>
      <c r="I54" s="18">
        <f t="shared" si="2"/>
        <v>3.2281287706341092E-12</v>
      </c>
      <c r="J54" s="18">
        <f t="shared" si="3"/>
        <v>2.9779306968032515E-12</v>
      </c>
    </row>
    <row r="55" spans="1:10">
      <c r="A55" s="58">
        <v>1952</v>
      </c>
      <c r="B55" s="58">
        <v>2</v>
      </c>
      <c r="C55" s="17">
        <v>19146</v>
      </c>
      <c r="D55" s="18">
        <v>2750000000000000</v>
      </c>
      <c r="E55" s="22">
        <v>1190</v>
      </c>
      <c r="F55" s="18">
        <f>'IGPC-MTB'!B55*$F$376/'IGPC-MTB'!$B$376</f>
        <v>3.2724769139112303E-12</v>
      </c>
      <c r="G55" s="18">
        <f t="shared" si="0"/>
        <v>3.2724769139112303E-12</v>
      </c>
      <c r="H55" s="18">
        <f t="shared" si="1"/>
        <v>3.2613837399081991E-12</v>
      </c>
      <c r="I55" s="18">
        <f t="shared" si="2"/>
        <v>3.2502778597448917E-12</v>
      </c>
      <c r="J55" s="18">
        <f t="shared" si="3"/>
        <v>3.0169638977923659E-12</v>
      </c>
    </row>
    <row r="56" spans="1:10">
      <c r="A56" s="58">
        <v>1952</v>
      </c>
      <c r="B56" s="58">
        <v>3</v>
      </c>
      <c r="C56" s="17">
        <v>19176</v>
      </c>
      <c r="D56" s="18">
        <v>2750000000000000</v>
      </c>
      <c r="E56" s="22">
        <v>1190</v>
      </c>
      <c r="F56" s="18">
        <f>'IGPC-MTB'!B56*$F$376/'IGPC-MTB'!$B$376</f>
        <v>3.2863198788600937E-12</v>
      </c>
      <c r="G56" s="18">
        <f t="shared" si="0"/>
        <v>3.2863198788600937E-12</v>
      </c>
      <c r="H56" s="18">
        <f t="shared" si="1"/>
        <v>3.2793910921537263E-12</v>
      </c>
      <c r="I56" s="18">
        <f t="shared" si="2"/>
        <v>3.2696746914594979E-12</v>
      </c>
      <c r="J56" s="18">
        <f t="shared" si="3"/>
        <v>3.0563273245406601E-12</v>
      </c>
    </row>
    <row r="57" spans="1:10">
      <c r="A57" s="58">
        <v>1952</v>
      </c>
      <c r="B57" s="58">
        <v>3</v>
      </c>
      <c r="C57" s="17">
        <v>19207</v>
      </c>
      <c r="D57" s="18">
        <v>2750000000000000</v>
      </c>
      <c r="E57" s="22">
        <v>1190</v>
      </c>
      <c r="F57" s="18">
        <f>'IGPC-MTB'!B57*$F$376/'IGPC-MTB'!$B$376</f>
        <v>3.3001628438089566E-12</v>
      </c>
      <c r="G57" s="18">
        <f t="shared" si="0"/>
        <v>3.3001628438089566E-12</v>
      </c>
      <c r="H57" s="18">
        <f t="shared" si="1"/>
        <v>3.2932340878056077E-12</v>
      </c>
      <c r="I57" s="18">
        <f t="shared" si="2"/>
        <v>3.2863004418384372E-12</v>
      </c>
      <c r="J57" s="18">
        <f t="shared" si="3"/>
        <v>3.0960222534420076E-12</v>
      </c>
    </row>
    <row r="58" spans="1:10">
      <c r="A58" s="58">
        <v>1952</v>
      </c>
      <c r="B58" s="58">
        <v>3</v>
      </c>
      <c r="C58" s="17">
        <v>19238</v>
      </c>
      <c r="D58" s="18">
        <v>2750000000000000</v>
      </c>
      <c r="E58" s="22">
        <v>1190</v>
      </c>
      <c r="F58" s="18">
        <f>'IGPC-MTB'!B58*$F$376/'IGPC-MTB'!$B$376</f>
        <v>3.3140058087578195E-12</v>
      </c>
      <c r="G58" s="18">
        <f t="shared" si="0"/>
        <v>3.3140058087578195E-12</v>
      </c>
      <c r="H58" s="18">
        <f t="shared" si="1"/>
        <v>3.3070770832004513E-12</v>
      </c>
      <c r="I58" s="18">
        <f t="shared" si="2"/>
        <v>3.3001434883193896E-12</v>
      </c>
      <c r="J58" s="18">
        <f t="shared" si="3"/>
        <v>3.1360499600244865E-12</v>
      </c>
    </row>
    <row r="59" spans="1:10">
      <c r="A59" s="58">
        <v>1952</v>
      </c>
      <c r="B59" s="58">
        <v>4</v>
      </c>
      <c r="C59" s="17">
        <v>19268</v>
      </c>
      <c r="D59" s="18">
        <v>2750000000000000</v>
      </c>
      <c r="E59" s="22">
        <v>1190</v>
      </c>
      <c r="F59" s="18">
        <f>'IGPC-MTB'!B59*$F$376/'IGPC-MTB'!$B$376</f>
        <v>3.3416917386555457E-12</v>
      </c>
      <c r="G59" s="18">
        <f t="shared" si="0"/>
        <v>3.3416917386555457E-12</v>
      </c>
      <c r="H59" s="18">
        <f t="shared" si="1"/>
        <v>3.3278199820576979E-12</v>
      </c>
      <c r="I59" s="18">
        <f t="shared" si="2"/>
        <v>3.3185752779118921E-12</v>
      </c>
      <c r="J59" s="18">
        <f t="shared" si="3"/>
        <v>3.1762299188447367E-12</v>
      </c>
    </row>
    <row r="60" spans="1:10">
      <c r="A60" s="58">
        <v>1952</v>
      </c>
      <c r="B60" s="58">
        <v>4</v>
      </c>
      <c r="C60" s="17">
        <v>19299</v>
      </c>
      <c r="D60" s="18">
        <v>2750000000000000</v>
      </c>
      <c r="E60" s="22">
        <v>1190</v>
      </c>
      <c r="F60" s="18">
        <f>'IGPC-MTB'!B60*$F$376/'IGPC-MTB'!$B$376</f>
        <v>3.369377668553272E-12</v>
      </c>
      <c r="G60" s="18">
        <f t="shared" si="0"/>
        <v>3.369377668553272E-12</v>
      </c>
      <c r="H60" s="18">
        <f t="shared" si="1"/>
        <v>3.3555061495123135E-12</v>
      </c>
      <c r="I60" s="18">
        <f t="shared" si="2"/>
        <v>3.3416152775580921E-12</v>
      </c>
      <c r="J60" s="18">
        <f t="shared" si="3"/>
        <v>3.2163052307038539E-12</v>
      </c>
    </row>
    <row r="61" spans="1:10">
      <c r="A61" s="58">
        <v>1952</v>
      </c>
      <c r="B61" s="58">
        <v>4</v>
      </c>
      <c r="C61" s="17">
        <v>19329</v>
      </c>
      <c r="D61" s="18">
        <v>2750000000000000</v>
      </c>
      <c r="E61" s="22">
        <v>1190</v>
      </c>
      <c r="F61" s="18">
        <f>'IGPC-MTB'!B61*$F$376/'IGPC-MTB'!$B$376</f>
        <v>3.3998321914407705E-12</v>
      </c>
      <c r="G61" s="18">
        <f t="shared" si="0"/>
        <v>3.3998321914407705E-12</v>
      </c>
      <c r="H61" s="18">
        <f t="shared" si="1"/>
        <v>3.3845706762703398E-12</v>
      </c>
      <c r="I61" s="18">
        <f t="shared" si="2"/>
        <v>3.3702169096327444E-12</v>
      </c>
      <c r="J61" s="18">
        <f t="shared" si="3"/>
        <v>3.2567483765061171E-12</v>
      </c>
    </row>
    <row r="62" spans="1:10">
      <c r="A62" s="58">
        <v>1953</v>
      </c>
      <c r="B62" s="58">
        <v>1</v>
      </c>
      <c r="C62" s="17">
        <v>19360</v>
      </c>
      <c r="D62" s="18">
        <v>2750000000000000</v>
      </c>
      <c r="E62" s="22">
        <v>1190</v>
      </c>
      <c r="F62" s="18">
        <f>'IGPC-MTB'!B62*$F$376/'IGPC-MTB'!$B$376</f>
        <v>3.4579726442259962E-12</v>
      </c>
      <c r="G62" s="18">
        <f t="shared" si="0"/>
        <v>3.4579726442259962E-12</v>
      </c>
      <c r="H62" s="18">
        <f t="shared" si="1"/>
        <v>3.4287791869645243E-12</v>
      </c>
      <c r="I62" s="18">
        <f t="shared" si="2"/>
        <v>3.4088632235143718E-12</v>
      </c>
      <c r="J62" s="18">
        <f t="shared" si="3"/>
        <v>3.2936618740794164E-12</v>
      </c>
    </row>
    <row r="63" spans="1:10">
      <c r="A63" s="58">
        <v>1953</v>
      </c>
      <c r="B63" s="58">
        <v>1</v>
      </c>
      <c r="C63" s="17">
        <v>19391</v>
      </c>
      <c r="D63" s="18">
        <v>2750000000000000</v>
      </c>
      <c r="E63" s="22">
        <v>1190</v>
      </c>
      <c r="F63" s="18">
        <f>'IGPC-MTB'!B63*$F$376/'IGPC-MTB'!$B$376</f>
        <v>3.5161130970112206E-12</v>
      </c>
      <c r="G63" s="18">
        <f t="shared" si="0"/>
        <v>3.5161130970112206E-12</v>
      </c>
      <c r="H63" s="18">
        <f t="shared" si="1"/>
        <v>3.4869216944849142E-12</v>
      </c>
      <c r="I63" s="18">
        <f t="shared" si="2"/>
        <v>3.4576467663029908E-12</v>
      </c>
      <c r="J63" s="18">
        <f t="shared" si="3"/>
        <v>3.3273523795623523E-12</v>
      </c>
    </row>
    <row r="64" spans="1:10">
      <c r="A64" s="58">
        <v>1953</v>
      </c>
      <c r="B64" s="58">
        <v>1</v>
      </c>
      <c r="C64" s="17">
        <v>19419</v>
      </c>
      <c r="D64" s="18">
        <v>2750000000000000</v>
      </c>
      <c r="E64" s="22">
        <v>1190</v>
      </c>
      <c r="F64" s="18">
        <f>'IGPC-MTB'!B64*$F$376/'IGPC-MTB'!$B$376</f>
        <v>3.5742535497964454E-12</v>
      </c>
      <c r="G64" s="18">
        <f t="shared" si="0"/>
        <v>3.5742535497964454E-12</v>
      </c>
      <c r="H64" s="18">
        <f t="shared" si="1"/>
        <v>3.5450641346071763E-12</v>
      </c>
      <c r="I64" s="18">
        <f t="shared" si="2"/>
        <v>3.5157926086114944E-12</v>
      </c>
      <c r="J64" s="18">
        <f t="shared" si="3"/>
        <v>3.3576359306220812E-12</v>
      </c>
    </row>
    <row r="65" spans="1:10">
      <c r="A65" s="58">
        <v>1953</v>
      </c>
      <c r="B65" s="58">
        <v>2</v>
      </c>
      <c r="C65" s="17">
        <v>19450</v>
      </c>
      <c r="D65" s="18">
        <v>2750000000000000</v>
      </c>
      <c r="E65" s="22">
        <v>1190</v>
      </c>
      <c r="F65" s="18">
        <f>'IGPC-MTB'!B65*$F$376/'IGPC-MTB'!$B$376</f>
        <v>3.6102452586634894E-12</v>
      </c>
      <c r="G65" s="18">
        <f t="shared" si="0"/>
        <v>3.6102452586634894E-12</v>
      </c>
      <c r="H65" s="18">
        <f t="shared" si="1"/>
        <v>3.5922043276258332E-12</v>
      </c>
      <c r="I65" s="18">
        <f t="shared" si="2"/>
        <v>3.5666593586952496E-12</v>
      </c>
      <c r="J65" s="18">
        <f t="shared" si="3"/>
        <v>3.3890802850089077E-12</v>
      </c>
    </row>
    <row r="66" spans="1:10">
      <c r="A66" s="58">
        <v>1953</v>
      </c>
      <c r="B66" s="58">
        <v>2</v>
      </c>
      <c r="C66" s="17">
        <v>19480</v>
      </c>
      <c r="D66" s="18">
        <v>2750000000000000</v>
      </c>
      <c r="E66" s="22">
        <v>1190</v>
      </c>
      <c r="F66" s="18">
        <f>'IGPC-MTB'!B66*$F$376/'IGPC-MTB'!$B$376</f>
        <v>3.6462369675305331E-12</v>
      </c>
      <c r="G66" s="18">
        <f t="shared" ref="G66:G129" si="4">F66</f>
        <v>3.6462369675305331E-12</v>
      </c>
      <c r="H66" s="18">
        <f t="shared" si="1"/>
        <v>3.6281964836528143E-12</v>
      </c>
      <c r="I66" s="18">
        <f t="shared" si="2"/>
        <v>3.6101256503513732E-12</v>
      </c>
      <c r="J66" s="18">
        <f t="shared" si="3"/>
        <v>3.421697902757526E-12</v>
      </c>
    </row>
    <row r="67" spans="1:10">
      <c r="A67" s="58">
        <v>1953</v>
      </c>
      <c r="B67" s="58">
        <v>2</v>
      </c>
      <c r="C67" s="17">
        <v>19511</v>
      </c>
      <c r="D67" s="18">
        <v>2750000000000000</v>
      </c>
      <c r="E67" s="22">
        <v>1190</v>
      </c>
      <c r="F67" s="18">
        <f>'IGPC-MTB'!B67*$F$376/'IGPC-MTB'!$B$376</f>
        <v>3.6794600834078044E-12</v>
      </c>
      <c r="G67" s="18">
        <f t="shared" si="4"/>
        <v>3.6794600834078044E-12</v>
      </c>
      <c r="H67" s="18">
        <f t="shared" ref="H67:H130" si="5">SQRT(G67*G66)</f>
        <v>3.6628108573436488E-12</v>
      </c>
      <c r="I67" s="18">
        <f t="shared" si="2"/>
        <v>3.6452044966471939E-12</v>
      </c>
      <c r="J67" s="18">
        <f t="shared" si="3"/>
        <v>3.4552856430426847E-12</v>
      </c>
    </row>
    <row r="68" spans="1:10">
      <c r="A68" s="58">
        <v>1953</v>
      </c>
      <c r="B68" s="58">
        <v>3</v>
      </c>
      <c r="C68" s="17">
        <v>19541</v>
      </c>
      <c r="D68" s="18">
        <v>2750000000000000</v>
      </c>
      <c r="E68" s="22">
        <v>1190</v>
      </c>
      <c r="F68" s="18">
        <f>'IGPC-MTB'!B68*$F$376/'IGPC-MTB'!$B$376</f>
        <v>3.7237575712441667E-12</v>
      </c>
      <c r="G68" s="18">
        <f t="shared" si="4"/>
        <v>3.7237575712441667E-12</v>
      </c>
      <c r="H68" s="18">
        <f t="shared" si="5"/>
        <v>3.7015425627271272E-12</v>
      </c>
      <c r="I68" s="18">
        <f t="shared" ref="I68:I131" si="6">GEOMEAN(G66:G68)</f>
        <v>3.6830147796863393E-12</v>
      </c>
      <c r="J68" s="18">
        <f t="shared" si="3"/>
        <v>3.4914561024008622E-12</v>
      </c>
    </row>
    <row r="69" spans="1:10">
      <c r="A69" s="58">
        <v>1953</v>
      </c>
      <c r="B69" s="58">
        <v>3</v>
      </c>
      <c r="C69" s="17">
        <v>19572</v>
      </c>
      <c r="D69" s="18">
        <v>2750000000000000</v>
      </c>
      <c r="E69" s="22">
        <v>1190</v>
      </c>
      <c r="F69" s="18">
        <f>'IGPC-MTB'!B69*$F$376/'IGPC-MTB'!$B$376</f>
        <v>3.7652864660907559E-12</v>
      </c>
      <c r="G69" s="18">
        <f t="shared" si="4"/>
        <v>3.7652864660907559E-12</v>
      </c>
      <c r="H69" s="18">
        <f t="shared" si="5"/>
        <v>3.7444644458198082E-12</v>
      </c>
      <c r="I69" s="18">
        <f t="shared" si="6"/>
        <v>3.7226697144632516E-12</v>
      </c>
      <c r="J69" s="18">
        <f t="shared" si="3"/>
        <v>3.5300306305319905E-12</v>
      </c>
    </row>
    <row r="70" spans="1:10">
      <c r="A70" s="58">
        <v>1953</v>
      </c>
      <c r="B70" s="58">
        <v>3</v>
      </c>
      <c r="C70" s="17">
        <v>19603</v>
      </c>
      <c r="D70" s="18">
        <v>2750000000000000</v>
      </c>
      <c r="E70" s="22">
        <v>1190</v>
      </c>
      <c r="F70" s="18">
        <f>'IGPC-MTB'!B70*$F$376/'IGPC-MTB'!$B$376</f>
        <v>3.8095839539271174E-12</v>
      </c>
      <c r="G70" s="18">
        <f t="shared" si="4"/>
        <v>3.8095839539271174E-12</v>
      </c>
      <c r="H70" s="18">
        <f t="shared" si="5"/>
        <v>3.7873704470461143E-12</v>
      </c>
      <c r="I70" s="18">
        <f t="shared" si="6"/>
        <v>3.7660463186573705E-12</v>
      </c>
      <c r="J70" s="18">
        <f t="shared" si="3"/>
        <v>3.5712657122031511E-12</v>
      </c>
    </row>
    <row r="71" spans="1:10">
      <c r="A71" s="58">
        <v>1953</v>
      </c>
      <c r="B71" s="58">
        <v>4</v>
      </c>
      <c r="C71" s="17">
        <v>19633</v>
      </c>
      <c r="D71" s="18">
        <v>2750000000000000</v>
      </c>
      <c r="E71" s="22">
        <v>1190</v>
      </c>
      <c r="F71" s="18">
        <f>'IGPC-MTB'!B71*$F$376/'IGPC-MTB'!$B$376</f>
        <v>3.817889732896436E-12</v>
      </c>
      <c r="G71" s="18">
        <f t="shared" si="4"/>
        <v>3.817889732896436E-12</v>
      </c>
      <c r="H71" s="18">
        <f t="shared" si="5"/>
        <v>3.8137345823097538E-12</v>
      </c>
      <c r="I71" s="18">
        <f t="shared" si="6"/>
        <v>3.7975163384859166E-12</v>
      </c>
      <c r="J71" s="18">
        <f t="shared" si="3"/>
        <v>3.611133801894721E-12</v>
      </c>
    </row>
    <row r="72" spans="1:10">
      <c r="A72" s="58">
        <v>1953</v>
      </c>
      <c r="B72" s="58">
        <v>4</v>
      </c>
      <c r="C72" s="17">
        <v>19664</v>
      </c>
      <c r="D72" s="18">
        <v>2750000000000000</v>
      </c>
      <c r="E72" s="22">
        <v>1190</v>
      </c>
      <c r="F72" s="18">
        <f>'IGPC-MTB'!B72*$F$376/'IGPC-MTB'!$B$376</f>
        <v>3.826195511865753E-12</v>
      </c>
      <c r="G72" s="18">
        <f t="shared" si="4"/>
        <v>3.826195511865753E-12</v>
      </c>
      <c r="H72" s="18">
        <f t="shared" si="5"/>
        <v>3.8220403661927329E-12</v>
      </c>
      <c r="I72" s="18">
        <f t="shared" si="6"/>
        <v>3.8178837098419961E-12</v>
      </c>
      <c r="J72" s="18">
        <f t="shared" si="3"/>
        <v>3.649598049818634E-12</v>
      </c>
    </row>
    <row r="73" spans="1:10">
      <c r="A73" s="58">
        <v>1953</v>
      </c>
      <c r="B73" s="58">
        <v>4</v>
      </c>
      <c r="C73" s="17">
        <v>19694</v>
      </c>
      <c r="D73" s="18">
        <v>2750000000000000</v>
      </c>
      <c r="E73" s="22">
        <v>1190</v>
      </c>
      <c r="F73" s="18">
        <f>'IGPC-MTB'!B73*$F$376/'IGPC-MTB'!$B$376</f>
        <v>3.8317326978452985E-12</v>
      </c>
      <c r="G73" s="18">
        <f t="shared" si="4"/>
        <v>3.8317326978452985E-12</v>
      </c>
      <c r="H73" s="18">
        <f t="shared" si="5"/>
        <v>3.8289631039179438E-12</v>
      </c>
      <c r="I73" s="18">
        <f t="shared" si="6"/>
        <v>3.8252684162697947E-12</v>
      </c>
      <c r="J73" s="18">
        <f t="shared" si="3"/>
        <v>3.6861514899770029E-12</v>
      </c>
    </row>
    <row r="74" spans="1:10">
      <c r="A74" s="58">
        <v>1954</v>
      </c>
      <c r="B74" s="58">
        <v>1</v>
      </c>
      <c r="C74" s="17">
        <v>19725</v>
      </c>
      <c r="D74" s="18">
        <v>2750000000000000</v>
      </c>
      <c r="E74" s="22">
        <v>1190</v>
      </c>
      <c r="F74" s="18">
        <f>'IGPC-MTB'!B74*$F$376/'IGPC-MTB'!$B$376</f>
        <v>3.9452450104259758E-12</v>
      </c>
      <c r="G74" s="18">
        <f t="shared" si="4"/>
        <v>3.9452450104259758E-12</v>
      </c>
      <c r="H74" s="18">
        <f t="shared" si="5"/>
        <v>3.8880746273007963E-12</v>
      </c>
      <c r="I74" s="18">
        <f t="shared" si="6"/>
        <v>3.8673378539855645E-12</v>
      </c>
      <c r="J74" s="18">
        <f t="shared" si="3"/>
        <v>3.726869750582595E-12</v>
      </c>
    </row>
    <row r="75" spans="1:10">
      <c r="A75" s="58">
        <v>1954</v>
      </c>
      <c r="B75" s="58">
        <v>1</v>
      </c>
      <c r="C75" s="17">
        <v>19756</v>
      </c>
      <c r="D75" s="18">
        <v>2750000000000000</v>
      </c>
      <c r="E75" s="22">
        <v>1190</v>
      </c>
      <c r="F75" s="18">
        <f>'IGPC-MTB'!B75*$F$376/'IGPC-MTB'!$B$376</f>
        <v>4.0642945089861978E-12</v>
      </c>
      <c r="G75" s="18">
        <f t="shared" si="4"/>
        <v>4.0642945089861978E-12</v>
      </c>
      <c r="H75" s="18">
        <f t="shared" si="5"/>
        <v>4.0043273633007939E-12</v>
      </c>
      <c r="I75" s="18">
        <f t="shared" si="6"/>
        <v>3.9459488522384338E-12</v>
      </c>
      <c r="J75" s="18">
        <f t="shared" si="3"/>
        <v>3.7721394788266694E-12</v>
      </c>
    </row>
    <row r="76" spans="1:10">
      <c r="A76" s="58">
        <v>1954</v>
      </c>
      <c r="B76" s="58">
        <v>1</v>
      </c>
      <c r="C76" s="17">
        <v>19784</v>
      </c>
      <c r="D76" s="18">
        <v>2750000000000000</v>
      </c>
      <c r="E76" s="22">
        <v>1190</v>
      </c>
      <c r="F76" s="18">
        <f>'IGPC-MTB'!B76*$F$376/'IGPC-MTB'!$B$376</f>
        <v>4.1750382285771027E-12</v>
      </c>
      <c r="G76" s="18">
        <f t="shared" si="4"/>
        <v>4.1750382285771027E-12</v>
      </c>
      <c r="H76" s="18">
        <f t="shared" si="5"/>
        <v>4.1192942292598355E-12</v>
      </c>
      <c r="I76" s="18">
        <f t="shared" si="6"/>
        <v>4.0604409782723832E-12</v>
      </c>
      <c r="J76" s="18">
        <f t="shared" si="3"/>
        <v>3.8212958951223731E-12</v>
      </c>
    </row>
    <row r="77" spans="1:10">
      <c r="A77" s="58">
        <v>1954</v>
      </c>
      <c r="B77" s="58">
        <v>2</v>
      </c>
      <c r="C77" s="17">
        <v>19815</v>
      </c>
      <c r="D77" s="18">
        <v>2750000000000000</v>
      </c>
      <c r="E77" s="22">
        <v>1190</v>
      </c>
      <c r="F77" s="18">
        <f>'IGPC-MTB'!B77*$F$376/'IGPC-MTB'!$B$376</f>
        <v>4.2331786813623275E-12</v>
      </c>
      <c r="G77" s="18">
        <f t="shared" si="4"/>
        <v>4.2331786813623275E-12</v>
      </c>
      <c r="H77" s="18">
        <f t="shared" si="5"/>
        <v>4.2040079475525883E-12</v>
      </c>
      <c r="I77" s="18">
        <f t="shared" si="6"/>
        <v>4.1569111541854181E-12</v>
      </c>
      <c r="J77" s="18">
        <f t="shared" ref="J77:J140" si="7">GEOMEAN(G66:G77)</f>
        <v>3.8723222561817274E-12</v>
      </c>
    </row>
    <row r="78" spans="1:10">
      <c r="A78" s="58">
        <v>1954</v>
      </c>
      <c r="B78" s="58">
        <v>2</v>
      </c>
      <c r="C78" s="17">
        <v>19845</v>
      </c>
      <c r="D78" s="18">
        <v>2750000000000000</v>
      </c>
      <c r="E78" s="22">
        <v>1190</v>
      </c>
      <c r="F78" s="18">
        <f>'IGPC-MTB'!B78*$F$376/'IGPC-MTB'!$B$376</f>
        <v>4.2913191341475531E-12</v>
      </c>
      <c r="G78" s="18">
        <f t="shared" si="4"/>
        <v>4.2913191341475531E-12</v>
      </c>
      <c r="H78" s="18">
        <f t="shared" si="5"/>
        <v>4.2621497713707413E-12</v>
      </c>
      <c r="I78" s="18">
        <f t="shared" si="6"/>
        <v>4.2329124885809799E-12</v>
      </c>
      <c r="J78" s="18">
        <f t="shared" si="7"/>
        <v>3.9252469598092101E-12</v>
      </c>
    </row>
    <row r="79" spans="1:10">
      <c r="A79" s="58">
        <v>1954</v>
      </c>
      <c r="B79" s="58">
        <v>2</v>
      </c>
      <c r="C79" s="17">
        <v>19876</v>
      </c>
      <c r="D79" s="18">
        <v>2750000000000000</v>
      </c>
      <c r="E79" s="22">
        <v>1190</v>
      </c>
      <c r="F79" s="18">
        <f>'IGPC-MTB'!B79*$F$376/'IGPC-MTB'!$B$376</f>
        <v>4.3466909939430056E-12</v>
      </c>
      <c r="G79" s="18">
        <f t="shared" si="4"/>
        <v>4.3466909939430056E-12</v>
      </c>
      <c r="H79" s="18">
        <f t="shared" si="5"/>
        <v>4.3189163261788792E-12</v>
      </c>
      <c r="I79" s="18">
        <f t="shared" si="6"/>
        <v>4.2901458826149656E-12</v>
      </c>
      <c r="J79" s="18">
        <f t="shared" si="7"/>
        <v>3.9801387171890002E-12</v>
      </c>
    </row>
    <row r="80" spans="1:10">
      <c r="A80" s="58">
        <v>1954</v>
      </c>
      <c r="B80" s="58">
        <v>3</v>
      </c>
      <c r="C80" s="17">
        <v>19906</v>
      </c>
      <c r="D80" s="18">
        <v>2750000000000000</v>
      </c>
      <c r="E80" s="22">
        <v>2300</v>
      </c>
      <c r="F80" s="18">
        <f>'IGPC-MTB'!B80*$F$376/'IGPC-MTB'!$B$376</f>
        <v>4.4048314467282296E-12</v>
      </c>
      <c r="G80" s="18">
        <f t="shared" si="4"/>
        <v>4.4048314467282296E-12</v>
      </c>
      <c r="H80" s="18">
        <f t="shared" si="5"/>
        <v>4.3756646557215205E-12</v>
      </c>
      <c r="I80" s="18">
        <f t="shared" si="6"/>
        <v>4.3473668722698509E-12</v>
      </c>
      <c r="J80" s="18">
        <f t="shared" si="7"/>
        <v>4.0362420237947358E-12</v>
      </c>
    </row>
    <row r="81" spans="1:10">
      <c r="A81" s="58">
        <v>1954</v>
      </c>
      <c r="B81" s="58">
        <v>3</v>
      </c>
      <c r="C81" s="17">
        <v>19937</v>
      </c>
      <c r="D81" s="18">
        <v>2750000000000000</v>
      </c>
      <c r="E81" s="22">
        <v>2300</v>
      </c>
      <c r="F81" s="18">
        <f>'IGPC-MTB'!B81*$F$376/'IGPC-MTB'!$B$376</f>
        <v>4.4629718995134544E-12</v>
      </c>
      <c r="G81" s="18">
        <f t="shared" si="4"/>
        <v>4.4629718995134544E-12</v>
      </c>
      <c r="H81" s="18">
        <f t="shared" si="5"/>
        <v>4.4338063747576171E-12</v>
      </c>
      <c r="I81" s="18">
        <f t="shared" si="6"/>
        <v>4.4045756284965107E-12</v>
      </c>
      <c r="J81" s="18">
        <f t="shared" si="7"/>
        <v>4.093825974861103E-12</v>
      </c>
    </row>
    <row r="82" spans="1:10">
      <c r="A82" s="58">
        <v>1954</v>
      </c>
      <c r="B82" s="58">
        <v>3</v>
      </c>
      <c r="C82" s="17">
        <v>19968</v>
      </c>
      <c r="D82" s="18">
        <v>2750000000000000</v>
      </c>
      <c r="E82" s="22">
        <v>2300</v>
      </c>
      <c r="F82" s="18">
        <f>'IGPC-MTB'!B82*$F$376/'IGPC-MTB'!$B$376</f>
        <v>4.5211123522986792E-12</v>
      </c>
      <c r="G82" s="18">
        <f t="shared" si="4"/>
        <v>4.5211123522986792E-12</v>
      </c>
      <c r="H82" s="18">
        <f t="shared" si="5"/>
        <v>4.4919480610145284E-12</v>
      </c>
      <c r="I82" s="18">
        <f t="shared" si="6"/>
        <v>4.4627194142809714E-12</v>
      </c>
      <c r="J82" s="18">
        <f t="shared" si="7"/>
        <v>4.1526630137743391E-12</v>
      </c>
    </row>
    <row r="83" spans="1:10">
      <c r="A83" s="58">
        <v>1954</v>
      </c>
      <c r="B83" s="58">
        <v>4</v>
      </c>
      <c r="C83" s="17">
        <v>19998</v>
      </c>
      <c r="D83" s="18">
        <v>2750000000000000</v>
      </c>
      <c r="E83" s="22">
        <v>2300</v>
      </c>
      <c r="F83" s="18">
        <f>'IGPC-MTB'!B83*$F$376/'IGPC-MTB'!$B$376</f>
        <v>4.579252805083904E-12</v>
      </c>
      <c r="G83" s="18">
        <f t="shared" si="4"/>
        <v>4.579252805083904E-12</v>
      </c>
      <c r="H83" s="18">
        <f t="shared" si="5"/>
        <v>4.550089715748824E-12</v>
      </c>
      <c r="I83" s="18">
        <f t="shared" si="6"/>
        <v>4.5208631143278789E-12</v>
      </c>
      <c r="J83" s="18">
        <f t="shared" si="7"/>
        <v>4.2160681891115457E-12</v>
      </c>
    </row>
    <row r="84" spans="1:10">
      <c r="A84" s="58">
        <v>1954</v>
      </c>
      <c r="B84" s="58">
        <v>4</v>
      </c>
      <c r="C84" s="17">
        <v>20029</v>
      </c>
      <c r="D84" s="18">
        <v>2750000000000000</v>
      </c>
      <c r="E84" s="22">
        <v>2300</v>
      </c>
      <c r="F84" s="18">
        <f>'IGPC-MTB'!B84*$F$376/'IGPC-MTB'!$B$376</f>
        <v>4.6373932578691297E-12</v>
      </c>
      <c r="G84" s="18">
        <f t="shared" si="4"/>
        <v>4.6373932578691297E-12</v>
      </c>
      <c r="H84" s="18">
        <f t="shared" si="5"/>
        <v>4.6082313401536596E-12</v>
      </c>
      <c r="I84" s="18">
        <f t="shared" si="6"/>
        <v>4.5790067319036466E-12</v>
      </c>
      <c r="J84" s="18">
        <f t="shared" si="7"/>
        <v>4.2841683034089463E-12</v>
      </c>
    </row>
    <row r="85" spans="1:10">
      <c r="A85" s="58">
        <v>1954</v>
      </c>
      <c r="B85" s="58">
        <v>4</v>
      </c>
      <c r="C85" s="17">
        <v>20059</v>
      </c>
      <c r="D85" s="18">
        <v>2750000000000000</v>
      </c>
      <c r="E85" s="22">
        <v>2300</v>
      </c>
      <c r="F85" s="18">
        <f>'IGPC-MTB'!B85*$F$376/'IGPC-MTB'!$B$376</f>
        <v>4.6927651176645821E-12</v>
      </c>
      <c r="G85" s="18">
        <f t="shared" si="4"/>
        <v>4.6927651176645821E-12</v>
      </c>
      <c r="H85" s="18">
        <f t="shared" si="5"/>
        <v>4.6649970329488065E-12</v>
      </c>
      <c r="I85" s="18">
        <f t="shared" si="6"/>
        <v>4.6362387013297127E-12</v>
      </c>
      <c r="J85" s="18">
        <f t="shared" si="7"/>
        <v>4.3571514729752084E-12</v>
      </c>
    </row>
    <row r="86" spans="1:10">
      <c r="A86" s="58">
        <v>1955</v>
      </c>
      <c r="B86" s="58">
        <v>1</v>
      </c>
      <c r="C86" s="17">
        <v>20090</v>
      </c>
      <c r="D86" s="18">
        <v>2750000000000000</v>
      </c>
      <c r="E86" s="22">
        <v>2300</v>
      </c>
      <c r="F86" s="18">
        <f>'IGPC-MTB'!B86*$F$376/'IGPC-MTB'!$B$376</f>
        <v>4.8367319531327576E-12</v>
      </c>
      <c r="G86" s="18">
        <f t="shared" si="4"/>
        <v>4.8367319531327576E-12</v>
      </c>
      <c r="H86" s="18">
        <f t="shared" si="5"/>
        <v>4.7642047597846893E-12</v>
      </c>
      <c r="I86" s="18">
        <f t="shared" si="6"/>
        <v>4.7215535669175482E-12</v>
      </c>
      <c r="J86" s="18">
        <f t="shared" si="7"/>
        <v>4.4317558654298638E-12</v>
      </c>
    </row>
    <row r="87" spans="1:10">
      <c r="A87" s="58">
        <v>1955</v>
      </c>
      <c r="B87" s="58">
        <v>1</v>
      </c>
      <c r="C87" s="17">
        <v>20121</v>
      </c>
      <c r="D87" s="18">
        <v>2750000000000000</v>
      </c>
      <c r="E87" s="22">
        <v>2300</v>
      </c>
      <c r="F87" s="18">
        <f>'IGPC-MTB'!B87*$F$376/'IGPC-MTB'!$B$376</f>
        <v>4.9834673815907062E-12</v>
      </c>
      <c r="G87" s="18">
        <f t="shared" si="4"/>
        <v>4.9834673815907062E-12</v>
      </c>
      <c r="H87" s="18">
        <f t="shared" si="5"/>
        <v>4.9095514990612537E-12</v>
      </c>
      <c r="I87" s="18">
        <f t="shared" si="6"/>
        <v>4.836198883445704E-12</v>
      </c>
      <c r="J87" s="18">
        <f t="shared" si="7"/>
        <v>4.5076968252312528E-12</v>
      </c>
    </row>
    <row r="88" spans="1:10">
      <c r="A88" s="58">
        <v>1955</v>
      </c>
      <c r="B88" s="58">
        <v>1</v>
      </c>
      <c r="C88" s="17">
        <v>20149</v>
      </c>
      <c r="D88" s="18">
        <v>2750000000000000</v>
      </c>
      <c r="E88" s="22">
        <v>2300</v>
      </c>
      <c r="F88" s="18">
        <f>'IGPC-MTB'!B88*$F$376/'IGPC-MTB'!$B$376</f>
        <v>5.121897031079337E-12</v>
      </c>
      <c r="G88" s="18">
        <f t="shared" si="4"/>
        <v>5.121897031079337E-12</v>
      </c>
      <c r="H88" s="18">
        <f t="shared" si="5"/>
        <v>5.0522081099505543E-12</v>
      </c>
      <c r="I88" s="18">
        <f t="shared" si="6"/>
        <v>4.979336704352467E-12</v>
      </c>
      <c r="J88" s="18">
        <f t="shared" si="7"/>
        <v>4.5851360988298906E-12</v>
      </c>
    </row>
    <row r="89" spans="1:10">
      <c r="A89" s="58">
        <v>1955</v>
      </c>
      <c r="B89" s="58">
        <v>2</v>
      </c>
      <c r="C89" s="17">
        <v>20180</v>
      </c>
      <c r="D89" s="18">
        <v>2750000000000000</v>
      </c>
      <c r="E89" s="22">
        <v>2300</v>
      </c>
      <c r="F89" s="18">
        <f>'IGPC-MTB'!B89*$F$376/'IGPC-MTB'!$B$376</f>
        <v>5.1717317048952448E-12</v>
      </c>
      <c r="G89" s="18">
        <f t="shared" si="4"/>
        <v>5.1717317048952448E-12</v>
      </c>
      <c r="H89" s="18">
        <f t="shared" si="5"/>
        <v>5.1467540513261207E-12</v>
      </c>
      <c r="I89" s="18">
        <f t="shared" si="6"/>
        <v>5.0917391899842962E-12</v>
      </c>
      <c r="J89" s="18">
        <f t="shared" si="7"/>
        <v>4.6622942555595249E-12</v>
      </c>
    </row>
    <row r="90" spans="1:10">
      <c r="A90" s="58">
        <v>1955</v>
      </c>
      <c r="B90" s="58">
        <v>2</v>
      </c>
      <c r="C90" s="17">
        <v>20210</v>
      </c>
      <c r="D90" s="18">
        <v>2750000000000000</v>
      </c>
      <c r="E90" s="22">
        <v>2300</v>
      </c>
      <c r="F90" s="18">
        <f>'IGPC-MTB'!B90*$F$376/'IGPC-MTB'!$B$376</f>
        <v>5.2243349717009241E-12</v>
      </c>
      <c r="G90" s="18">
        <f t="shared" si="4"/>
        <v>5.2243349717009241E-12</v>
      </c>
      <c r="H90" s="18">
        <f t="shared" si="5"/>
        <v>5.1979667957903184E-12</v>
      </c>
      <c r="I90" s="18">
        <f t="shared" si="6"/>
        <v>5.1724854981101122E-12</v>
      </c>
      <c r="J90" s="18">
        <f t="shared" si="7"/>
        <v>4.7393599792883023E-12</v>
      </c>
    </row>
    <row r="91" spans="1:10">
      <c r="A91" s="58">
        <v>1955</v>
      </c>
      <c r="B91" s="58">
        <v>2</v>
      </c>
      <c r="C91" s="17">
        <v>20241</v>
      </c>
      <c r="D91" s="18">
        <v>2750000000000000</v>
      </c>
      <c r="E91" s="22">
        <v>2300</v>
      </c>
      <c r="F91" s="18">
        <f>'IGPC-MTB'!B91*$F$376/'IGPC-MTB'!$B$376</f>
        <v>5.2741696455168311E-12</v>
      </c>
      <c r="G91" s="18">
        <f t="shared" si="4"/>
        <v>5.2741696455168311E-12</v>
      </c>
      <c r="H91" s="18">
        <f t="shared" si="5"/>
        <v>5.2491931690267454E-12</v>
      </c>
      <c r="I91" s="18">
        <f t="shared" si="6"/>
        <v>5.2232446198336332E-12</v>
      </c>
      <c r="J91" s="18">
        <f t="shared" si="7"/>
        <v>4.8163640658850737E-12</v>
      </c>
    </row>
    <row r="92" spans="1:10">
      <c r="A92" s="58">
        <v>1955</v>
      </c>
      <c r="B92" s="58">
        <v>3</v>
      </c>
      <c r="C92" s="17">
        <v>20271</v>
      </c>
      <c r="D92" s="18">
        <v>2750000000000000</v>
      </c>
      <c r="E92" s="22">
        <v>2300</v>
      </c>
      <c r="F92" s="18">
        <f>'IGPC-MTB'!B92*$F$376/'IGPC-MTB'!$B$376</f>
        <v>5.3240043193327372E-12</v>
      </c>
      <c r="G92" s="18">
        <f t="shared" si="4"/>
        <v>5.3240043193327372E-12</v>
      </c>
      <c r="H92" s="18">
        <f t="shared" si="5"/>
        <v>5.2990283990204487E-12</v>
      </c>
      <c r="I92" s="18">
        <f t="shared" si="6"/>
        <v>5.2740126812429029E-12</v>
      </c>
      <c r="J92" s="18">
        <f t="shared" si="7"/>
        <v>4.8930358708242032E-12</v>
      </c>
    </row>
    <row r="93" spans="1:10">
      <c r="A93" s="58">
        <v>1955</v>
      </c>
      <c r="B93" s="58">
        <v>3</v>
      </c>
      <c r="C93" s="17">
        <v>20302</v>
      </c>
      <c r="D93" s="18">
        <v>2750000000000000</v>
      </c>
      <c r="E93" s="22">
        <v>2300</v>
      </c>
      <c r="F93" s="18">
        <f>'IGPC-MTB'!B93*$F$376/'IGPC-MTB'!$B$376</f>
        <v>5.373838993148645E-12</v>
      </c>
      <c r="G93" s="18">
        <f t="shared" si="4"/>
        <v>5.373838993148645E-12</v>
      </c>
      <c r="H93" s="18">
        <f t="shared" si="5"/>
        <v>5.3488636186504206E-12</v>
      </c>
      <c r="I93" s="18">
        <f t="shared" si="6"/>
        <v>5.323848824389415E-12</v>
      </c>
      <c r="J93" s="18">
        <f t="shared" si="7"/>
        <v>4.9693559706315177E-12</v>
      </c>
    </row>
    <row r="94" spans="1:10">
      <c r="A94" s="58">
        <v>1955</v>
      </c>
      <c r="B94" s="58">
        <v>3</v>
      </c>
      <c r="C94" s="17">
        <v>20333</v>
      </c>
      <c r="D94" s="18">
        <v>2750000000000000</v>
      </c>
      <c r="E94" s="22">
        <v>2300</v>
      </c>
      <c r="F94" s="18">
        <f>'IGPC-MTB'!B94*$F$376/'IGPC-MTB'!$B$376</f>
        <v>5.423673666964552E-12</v>
      </c>
      <c r="G94" s="18">
        <f t="shared" si="4"/>
        <v>5.423673666964552E-12</v>
      </c>
      <c r="H94" s="18">
        <f t="shared" si="5"/>
        <v>5.398698828203663E-12</v>
      </c>
      <c r="I94" s="18">
        <f t="shared" si="6"/>
        <v>5.373684940281679E-12</v>
      </c>
      <c r="J94" s="18">
        <f t="shared" si="7"/>
        <v>5.045305424868533E-12</v>
      </c>
    </row>
    <row r="95" spans="1:10">
      <c r="A95" s="58">
        <v>1955</v>
      </c>
      <c r="B95" s="58">
        <v>4</v>
      </c>
      <c r="C95" s="17">
        <v>20363</v>
      </c>
      <c r="D95" s="18">
        <v>2750000000000000</v>
      </c>
      <c r="E95" s="22">
        <v>2300</v>
      </c>
      <c r="F95" s="18">
        <f>'IGPC-MTB'!B95*$F$376/'IGPC-MTB'!$B$376</f>
        <v>5.503962863667958E-12</v>
      </c>
      <c r="G95" s="18">
        <f t="shared" si="4"/>
        <v>5.503962863667958E-12</v>
      </c>
      <c r="H95" s="18">
        <f t="shared" si="5"/>
        <v>5.4636707850699343E-12</v>
      </c>
      <c r="I95" s="18">
        <f t="shared" si="6"/>
        <v>5.4335612295201075E-12</v>
      </c>
      <c r="J95" s="18">
        <f t="shared" si="7"/>
        <v>5.1232341081672874E-12</v>
      </c>
    </row>
    <row r="96" spans="1:10">
      <c r="A96" s="58">
        <v>1955</v>
      </c>
      <c r="B96" s="58">
        <v>4</v>
      </c>
      <c r="C96" s="17">
        <v>20394</v>
      </c>
      <c r="D96" s="18">
        <v>2750000000000000</v>
      </c>
      <c r="E96" s="22">
        <v>2300</v>
      </c>
      <c r="F96" s="18">
        <f>'IGPC-MTB'!B96*$F$376/'IGPC-MTB'!$B$376</f>
        <v>5.5842520603713631E-12</v>
      </c>
      <c r="G96" s="18">
        <f t="shared" si="4"/>
        <v>5.5842520603713631E-12</v>
      </c>
      <c r="H96" s="18">
        <f t="shared" si="5"/>
        <v>5.5439621176235738E-12</v>
      </c>
      <c r="I96" s="18">
        <f t="shared" si="6"/>
        <v>5.5035724290802707E-12</v>
      </c>
      <c r="J96" s="18">
        <f t="shared" si="7"/>
        <v>5.2031753105197896E-12</v>
      </c>
    </row>
    <row r="97" spans="1:10">
      <c r="A97" s="58">
        <v>1955</v>
      </c>
      <c r="B97" s="58">
        <v>4</v>
      </c>
      <c r="C97" s="17">
        <v>20424</v>
      </c>
      <c r="D97" s="18">
        <v>2750000000000000</v>
      </c>
      <c r="E97" s="22">
        <v>2300</v>
      </c>
      <c r="F97" s="18">
        <f>'IGPC-MTB'!B97*$F$376/'IGPC-MTB'!$B$376</f>
        <v>5.6617726640849967E-12</v>
      </c>
      <c r="G97" s="18">
        <f t="shared" si="4"/>
        <v>5.6617726640849967E-12</v>
      </c>
      <c r="H97" s="18">
        <f t="shared" si="5"/>
        <v>5.6228787702360173E-12</v>
      </c>
      <c r="I97" s="18">
        <f t="shared" si="6"/>
        <v>5.582957370939567E-12</v>
      </c>
      <c r="J97" s="18">
        <f t="shared" si="7"/>
        <v>5.2852081129311982E-12</v>
      </c>
    </row>
    <row r="98" spans="1:10">
      <c r="A98" s="58">
        <v>1956</v>
      </c>
      <c r="B98" s="58">
        <v>1</v>
      </c>
      <c r="C98" s="17">
        <v>20455</v>
      </c>
      <c r="D98" s="18">
        <v>2750000000000000</v>
      </c>
      <c r="E98" s="22">
        <v>2300</v>
      </c>
      <c r="F98" s="18">
        <f>'IGPC-MTB'!B98*$F$376/'IGPC-MTB'!$B$376</f>
        <v>5.8417312084202159E-12</v>
      </c>
      <c r="G98" s="18">
        <f t="shared" si="4"/>
        <v>5.8417312084202159E-12</v>
      </c>
      <c r="H98" s="18">
        <f t="shared" si="5"/>
        <v>5.7510480841987221E-12</v>
      </c>
      <c r="I98" s="18">
        <f t="shared" si="6"/>
        <v>5.694903073669438E-12</v>
      </c>
      <c r="J98" s="18">
        <f t="shared" si="7"/>
        <v>5.369014235953951E-12</v>
      </c>
    </row>
    <row r="99" spans="1:10">
      <c r="A99" s="58">
        <v>1956</v>
      </c>
      <c r="B99" s="58">
        <v>1</v>
      </c>
      <c r="C99" s="17">
        <v>20486</v>
      </c>
      <c r="D99" s="18">
        <v>2750000000000000</v>
      </c>
      <c r="E99" s="22">
        <v>2300</v>
      </c>
      <c r="F99" s="18">
        <f>'IGPC-MTB'!B99*$F$376/'IGPC-MTB'!$B$376</f>
        <v>6.0272269387349821E-12</v>
      </c>
      <c r="G99" s="18">
        <f t="shared" si="4"/>
        <v>6.0272269387349821E-12</v>
      </c>
      <c r="H99" s="18">
        <f t="shared" si="5"/>
        <v>5.9337542675981438E-12</v>
      </c>
      <c r="I99" s="18">
        <f t="shared" si="6"/>
        <v>5.8416721620013383E-12</v>
      </c>
      <c r="J99" s="18">
        <f t="shared" si="7"/>
        <v>5.4547734227734194E-12</v>
      </c>
    </row>
    <row r="100" spans="1:10">
      <c r="A100" s="58">
        <v>1956</v>
      </c>
      <c r="B100" s="58">
        <v>1</v>
      </c>
      <c r="C100" s="17">
        <v>20515</v>
      </c>
      <c r="D100" s="18">
        <v>2750000000000000</v>
      </c>
      <c r="E100" s="22">
        <v>2300</v>
      </c>
      <c r="F100" s="18">
        <f>'IGPC-MTB'!B100*$F$376/'IGPC-MTB'!$B$376</f>
        <v>6.1988797041008842E-12</v>
      </c>
      <c r="G100" s="18">
        <f t="shared" si="4"/>
        <v>6.1988797041008842E-12</v>
      </c>
      <c r="H100" s="18">
        <f t="shared" si="5"/>
        <v>6.1124507967372942E-12</v>
      </c>
      <c r="I100" s="18">
        <f t="shared" si="6"/>
        <v>6.0208449162337196E-12</v>
      </c>
      <c r="J100" s="18">
        <f t="shared" si="7"/>
        <v>5.5422176820010201E-12</v>
      </c>
    </row>
    <row r="101" spans="1:10">
      <c r="A101" s="58">
        <v>1956</v>
      </c>
      <c r="B101" s="58">
        <v>2</v>
      </c>
      <c r="C101" s="17">
        <v>20546</v>
      </c>
      <c r="D101" s="18">
        <v>2750000000000000</v>
      </c>
      <c r="E101" s="22">
        <v>2300</v>
      </c>
      <c r="F101" s="18">
        <f>'IGPC-MTB'!B101*$F$376/'IGPC-MTB'!$B$376</f>
        <v>6.276400307814517E-12</v>
      </c>
      <c r="G101" s="18">
        <f t="shared" si="4"/>
        <v>6.276400307814517E-12</v>
      </c>
      <c r="H101" s="18">
        <f t="shared" si="5"/>
        <v>6.2375195777587706E-12</v>
      </c>
      <c r="I101" s="18">
        <f t="shared" si="6"/>
        <v>6.1666191769539442E-12</v>
      </c>
      <c r="J101" s="18">
        <f t="shared" si="7"/>
        <v>5.6323521502518215E-12</v>
      </c>
    </row>
    <row r="102" spans="1:10">
      <c r="A102" s="58">
        <v>1956</v>
      </c>
      <c r="B102" s="58">
        <v>2</v>
      </c>
      <c r="C102" s="17">
        <v>20576</v>
      </c>
      <c r="D102" s="18">
        <v>2750000000000000</v>
      </c>
      <c r="E102" s="22">
        <v>2300</v>
      </c>
      <c r="F102" s="18">
        <f>'IGPC-MTB'!B102*$F$376/'IGPC-MTB'!$B$376</f>
        <v>6.3566895045179221E-12</v>
      </c>
      <c r="G102" s="18">
        <f t="shared" si="4"/>
        <v>6.3566895045179221E-12</v>
      </c>
      <c r="H102" s="18">
        <f t="shared" si="5"/>
        <v>6.3164173360250343E-12</v>
      </c>
      <c r="I102" s="18">
        <f t="shared" si="6"/>
        <v>6.2769925622925071E-12</v>
      </c>
      <c r="J102" s="18">
        <f t="shared" si="7"/>
        <v>5.725188614061327E-12</v>
      </c>
    </row>
    <row r="103" spans="1:10">
      <c r="A103" s="58">
        <v>1956</v>
      </c>
      <c r="B103" s="58">
        <v>2</v>
      </c>
      <c r="C103" s="17">
        <v>20607</v>
      </c>
      <c r="D103" s="18">
        <v>2750000000000000</v>
      </c>
      <c r="E103" s="22">
        <v>2300</v>
      </c>
      <c r="F103" s="18">
        <f>'IGPC-MTB'!B103*$F$376/'IGPC-MTB'!$B$376</f>
        <v>6.4342101082315558E-12</v>
      </c>
      <c r="G103" s="18">
        <f t="shared" si="4"/>
        <v>6.4342101082315558E-12</v>
      </c>
      <c r="H103" s="18">
        <f t="shared" si="5"/>
        <v>6.3953323498359845E-12</v>
      </c>
      <c r="I103" s="18">
        <f t="shared" si="6"/>
        <v>6.3554400157526772E-12</v>
      </c>
      <c r="J103" s="18">
        <f t="shared" si="7"/>
        <v>5.8208297120259393E-12</v>
      </c>
    </row>
    <row r="104" spans="1:10">
      <c r="A104" s="58">
        <v>1956</v>
      </c>
      <c r="B104" s="58">
        <v>3</v>
      </c>
      <c r="C104" s="17">
        <v>20637</v>
      </c>
      <c r="D104" s="18">
        <v>2750000000000000</v>
      </c>
      <c r="E104" s="22">
        <v>2300</v>
      </c>
      <c r="F104" s="18">
        <f>'IGPC-MTB'!B104*$F$376/'IGPC-MTB'!$B$376</f>
        <v>6.5504910138020062E-12</v>
      </c>
      <c r="G104" s="18">
        <f t="shared" si="4"/>
        <v>6.5504910138020062E-12</v>
      </c>
      <c r="H104" s="18">
        <f t="shared" si="5"/>
        <v>6.4920902254115997E-12</v>
      </c>
      <c r="I104" s="18">
        <f t="shared" si="6"/>
        <v>6.4466391923076868E-12</v>
      </c>
      <c r="J104" s="18">
        <f t="shared" si="7"/>
        <v>5.9222651675479157E-12</v>
      </c>
    </row>
    <row r="105" spans="1:10">
      <c r="A105" s="58">
        <v>1956</v>
      </c>
      <c r="B105" s="58">
        <v>3</v>
      </c>
      <c r="C105" s="17">
        <v>20668</v>
      </c>
      <c r="D105" s="18">
        <v>2750000000000000</v>
      </c>
      <c r="E105" s="22">
        <v>3700</v>
      </c>
      <c r="F105" s="18">
        <f>'IGPC-MTB'!B105*$F$376/'IGPC-MTB'!$B$376</f>
        <v>6.6667719193724558E-12</v>
      </c>
      <c r="G105" s="18">
        <f t="shared" si="4"/>
        <v>6.6667719193724558E-12</v>
      </c>
      <c r="H105" s="18">
        <f t="shared" si="5"/>
        <v>6.6083757118460524E-12</v>
      </c>
      <c r="I105" s="18">
        <f t="shared" si="6"/>
        <v>6.5498028888217553E-12</v>
      </c>
      <c r="J105" s="18">
        <f t="shared" si="7"/>
        <v>6.0296267338368886E-12</v>
      </c>
    </row>
    <row r="106" spans="1:10">
      <c r="A106" s="58">
        <v>1956</v>
      </c>
      <c r="B106" s="58">
        <v>3</v>
      </c>
      <c r="C106" s="17">
        <v>20699</v>
      </c>
      <c r="D106" s="18">
        <v>2750000000000000</v>
      </c>
      <c r="E106" s="22">
        <v>3700</v>
      </c>
      <c r="F106" s="18">
        <f>'IGPC-MTB'!B106*$F$376/'IGPC-MTB'!$B$376</f>
        <v>6.7802842319531323E-12</v>
      </c>
      <c r="G106" s="18">
        <f t="shared" si="4"/>
        <v>6.7802842319531323E-12</v>
      </c>
      <c r="H106" s="18">
        <f t="shared" si="5"/>
        <v>6.7232885199840249E-12</v>
      </c>
      <c r="I106" s="18">
        <f t="shared" si="6"/>
        <v>6.6651887237962917E-12</v>
      </c>
      <c r="J106" s="18">
        <f t="shared" si="7"/>
        <v>6.1428506554869041E-12</v>
      </c>
    </row>
    <row r="107" spans="1:10">
      <c r="A107" s="58">
        <v>1956</v>
      </c>
      <c r="B107" s="58">
        <v>4</v>
      </c>
      <c r="C107" s="17">
        <v>20729</v>
      </c>
      <c r="D107" s="18">
        <v>2750000000000000</v>
      </c>
      <c r="E107" s="22">
        <v>3700</v>
      </c>
      <c r="F107" s="18">
        <f>'IGPC-MTB'!B107*$F$376/'IGPC-MTB'!$B$376</f>
        <v>6.8882593585542649E-12</v>
      </c>
      <c r="G107" s="18">
        <f t="shared" si="4"/>
        <v>6.8882593585542649E-12</v>
      </c>
      <c r="H107" s="18">
        <f t="shared" si="5"/>
        <v>6.8340585536274916E-12</v>
      </c>
      <c r="I107" s="18">
        <f t="shared" si="6"/>
        <v>6.7778350625412719E-12</v>
      </c>
      <c r="J107" s="18">
        <f t="shared" si="7"/>
        <v>6.2587766922426471E-12</v>
      </c>
    </row>
    <row r="108" spans="1:10">
      <c r="A108" s="58">
        <v>1956</v>
      </c>
      <c r="B108" s="58">
        <v>4</v>
      </c>
      <c r="C108" s="17">
        <v>20760</v>
      </c>
      <c r="D108" s="18">
        <v>2750000000000000</v>
      </c>
      <c r="E108" s="22">
        <v>3700</v>
      </c>
      <c r="F108" s="18">
        <f>'IGPC-MTB'!B108*$F$376/'IGPC-MTB'!$B$376</f>
        <v>6.9962344851553975E-12</v>
      </c>
      <c r="G108" s="18">
        <f t="shared" si="4"/>
        <v>6.9962344851553975E-12</v>
      </c>
      <c r="H108" s="18">
        <f t="shared" si="5"/>
        <v>6.9420369969492202E-12</v>
      </c>
      <c r="I108" s="18">
        <f t="shared" si="6"/>
        <v>6.8876951336230758E-12</v>
      </c>
      <c r="J108" s="18">
        <f t="shared" si="7"/>
        <v>6.3774598805069684E-12</v>
      </c>
    </row>
    <row r="109" spans="1:10">
      <c r="A109" s="58">
        <v>1956</v>
      </c>
      <c r="B109" s="58">
        <v>4</v>
      </c>
      <c r="C109" s="17">
        <v>20790</v>
      </c>
      <c r="D109" s="18">
        <v>2750000000000000</v>
      </c>
      <c r="E109" s="22">
        <v>3700</v>
      </c>
      <c r="F109" s="18">
        <f>'IGPC-MTB'!B109*$F$376/'IGPC-MTB'!$B$376</f>
        <v>7.1014410187667561E-12</v>
      </c>
      <c r="G109" s="18">
        <f t="shared" si="4"/>
        <v>7.1014410187667561E-12</v>
      </c>
      <c r="H109" s="18">
        <f t="shared" si="5"/>
        <v>7.0486414683819082E-12</v>
      </c>
      <c r="I109" s="18">
        <f t="shared" si="6"/>
        <v>6.9947700856249223E-12</v>
      </c>
      <c r="J109" s="18">
        <f t="shared" si="7"/>
        <v>6.4990105202149008E-12</v>
      </c>
    </row>
    <row r="110" spans="1:10">
      <c r="A110" s="58">
        <v>1957</v>
      </c>
      <c r="B110" s="58">
        <v>1</v>
      </c>
      <c r="C110" s="17">
        <v>20821</v>
      </c>
      <c r="D110" s="18">
        <v>2750000000000000</v>
      </c>
      <c r="E110" s="22">
        <v>3700</v>
      </c>
      <c r="F110" s="18">
        <f>'IGPC-MTB'!B110*$F$376/'IGPC-MTB'!$B$376</f>
        <v>7.3450772018667472E-12</v>
      </c>
      <c r="G110" s="18">
        <f t="shared" si="4"/>
        <v>7.3450772018667472E-12</v>
      </c>
      <c r="H110" s="18">
        <f t="shared" si="5"/>
        <v>7.222231824536309E-12</v>
      </c>
      <c r="I110" s="18">
        <f t="shared" si="6"/>
        <v>7.1460996612939055E-12</v>
      </c>
      <c r="J110" s="18">
        <f t="shared" si="7"/>
        <v>6.6242259785932375E-12</v>
      </c>
    </row>
    <row r="111" spans="1:10">
      <c r="A111" s="58">
        <v>1957</v>
      </c>
      <c r="B111" s="58">
        <v>1</v>
      </c>
      <c r="C111" s="17">
        <v>20852</v>
      </c>
      <c r="D111" s="18">
        <v>2750000000000000</v>
      </c>
      <c r="E111" s="22">
        <v>3700</v>
      </c>
      <c r="F111" s="18">
        <f>'IGPC-MTB'!B111*$F$376/'IGPC-MTB'!$B$376</f>
        <v>7.597019163936056E-12</v>
      </c>
      <c r="G111" s="18">
        <f t="shared" si="4"/>
        <v>7.597019163936056E-12</v>
      </c>
      <c r="H111" s="18">
        <f t="shared" si="5"/>
        <v>7.4699860952461958E-12</v>
      </c>
      <c r="I111" s="18">
        <f t="shared" si="6"/>
        <v>7.3450601568395678E-12</v>
      </c>
      <c r="J111" s="18">
        <f t="shared" si="7"/>
        <v>6.7532414803541863E-12</v>
      </c>
    </row>
    <row r="112" spans="1:10">
      <c r="A112" s="58">
        <v>1957</v>
      </c>
      <c r="B112" s="58">
        <v>1</v>
      </c>
      <c r="C112" s="17">
        <v>20880</v>
      </c>
      <c r="D112" s="18">
        <v>2750000000000000</v>
      </c>
      <c r="E112" s="22">
        <v>3700</v>
      </c>
      <c r="F112" s="18">
        <f>'IGPC-MTB'!B112*$F$376/'IGPC-MTB'!$B$376</f>
        <v>7.8351181610564983E-12</v>
      </c>
      <c r="G112" s="18">
        <f t="shared" si="4"/>
        <v>7.8351181610564983E-12</v>
      </c>
      <c r="H112" s="18">
        <f t="shared" si="5"/>
        <v>7.7151502137838926E-12</v>
      </c>
      <c r="I112" s="18">
        <f t="shared" si="6"/>
        <v>7.5897658726380547E-12</v>
      </c>
      <c r="J112" s="18">
        <f t="shared" si="7"/>
        <v>6.8863639933519103E-12</v>
      </c>
    </row>
    <row r="113" spans="1:10">
      <c r="A113" s="58">
        <v>1957</v>
      </c>
      <c r="B113" s="58">
        <v>2</v>
      </c>
      <c r="C113" s="17">
        <v>20911</v>
      </c>
      <c r="D113" s="18">
        <v>2750000000000000</v>
      </c>
      <c r="E113" s="22">
        <v>3700</v>
      </c>
      <c r="F113" s="18">
        <f>'IGPC-MTB'!B113*$F$376/'IGPC-MTB'!$B$376</f>
        <v>7.8766470559030883E-12</v>
      </c>
      <c r="G113" s="18">
        <f t="shared" si="4"/>
        <v>7.8766470559030883E-12</v>
      </c>
      <c r="H113" s="18">
        <f t="shared" si="5"/>
        <v>7.8558551664308629E-12</v>
      </c>
      <c r="I113" s="18">
        <f t="shared" si="6"/>
        <v>7.7686111890288715E-12</v>
      </c>
      <c r="J113" s="18">
        <f t="shared" si="7"/>
        <v>7.0179327744861966E-12</v>
      </c>
    </row>
    <row r="114" spans="1:10">
      <c r="A114" s="58">
        <v>1957</v>
      </c>
      <c r="B114" s="58">
        <v>2</v>
      </c>
      <c r="C114" s="17">
        <v>20941</v>
      </c>
      <c r="D114" s="18">
        <v>2750000000000000</v>
      </c>
      <c r="E114" s="22">
        <v>3700</v>
      </c>
      <c r="F114" s="18">
        <f>'IGPC-MTB'!B114*$F$376/'IGPC-MTB'!$B$376</f>
        <v>7.9181759507496766E-12</v>
      </c>
      <c r="G114" s="18">
        <f t="shared" si="4"/>
        <v>7.9181759507496766E-12</v>
      </c>
      <c r="H114" s="18">
        <f t="shared" si="5"/>
        <v>7.8973842055832062E-12</v>
      </c>
      <c r="I114" s="18">
        <f t="shared" si="6"/>
        <v>7.8765740694713414E-12</v>
      </c>
      <c r="J114" s="18">
        <f t="shared" si="7"/>
        <v>7.1475749187169905E-12</v>
      </c>
    </row>
    <row r="115" spans="1:10">
      <c r="A115" s="58">
        <v>1957</v>
      </c>
      <c r="B115" s="58">
        <v>2</v>
      </c>
      <c r="C115" s="17">
        <v>20972</v>
      </c>
      <c r="D115" s="18">
        <v>2750000000000000</v>
      </c>
      <c r="E115" s="22">
        <v>3700</v>
      </c>
      <c r="F115" s="18">
        <f>'IGPC-MTB'!B115*$F$376/'IGPC-MTB'!$B$376</f>
        <v>7.9624734385860389E-12</v>
      </c>
      <c r="G115" s="18">
        <f t="shared" si="4"/>
        <v>7.9624734385860389E-12</v>
      </c>
      <c r="H115" s="18">
        <f t="shared" si="5"/>
        <v>7.9402938037515376E-12</v>
      </c>
      <c r="I115" s="18">
        <f t="shared" si="6"/>
        <v>7.9190212816697542E-12</v>
      </c>
      <c r="J115" s="18">
        <f t="shared" si="7"/>
        <v>7.2756440889755935E-12</v>
      </c>
    </row>
    <row r="116" spans="1:10">
      <c r="A116" s="58">
        <v>1957</v>
      </c>
      <c r="B116" s="58">
        <v>3</v>
      </c>
      <c r="C116" s="17">
        <v>21002</v>
      </c>
      <c r="D116" s="18">
        <v>2750000000000000</v>
      </c>
      <c r="E116" s="22">
        <v>3700</v>
      </c>
      <c r="F116" s="18">
        <f>'IGPC-MTB'!B116*$F$376/'IGPC-MTB'!$B$376</f>
        <v>7.9763164035349006E-12</v>
      </c>
      <c r="G116" s="18">
        <f t="shared" si="4"/>
        <v>7.9763164035349006E-12</v>
      </c>
      <c r="H116" s="18">
        <f t="shared" si="5"/>
        <v>7.9693919153787874E-12</v>
      </c>
      <c r="I116" s="18">
        <f t="shared" si="6"/>
        <v>7.9522832245141182E-12</v>
      </c>
      <c r="J116" s="18">
        <f t="shared" si="7"/>
        <v>7.3960326982295692E-12</v>
      </c>
    </row>
    <row r="117" spans="1:10">
      <c r="A117" s="58">
        <v>1957</v>
      </c>
      <c r="B117" s="58">
        <v>3</v>
      </c>
      <c r="C117" s="17">
        <v>21033</v>
      </c>
      <c r="D117" s="18">
        <v>2750000000000000</v>
      </c>
      <c r="E117" s="22">
        <v>3700</v>
      </c>
      <c r="F117" s="18">
        <f>'IGPC-MTB'!B117*$F$376/'IGPC-MTB'!$B$376</f>
        <v>7.9901593684837656E-12</v>
      </c>
      <c r="G117" s="18">
        <f t="shared" si="4"/>
        <v>7.9901593684837656E-12</v>
      </c>
      <c r="H117" s="18">
        <f t="shared" si="5"/>
        <v>7.9832348855395154E-12</v>
      </c>
      <c r="I117" s="18">
        <f t="shared" si="6"/>
        <v>7.9763083953323986E-12</v>
      </c>
      <c r="J117" s="18">
        <f t="shared" si="7"/>
        <v>7.5084819810365075E-12</v>
      </c>
    </row>
    <row r="118" spans="1:10">
      <c r="A118" s="58">
        <v>1957</v>
      </c>
      <c r="B118" s="58">
        <v>3</v>
      </c>
      <c r="C118" s="17">
        <v>21064</v>
      </c>
      <c r="D118" s="18">
        <v>2750000000000000</v>
      </c>
      <c r="E118" s="22">
        <v>3700</v>
      </c>
      <c r="F118" s="18">
        <f>'IGPC-MTB'!B118*$F$376/'IGPC-MTB'!$B$376</f>
        <v>8.0067709264223996E-12</v>
      </c>
      <c r="G118" s="18">
        <f t="shared" si="4"/>
        <v>8.0067709264223996E-12</v>
      </c>
      <c r="H118" s="18">
        <f t="shared" si="5"/>
        <v>7.9984608350017808E-12</v>
      </c>
      <c r="I118" s="18">
        <f t="shared" si="6"/>
        <v>7.9910725352628404E-12</v>
      </c>
      <c r="J118" s="18">
        <f t="shared" si="7"/>
        <v>7.6132414160908201E-12</v>
      </c>
    </row>
    <row r="119" spans="1:10">
      <c r="A119" s="58">
        <v>1957</v>
      </c>
      <c r="B119" s="58">
        <v>4</v>
      </c>
      <c r="C119" s="17">
        <v>21094</v>
      </c>
      <c r="D119" s="18">
        <v>2750000000000000</v>
      </c>
      <c r="E119" s="22">
        <v>3700</v>
      </c>
      <c r="F119" s="18">
        <f>'IGPC-MTB'!B119*$F$376/'IGPC-MTB'!$B$376</f>
        <v>8.0427626352894433E-12</v>
      </c>
      <c r="G119" s="18">
        <f t="shared" si="4"/>
        <v>8.0427626352894433E-12</v>
      </c>
      <c r="H119" s="18">
        <f t="shared" si="5"/>
        <v>8.0247466026256508E-12</v>
      </c>
      <c r="I119" s="18">
        <f t="shared" si="6"/>
        <v>8.0132009210843584E-12</v>
      </c>
      <c r="J119" s="18">
        <f t="shared" si="7"/>
        <v>7.7121875336821461E-12</v>
      </c>
    </row>
    <row r="120" spans="1:10">
      <c r="A120" s="58">
        <v>1957</v>
      </c>
      <c r="B120" s="58">
        <v>4</v>
      </c>
      <c r="C120" s="17">
        <v>21125</v>
      </c>
      <c r="D120" s="18">
        <v>2750000000000000</v>
      </c>
      <c r="E120" s="22">
        <v>3700</v>
      </c>
      <c r="F120" s="18">
        <f>'IGPC-MTB'!B120*$F$376/'IGPC-MTB'!$B$376</f>
        <v>8.0787543441564902E-12</v>
      </c>
      <c r="G120" s="18">
        <f t="shared" si="4"/>
        <v>8.0787543441564902E-12</v>
      </c>
      <c r="H120" s="18">
        <f t="shared" si="5"/>
        <v>8.0607384015897754E-12</v>
      </c>
      <c r="I120" s="18">
        <f t="shared" si="6"/>
        <v>8.0427089467824277E-12</v>
      </c>
      <c r="J120" s="18">
        <f t="shared" si="7"/>
        <v>7.805203884716081E-12</v>
      </c>
    </row>
    <row r="121" spans="1:10">
      <c r="A121" s="58">
        <v>1957</v>
      </c>
      <c r="B121" s="58">
        <v>4</v>
      </c>
      <c r="C121" s="17">
        <v>21155</v>
      </c>
      <c r="D121" s="18">
        <v>2750000000000000</v>
      </c>
      <c r="E121" s="22">
        <v>3700</v>
      </c>
      <c r="F121" s="18">
        <f>'IGPC-MTB'!B121*$F$376/'IGPC-MTB'!$B$376</f>
        <v>8.1147460530235338E-12</v>
      </c>
      <c r="G121" s="18">
        <f t="shared" si="4"/>
        <v>8.1147460530235338E-12</v>
      </c>
      <c r="H121" s="18">
        <f t="shared" si="5"/>
        <v>8.0967301997528985E-12</v>
      </c>
      <c r="I121" s="18">
        <f t="shared" si="6"/>
        <v>8.0787008948406475E-12</v>
      </c>
      <c r="J121" s="18">
        <f t="shared" si="7"/>
        <v>7.8924460661761693E-12</v>
      </c>
    </row>
    <row r="122" spans="1:10">
      <c r="A122" s="58">
        <v>1958</v>
      </c>
      <c r="B122" s="58">
        <v>1</v>
      </c>
      <c r="C122" s="17">
        <v>21186</v>
      </c>
      <c r="D122" s="18">
        <v>2750000000000000</v>
      </c>
      <c r="E122" s="22">
        <v>3700</v>
      </c>
      <c r="F122" s="18">
        <f>'IGPC-MTB'!B122*$F$376/'IGPC-MTB'!$B$376</f>
        <v>8.2863988183894351E-12</v>
      </c>
      <c r="G122" s="18">
        <f t="shared" si="4"/>
        <v>8.2863988183894351E-12</v>
      </c>
      <c r="H122" s="18">
        <f t="shared" si="5"/>
        <v>8.2001232981769568E-12</v>
      </c>
      <c r="I122" s="18">
        <f t="shared" si="6"/>
        <v>8.1594657263506083E-12</v>
      </c>
      <c r="J122" s="18">
        <f t="shared" si="7"/>
        <v>7.9721552030521457E-12</v>
      </c>
    </row>
    <row r="123" spans="1:10">
      <c r="A123" s="58">
        <v>1958</v>
      </c>
      <c r="B123" s="58">
        <v>1</v>
      </c>
      <c r="C123" s="17">
        <v>21217</v>
      </c>
      <c r="D123" s="18">
        <v>2750000000000000</v>
      </c>
      <c r="E123" s="22">
        <v>3700</v>
      </c>
      <c r="F123" s="18">
        <f>'IGPC-MTB'!B123*$F$376/'IGPC-MTB'!$B$376</f>
        <v>8.4608201767451104E-12</v>
      </c>
      <c r="G123" s="18">
        <f t="shared" si="4"/>
        <v>8.4608201767451104E-12</v>
      </c>
      <c r="H123" s="18">
        <f t="shared" si="5"/>
        <v>8.3731553380542372E-12</v>
      </c>
      <c r="I123" s="18">
        <f t="shared" si="6"/>
        <v>8.2861172935782793E-12</v>
      </c>
      <c r="J123" s="18">
        <f t="shared" si="7"/>
        <v>8.0440207446342328E-12</v>
      </c>
    </row>
    <row r="124" spans="1:10">
      <c r="A124" s="58">
        <v>1958</v>
      </c>
      <c r="B124" s="58">
        <v>1</v>
      </c>
      <c r="C124" s="17">
        <v>21245</v>
      </c>
      <c r="D124" s="18">
        <v>2750000000000000</v>
      </c>
      <c r="E124" s="22">
        <v>3700</v>
      </c>
      <c r="F124" s="18">
        <f>'IGPC-MTB'!B124*$F$376/'IGPC-MTB'!$B$376</f>
        <v>8.6297043491212393E-12</v>
      </c>
      <c r="G124" s="18">
        <f t="shared" si="4"/>
        <v>8.6297043491212393E-12</v>
      </c>
      <c r="H124" s="18">
        <f t="shared" si="5"/>
        <v>8.5448450352472748E-12</v>
      </c>
      <c r="I124" s="18">
        <f t="shared" si="6"/>
        <v>8.4578128532317978E-12</v>
      </c>
      <c r="J124" s="18">
        <f t="shared" si="7"/>
        <v>8.1090325896028007E-12</v>
      </c>
    </row>
    <row r="125" spans="1:10">
      <c r="A125" s="58">
        <v>1958</v>
      </c>
      <c r="B125" s="58">
        <v>2</v>
      </c>
      <c r="C125" s="17">
        <v>21276</v>
      </c>
      <c r="D125" s="18">
        <v>2750000000000000</v>
      </c>
      <c r="E125" s="22">
        <v>3700</v>
      </c>
      <c r="F125" s="18">
        <f>'IGPC-MTB'!B125*$F$376/'IGPC-MTB'!$B$376</f>
        <v>8.7376794757223719E-12</v>
      </c>
      <c r="G125" s="18">
        <f t="shared" si="4"/>
        <v>8.7376794757223719E-12</v>
      </c>
      <c r="H125" s="18">
        <f t="shared" si="5"/>
        <v>8.683524087193444E-12</v>
      </c>
      <c r="I125" s="18">
        <f t="shared" si="6"/>
        <v>8.6086456255778252E-12</v>
      </c>
      <c r="J125" s="18">
        <f t="shared" si="7"/>
        <v>8.1794406617186254E-12</v>
      </c>
    </row>
    <row r="126" spans="1:10">
      <c r="A126" s="58">
        <v>1958</v>
      </c>
      <c r="B126" s="58">
        <v>2</v>
      </c>
      <c r="C126" s="17">
        <v>21306</v>
      </c>
      <c r="D126" s="18">
        <v>2750000000000000</v>
      </c>
      <c r="E126" s="22">
        <v>3700</v>
      </c>
      <c r="F126" s="18">
        <f>'IGPC-MTB'!B126*$F$376/'IGPC-MTB'!$B$376</f>
        <v>8.8456546023235045E-12</v>
      </c>
      <c r="G126" s="18">
        <f t="shared" si="4"/>
        <v>8.8456546023235045E-12</v>
      </c>
      <c r="H126" s="18">
        <f t="shared" si="5"/>
        <v>8.7915012749843363E-12</v>
      </c>
      <c r="I126" s="18">
        <f t="shared" si="6"/>
        <v>8.7372346886179094E-12</v>
      </c>
      <c r="J126" s="18">
        <f t="shared" si="7"/>
        <v>8.255290146815236E-12</v>
      </c>
    </row>
    <row r="127" spans="1:10">
      <c r="A127" s="58">
        <v>1958</v>
      </c>
      <c r="B127" s="58">
        <v>2</v>
      </c>
      <c r="C127" s="17">
        <v>21337</v>
      </c>
      <c r="D127" s="18">
        <v>2750000000000000</v>
      </c>
      <c r="E127" s="22">
        <v>3700</v>
      </c>
      <c r="F127" s="18">
        <f>'IGPC-MTB'!B127*$F$376/'IGPC-MTB'!$B$376</f>
        <v>8.9536297289246355E-12</v>
      </c>
      <c r="G127" s="18">
        <f t="shared" si="4"/>
        <v>8.9536297289246355E-12</v>
      </c>
      <c r="H127" s="18">
        <f t="shared" si="5"/>
        <v>8.8994784127589611E-12</v>
      </c>
      <c r="I127" s="18">
        <f t="shared" si="6"/>
        <v>8.8452152450879101E-12</v>
      </c>
      <c r="J127" s="18">
        <f t="shared" si="7"/>
        <v>8.3363947177821957E-12</v>
      </c>
    </row>
    <row r="128" spans="1:10">
      <c r="A128" s="58">
        <v>1958</v>
      </c>
      <c r="B128" s="58">
        <v>3</v>
      </c>
      <c r="C128" s="17">
        <v>21367</v>
      </c>
      <c r="D128" s="18">
        <v>2750000000000000</v>
      </c>
      <c r="E128" s="22">
        <v>3700</v>
      </c>
      <c r="F128" s="18">
        <f>'IGPC-MTB'!B128*$F$376/'IGPC-MTB'!$B$376</f>
        <v>9.0394561116075861E-12</v>
      </c>
      <c r="G128" s="18">
        <f t="shared" si="4"/>
        <v>9.0394561116075861E-12</v>
      </c>
      <c r="H128" s="18">
        <f t="shared" si="5"/>
        <v>8.9964405724819402E-12</v>
      </c>
      <c r="I128" s="18">
        <f t="shared" si="6"/>
        <v>8.9458951306599463E-12</v>
      </c>
      <c r="J128" s="18">
        <f t="shared" si="7"/>
        <v>8.423771872116255E-12</v>
      </c>
    </row>
    <row r="129" spans="1:10">
      <c r="A129" s="58">
        <v>1958</v>
      </c>
      <c r="B129" s="58">
        <v>3</v>
      </c>
      <c r="C129" s="17">
        <v>21398</v>
      </c>
      <c r="D129" s="18">
        <v>2750000000000000</v>
      </c>
      <c r="E129" s="22">
        <v>3700</v>
      </c>
      <c r="F129" s="18">
        <f>'IGPC-MTB'!B129*$F$376/'IGPC-MTB'!$B$376</f>
        <v>9.1252824942905368E-12</v>
      </c>
      <c r="G129" s="18">
        <f t="shared" si="4"/>
        <v>9.1252824942905368E-12</v>
      </c>
      <c r="H129" s="18">
        <f t="shared" si="5"/>
        <v>9.0822679223396796E-12</v>
      </c>
      <c r="I129" s="18">
        <f t="shared" si="6"/>
        <v>9.0391844732393223E-12</v>
      </c>
      <c r="J129" s="18">
        <f t="shared" si="7"/>
        <v>8.5175397698222766E-12</v>
      </c>
    </row>
    <row r="130" spans="1:10">
      <c r="A130" s="58">
        <v>1958</v>
      </c>
      <c r="B130" s="58">
        <v>3</v>
      </c>
      <c r="C130" s="17">
        <v>21429</v>
      </c>
      <c r="D130" s="18">
        <v>2750000000000000</v>
      </c>
      <c r="E130" s="22">
        <v>3700</v>
      </c>
      <c r="F130" s="18">
        <f>'IGPC-MTB'!B130*$F$376/'IGPC-MTB'!$B$376</f>
        <v>9.211108876973489E-12</v>
      </c>
      <c r="G130" s="18">
        <f t="shared" ref="G130:G193" si="8">F130</f>
        <v>9.211108876973489E-12</v>
      </c>
      <c r="H130" s="18">
        <f t="shared" si="5"/>
        <v>9.1680952540890605E-12</v>
      </c>
      <c r="I130" s="18">
        <f t="shared" si="6"/>
        <v>9.1250134109248268E-12</v>
      </c>
      <c r="J130" s="18">
        <f t="shared" si="7"/>
        <v>8.6175811029870198E-12</v>
      </c>
    </row>
    <row r="131" spans="1:10">
      <c r="A131" s="58">
        <v>1958</v>
      </c>
      <c r="B131" s="58">
        <v>4</v>
      </c>
      <c r="C131" s="17">
        <v>21459</v>
      </c>
      <c r="D131" s="18">
        <v>2750000000000000</v>
      </c>
      <c r="E131" s="22">
        <v>3700</v>
      </c>
      <c r="F131" s="18">
        <f>'IGPC-MTB'!B131*$F$376/'IGPC-MTB'!$B$376</f>
        <v>9.341232747492802E-12</v>
      </c>
      <c r="G131" s="18">
        <f t="shared" si="8"/>
        <v>9.341232747492802E-12</v>
      </c>
      <c r="H131" s="18">
        <f t="shared" ref="H131:H194" si="9">SQRT(G131*G130)</f>
        <v>9.2759426411716464E-12</v>
      </c>
      <c r="I131" s="18">
        <f t="shared" si="6"/>
        <v>9.2254482200879271E-12</v>
      </c>
      <c r="J131" s="18">
        <f t="shared" si="7"/>
        <v>8.7257337642922281E-12</v>
      </c>
    </row>
    <row r="132" spans="1:10">
      <c r="A132" s="58">
        <v>1958</v>
      </c>
      <c r="B132" s="58">
        <v>4</v>
      </c>
      <c r="C132" s="17">
        <v>21490</v>
      </c>
      <c r="D132" s="18">
        <v>2750000000000000</v>
      </c>
      <c r="E132" s="22">
        <v>3700</v>
      </c>
      <c r="F132" s="18">
        <f>'IGPC-MTB'!B132*$F$376/'IGPC-MTB'!$B$376</f>
        <v>9.4713566180121149E-12</v>
      </c>
      <c r="G132" s="18">
        <f t="shared" si="8"/>
        <v>9.4713566180121149E-12</v>
      </c>
      <c r="H132" s="18">
        <f t="shared" si="9"/>
        <v>9.4060696682172966E-12</v>
      </c>
      <c r="I132" s="18">
        <f t="shared" ref="I132:I195" si="10">GEOMEAN(G130:G132)</f>
        <v>9.340628497587503E-12</v>
      </c>
      <c r="J132" s="18">
        <f t="shared" si="7"/>
        <v>8.8421444753237345E-12</v>
      </c>
    </row>
    <row r="133" spans="1:10">
      <c r="A133" s="58">
        <v>1958</v>
      </c>
      <c r="B133" s="58">
        <v>4</v>
      </c>
      <c r="C133" s="17">
        <v>21520</v>
      </c>
      <c r="D133" s="18">
        <v>2750000000000000</v>
      </c>
      <c r="E133" s="22">
        <v>3700</v>
      </c>
      <c r="F133" s="18">
        <f>'IGPC-MTB'!B133*$F$376/'IGPC-MTB'!$B$376</f>
        <v>9.5987118955416555E-12</v>
      </c>
      <c r="G133" s="18">
        <f t="shared" si="8"/>
        <v>9.5987118955416555E-12</v>
      </c>
      <c r="H133" s="18">
        <f t="shared" si="9"/>
        <v>9.5348216258213278E-12</v>
      </c>
      <c r="I133" s="18">
        <f t="shared" si="10"/>
        <v>9.4698502832923328E-12</v>
      </c>
      <c r="J133" s="18">
        <f t="shared" si="7"/>
        <v>8.9667647393220264E-12</v>
      </c>
    </row>
    <row r="134" spans="1:10">
      <c r="A134" s="58">
        <v>1959</v>
      </c>
      <c r="B134" s="58">
        <v>1</v>
      </c>
      <c r="C134" s="17">
        <v>21551</v>
      </c>
      <c r="D134" s="18">
        <v>2750000000000000</v>
      </c>
      <c r="E134" s="22">
        <v>5900</v>
      </c>
      <c r="F134" s="18">
        <f>'IGPC-MTB'!B134*$F$376/'IGPC-MTB'!$B$376</f>
        <v>1.008044707576209E-11</v>
      </c>
      <c r="G134" s="18">
        <f t="shared" si="8"/>
        <v>1.008044707576209E-11</v>
      </c>
      <c r="H134" s="18">
        <f t="shared" si="9"/>
        <v>9.8366308896133568E-12</v>
      </c>
      <c r="I134" s="18">
        <f t="shared" si="10"/>
        <v>9.7133337906903245E-12</v>
      </c>
      <c r="J134" s="18">
        <f t="shared" si="7"/>
        <v>9.1144109370664817E-12</v>
      </c>
    </row>
    <row r="135" spans="1:10">
      <c r="A135" s="58">
        <v>1959</v>
      </c>
      <c r="B135" s="58">
        <v>1</v>
      </c>
      <c r="C135" s="17">
        <v>21582</v>
      </c>
      <c r="D135" s="18">
        <v>2750000000000000</v>
      </c>
      <c r="E135" s="22">
        <v>5900</v>
      </c>
      <c r="F135" s="18">
        <f>'IGPC-MTB'!B135*$F$376/'IGPC-MTB'!$B$376</f>
        <v>1.0562182255982525E-11</v>
      </c>
      <c r="G135" s="18">
        <f t="shared" si="8"/>
        <v>1.0562182255982525E-11</v>
      </c>
      <c r="H135" s="18">
        <f t="shared" si="9"/>
        <v>1.0318503730482695E-11</v>
      </c>
      <c r="I135" s="18">
        <f t="shared" si="10"/>
        <v>1.0072767334560839E-11</v>
      </c>
      <c r="J135" s="18">
        <f t="shared" si="7"/>
        <v>9.2844683099367512E-12</v>
      </c>
    </row>
    <row r="136" spans="1:10">
      <c r="A136" s="58">
        <v>1959</v>
      </c>
      <c r="B136" s="58">
        <v>1</v>
      </c>
      <c r="C136" s="17">
        <v>21610</v>
      </c>
      <c r="D136" s="18">
        <v>2750000000000000</v>
      </c>
      <c r="E136" s="22">
        <v>5900</v>
      </c>
      <c r="F136" s="18">
        <f>'IGPC-MTB'!B136*$F$376/'IGPC-MTB'!$B$376</f>
        <v>1.1041148843213187E-11</v>
      </c>
      <c r="G136" s="18">
        <f t="shared" si="8"/>
        <v>1.1041148843213187E-11</v>
      </c>
      <c r="H136" s="18">
        <f t="shared" si="9"/>
        <v>1.0799010436028309E-11</v>
      </c>
      <c r="I136" s="18">
        <f t="shared" si="10"/>
        <v>1.0553971211332423E-11</v>
      </c>
      <c r="J136" s="18">
        <f t="shared" si="7"/>
        <v>9.4770949943080757E-12</v>
      </c>
    </row>
    <row r="137" spans="1:10">
      <c r="A137" s="58">
        <v>1959</v>
      </c>
      <c r="B137" s="58">
        <v>2</v>
      </c>
      <c r="C137" s="17">
        <v>21641</v>
      </c>
      <c r="D137" s="18">
        <v>2750000000000000</v>
      </c>
      <c r="E137" s="22">
        <v>5900</v>
      </c>
      <c r="F137" s="18">
        <f>'IGPC-MTB'!B137*$F$376/'IGPC-MTB'!$B$376</f>
        <v>1.1234950352497269E-11</v>
      </c>
      <c r="G137" s="18">
        <f t="shared" si="8"/>
        <v>1.1234950352497269E-11</v>
      </c>
      <c r="H137" s="18">
        <f t="shared" si="9"/>
        <v>1.1137628072800457E-11</v>
      </c>
      <c r="I137" s="18">
        <f t="shared" si="10"/>
        <v>1.0942411087633857E-11</v>
      </c>
      <c r="J137" s="18">
        <f t="shared" si="7"/>
        <v>9.6777222673578417E-12</v>
      </c>
    </row>
    <row r="138" spans="1:10">
      <c r="A138" s="58">
        <v>1959</v>
      </c>
      <c r="B138" s="58">
        <v>2</v>
      </c>
      <c r="C138" s="17">
        <v>21671</v>
      </c>
      <c r="D138" s="18">
        <v>2750000000000000</v>
      </c>
      <c r="E138" s="22">
        <v>5900</v>
      </c>
      <c r="F138" s="18">
        <f>'IGPC-MTB'!B138*$F$376/'IGPC-MTB'!$B$376</f>
        <v>1.1428751861781354E-11</v>
      </c>
      <c r="G138" s="18">
        <f t="shared" si="8"/>
        <v>1.1428751861781354E-11</v>
      </c>
      <c r="H138" s="18">
        <f t="shared" si="9"/>
        <v>1.1331436791427831E-11</v>
      </c>
      <c r="I138" s="18">
        <f t="shared" si="10"/>
        <v>1.1233835891232177E-11</v>
      </c>
      <c r="J138" s="18">
        <f t="shared" si="7"/>
        <v>9.8865679747843494E-12</v>
      </c>
    </row>
    <row r="139" spans="1:10">
      <c r="A139" s="58">
        <v>1959</v>
      </c>
      <c r="B139" s="58">
        <v>2</v>
      </c>
      <c r="C139" s="17">
        <v>21702</v>
      </c>
      <c r="D139" s="18">
        <v>2750000000000000</v>
      </c>
      <c r="E139" s="22">
        <v>5900</v>
      </c>
      <c r="F139" s="18">
        <f>'IGPC-MTB'!B139*$F$376/'IGPC-MTB'!$B$376</f>
        <v>1.1622553371065437E-11</v>
      </c>
      <c r="G139" s="18">
        <f t="shared" si="8"/>
        <v>1.1622553371065437E-11</v>
      </c>
      <c r="H139" s="18">
        <f t="shared" si="9"/>
        <v>1.1525245267594841E-11</v>
      </c>
      <c r="I139" s="18">
        <f t="shared" si="10"/>
        <v>1.1427656302496886E-11</v>
      </c>
      <c r="J139" s="18">
        <f t="shared" si="7"/>
        <v>1.0103862441470746E-11</v>
      </c>
    </row>
    <row r="140" spans="1:10">
      <c r="A140" s="58">
        <v>1959</v>
      </c>
      <c r="B140" s="58">
        <v>3</v>
      </c>
      <c r="C140" s="17">
        <v>21732</v>
      </c>
      <c r="D140" s="18">
        <v>2750000000000000</v>
      </c>
      <c r="E140" s="22">
        <v>5900</v>
      </c>
      <c r="F140" s="18">
        <f>'IGPC-MTB'!B140*$F$376/'IGPC-MTB'!$B$376</f>
        <v>1.1766520206533612E-11</v>
      </c>
      <c r="G140" s="18">
        <f t="shared" si="8"/>
        <v>1.1766520206533612E-11</v>
      </c>
      <c r="H140" s="18">
        <f t="shared" si="9"/>
        <v>1.1694315246826418E-11</v>
      </c>
      <c r="I140" s="18">
        <f t="shared" si="10"/>
        <v>1.1605115466442435E-11</v>
      </c>
      <c r="J140" s="18">
        <f t="shared" si="7"/>
        <v>1.0328317268955415E-11</v>
      </c>
    </row>
    <row r="141" spans="1:10">
      <c r="A141" s="58">
        <v>1959</v>
      </c>
      <c r="B141" s="58">
        <v>3</v>
      </c>
      <c r="C141" s="17">
        <v>21763</v>
      </c>
      <c r="D141" s="18">
        <v>2750000000000000</v>
      </c>
      <c r="E141" s="22">
        <v>5900</v>
      </c>
      <c r="F141" s="18">
        <f>'IGPC-MTB'!B141*$F$376/'IGPC-MTB'!$B$376</f>
        <v>1.1910487042001786E-11</v>
      </c>
      <c r="G141" s="18">
        <f t="shared" si="8"/>
        <v>1.1910487042001786E-11</v>
      </c>
      <c r="H141" s="18">
        <f t="shared" si="9"/>
        <v>1.1838284776494049E-11</v>
      </c>
      <c r="I141" s="18">
        <f t="shared" si="10"/>
        <v>1.1765933018373093E-11</v>
      </c>
      <c r="J141" s="18">
        <f t="shared" ref="J141:J204" si="11">GEOMEAN(G130:G141)</f>
        <v>1.0560143923185696E-11</v>
      </c>
    </row>
    <row r="142" spans="1:10">
      <c r="A142" s="58">
        <v>1959</v>
      </c>
      <c r="B142" s="58">
        <v>3</v>
      </c>
      <c r="C142" s="17">
        <v>21794</v>
      </c>
      <c r="D142" s="18">
        <v>2750000000000000</v>
      </c>
      <c r="E142" s="22">
        <v>5900</v>
      </c>
      <c r="F142" s="18">
        <f>'IGPC-MTB'!B142*$F$376/'IGPC-MTB'!$B$376</f>
        <v>1.2054453877469964E-11</v>
      </c>
      <c r="G142" s="18">
        <f t="shared" si="8"/>
        <v>1.2054453877469964E-11</v>
      </c>
      <c r="H142" s="18">
        <f t="shared" si="9"/>
        <v>1.1982254241419442E-11</v>
      </c>
      <c r="I142" s="18">
        <f t="shared" si="10"/>
        <v>1.1909906952115788E-11</v>
      </c>
      <c r="J142" s="18">
        <f t="shared" si="11"/>
        <v>1.0799561928045145E-11</v>
      </c>
    </row>
    <row r="143" spans="1:10">
      <c r="A143" s="58">
        <v>1959</v>
      </c>
      <c r="B143" s="58">
        <v>4</v>
      </c>
      <c r="C143" s="17">
        <v>21824</v>
      </c>
      <c r="D143" s="18">
        <v>2750000000000000</v>
      </c>
      <c r="E143" s="22">
        <v>5900</v>
      </c>
      <c r="F143" s="18">
        <f>'IGPC-MTB'!B143*$F$376/'IGPC-MTB'!$B$376</f>
        <v>1.2325775990467681E-11</v>
      </c>
      <c r="G143" s="18">
        <f t="shared" si="8"/>
        <v>1.2325775990467681E-11</v>
      </c>
      <c r="H143" s="18">
        <f t="shared" si="9"/>
        <v>1.2189360039851122E-11</v>
      </c>
      <c r="I143" s="18">
        <f t="shared" si="10"/>
        <v>1.2095684316346151E-11</v>
      </c>
      <c r="J143" s="18">
        <f t="shared" si="11"/>
        <v>1.1051985648645659E-11</v>
      </c>
    </row>
    <row r="144" spans="1:10">
      <c r="A144" s="58">
        <v>1959</v>
      </c>
      <c r="B144" s="58">
        <v>4</v>
      </c>
      <c r="C144" s="17">
        <v>21855</v>
      </c>
      <c r="D144" s="18">
        <v>2750000000000000</v>
      </c>
      <c r="E144" s="22">
        <v>5900</v>
      </c>
      <c r="F144" s="18">
        <f>'IGPC-MTB'!B144*$F$376/'IGPC-MTB'!$B$376</f>
        <v>1.2599866696455169E-11</v>
      </c>
      <c r="G144" s="18">
        <f t="shared" si="8"/>
        <v>1.2599866696455169E-11</v>
      </c>
      <c r="H144" s="18">
        <f t="shared" si="9"/>
        <v>1.2462067822406539E-11</v>
      </c>
      <c r="I144" s="18">
        <f t="shared" si="10"/>
        <v>1.2324687610957478E-11</v>
      </c>
      <c r="J144" s="18">
        <f t="shared" si="11"/>
        <v>1.1318002679308691E-11</v>
      </c>
    </row>
    <row r="145" spans="1:10">
      <c r="A145" s="58">
        <v>1959</v>
      </c>
      <c r="B145" s="58">
        <v>4</v>
      </c>
      <c r="C145" s="17">
        <v>21885</v>
      </c>
      <c r="D145" s="18">
        <v>2750000000000000</v>
      </c>
      <c r="E145" s="22">
        <v>5900</v>
      </c>
      <c r="F145" s="18">
        <f>'IGPC-MTB'!B145*$F$376/'IGPC-MTB'!$B$376</f>
        <v>1.2871188809452885E-11</v>
      </c>
      <c r="G145" s="18">
        <f t="shared" si="8"/>
        <v>1.2871188809452885E-11</v>
      </c>
      <c r="H145" s="18">
        <f t="shared" si="9"/>
        <v>1.2734805189872827E-11</v>
      </c>
      <c r="I145" s="18">
        <f t="shared" si="10"/>
        <v>1.2596975770564656E-11</v>
      </c>
      <c r="J145" s="18">
        <f t="shared" si="11"/>
        <v>1.1598102283171156E-11</v>
      </c>
    </row>
    <row r="146" spans="1:10">
      <c r="A146" s="58">
        <v>1960</v>
      </c>
      <c r="B146" s="58">
        <v>1</v>
      </c>
      <c r="C146" s="17">
        <v>21916</v>
      </c>
      <c r="D146" s="18">
        <v>2750000000000000</v>
      </c>
      <c r="E146" s="22">
        <v>5900</v>
      </c>
      <c r="F146" s="18">
        <f>'IGPC-MTB'!B146*$F$376/'IGPC-MTB'!$B$376</f>
        <v>1.3347386803693775E-11</v>
      </c>
      <c r="G146" s="18">
        <f t="shared" si="8"/>
        <v>1.3347386803693775E-11</v>
      </c>
      <c r="H146" s="18">
        <f t="shared" si="9"/>
        <v>1.3107125377562482E-11</v>
      </c>
      <c r="I146" s="18">
        <f t="shared" si="10"/>
        <v>1.293580973872698E-11</v>
      </c>
      <c r="J146" s="18">
        <f t="shared" si="11"/>
        <v>1.1872621941435499E-11</v>
      </c>
    </row>
    <row r="147" spans="1:10">
      <c r="A147" s="58">
        <v>1960</v>
      </c>
      <c r="B147" s="58">
        <v>1</v>
      </c>
      <c r="C147" s="17">
        <v>21947</v>
      </c>
      <c r="D147" s="18">
        <v>2750000000000000</v>
      </c>
      <c r="E147" s="22">
        <v>5900</v>
      </c>
      <c r="F147" s="18">
        <f>'IGPC-MTB'!B147*$F$376/'IGPC-MTB'!$B$376</f>
        <v>1.3823584797934666E-11</v>
      </c>
      <c r="G147" s="18">
        <f t="shared" si="8"/>
        <v>1.3823584797934666E-11</v>
      </c>
      <c r="H147" s="18">
        <f t="shared" si="9"/>
        <v>1.3583399181047984E-11</v>
      </c>
      <c r="I147" s="18">
        <f t="shared" si="10"/>
        <v>1.3341721254954826E-11</v>
      </c>
      <c r="J147" s="18">
        <f t="shared" si="11"/>
        <v>1.2141869407341368E-11</v>
      </c>
    </row>
    <row r="148" spans="1:10">
      <c r="A148" s="58">
        <v>1960</v>
      </c>
      <c r="B148" s="58">
        <v>1</v>
      </c>
      <c r="C148" s="17">
        <v>21976</v>
      </c>
      <c r="D148" s="18">
        <v>2750000000000000</v>
      </c>
      <c r="E148" s="22">
        <v>5900</v>
      </c>
      <c r="F148" s="18">
        <f>'IGPC-MTB'!B148*$F$376/'IGPC-MTB'!$B$376</f>
        <v>1.4313625757124417E-11</v>
      </c>
      <c r="G148" s="18">
        <f t="shared" si="8"/>
        <v>1.4313625757124417E-11</v>
      </c>
      <c r="H148" s="18">
        <f t="shared" si="9"/>
        <v>1.4066471463004187E-11</v>
      </c>
      <c r="I148" s="18">
        <f t="shared" si="10"/>
        <v>1.3822572031235227E-11</v>
      </c>
      <c r="J148" s="18">
        <f t="shared" si="11"/>
        <v>1.2407382572963919E-11</v>
      </c>
    </row>
    <row r="149" spans="1:10">
      <c r="A149" s="58">
        <v>1960</v>
      </c>
      <c r="B149" s="58">
        <v>2</v>
      </c>
      <c r="C149" s="17">
        <v>22007</v>
      </c>
      <c r="D149" s="18">
        <v>2750000000000000</v>
      </c>
      <c r="E149" s="22">
        <v>5900</v>
      </c>
      <c r="F149" s="18">
        <f>'IGPC-MTB'!B149*$F$376/'IGPC-MTB'!$B$376</f>
        <v>1.4535113196306225E-11</v>
      </c>
      <c r="G149" s="18">
        <f t="shared" si="8"/>
        <v>1.4535113196306225E-11</v>
      </c>
      <c r="H149" s="18">
        <f t="shared" si="9"/>
        <v>1.4423944350605622E-11</v>
      </c>
      <c r="I149" s="18">
        <f t="shared" si="10"/>
        <v>1.4220981968410609E-11</v>
      </c>
      <c r="J149" s="18">
        <f t="shared" si="11"/>
        <v>1.2676541386721453E-11</v>
      </c>
    </row>
    <row r="150" spans="1:10">
      <c r="A150" s="58">
        <v>1960</v>
      </c>
      <c r="B150" s="58">
        <v>2</v>
      </c>
      <c r="C150" s="17">
        <v>22037</v>
      </c>
      <c r="D150" s="18">
        <v>2750000000000000</v>
      </c>
      <c r="E150" s="22">
        <v>5900</v>
      </c>
      <c r="F150" s="18">
        <f>'IGPC-MTB'!B150*$F$376/'IGPC-MTB'!$B$376</f>
        <v>1.4756600635488037E-11</v>
      </c>
      <c r="G150" s="18">
        <f t="shared" si="8"/>
        <v>1.4756600635488037E-11</v>
      </c>
      <c r="H150" s="18">
        <f t="shared" si="9"/>
        <v>1.4645438219100957E-11</v>
      </c>
      <c r="I150" s="18">
        <f t="shared" si="10"/>
        <v>1.453398809365486E-11</v>
      </c>
      <c r="J150" s="18">
        <f t="shared" si="11"/>
        <v>1.2949402757929874E-11</v>
      </c>
    </row>
    <row r="151" spans="1:10">
      <c r="A151" s="58">
        <v>1960</v>
      </c>
      <c r="B151" s="58">
        <v>2</v>
      </c>
      <c r="C151" s="17">
        <v>22068</v>
      </c>
      <c r="D151" s="18">
        <v>2750000000000000</v>
      </c>
      <c r="E151" s="22">
        <v>5900</v>
      </c>
      <c r="F151" s="18">
        <f>'IGPC-MTB'!B151*$F$376/'IGPC-MTB'!$B$376</f>
        <v>1.4980856667659619E-11</v>
      </c>
      <c r="G151" s="18">
        <f t="shared" si="8"/>
        <v>1.4980856667659619E-11</v>
      </c>
      <c r="H151" s="18">
        <f t="shared" si="9"/>
        <v>1.4868305855817641E-11</v>
      </c>
      <c r="I151" s="18">
        <f t="shared" si="10"/>
        <v>1.4756401515731896E-11</v>
      </c>
      <c r="J151" s="18">
        <f t="shared" si="11"/>
        <v>1.3226227756184646E-11</v>
      </c>
    </row>
    <row r="152" spans="1:10">
      <c r="A152" s="58">
        <v>1960</v>
      </c>
      <c r="B152" s="58">
        <v>3</v>
      </c>
      <c r="C152" s="17">
        <v>22098</v>
      </c>
      <c r="D152" s="18">
        <v>2750000000000000</v>
      </c>
      <c r="E152" s="22">
        <v>5900</v>
      </c>
      <c r="F152" s="18">
        <f>'IGPC-MTB'!B152*$F$376/'IGPC-MTB'!$B$376</f>
        <v>1.5166352397974382E-11</v>
      </c>
      <c r="G152" s="18">
        <f t="shared" si="8"/>
        <v>1.5166352397974382E-11</v>
      </c>
      <c r="H152" s="18">
        <f t="shared" si="9"/>
        <v>1.5073319191381504E-11</v>
      </c>
      <c r="I152" s="18">
        <f t="shared" si="10"/>
        <v>1.4966998157561667E-11</v>
      </c>
      <c r="J152" s="18">
        <f t="shared" si="11"/>
        <v>1.3508965373500049E-11</v>
      </c>
    </row>
    <row r="153" spans="1:10">
      <c r="A153" s="58">
        <v>1960</v>
      </c>
      <c r="B153" s="58">
        <v>3</v>
      </c>
      <c r="C153" s="17">
        <v>22129</v>
      </c>
      <c r="D153" s="18">
        <v>2750000000000000</v>
      </c>
      <c r="E153" s="22">
        <v>5900</v>
      </c>
      <c r="F153" s="18">
        <f>'IGPC-MTB'!B153*$F$376/'IGPC-MTB'!$B$376</f>
        <v>1.5351848128289145E-11</v>
      </c>
      <c r="G153" s="18">
        <f t="shared" si="8"/>
        <v>1.5351848128289145E-11</v>
      </c>
      <c r="H153" s="18">
        <f t="shared" si="9"/>
        <v>1.5258818390485436E-11</v>
      </c>
      <c r="I153" s="18">
        <f t="shared" si="10"/>
        <v>1.5165596110174756E-11</v>
      </c>
      <c r="J153" s="18">
        <f t="shared" si="11"/>
        <v>1.3797741912750374E-11</v>
      </c>
    </row>
    <row r="154" spans="1:10">
      <c r="A154" s="58">
        <v>1960</v>
      </c>
      <c r="B154" s="58">
        <v>3</v>
      </c>
      <c r="C154" s="17">
        <v>22160</v>
      </c>
      <c r="D154" s="18">
        <v>2750000000000000</v>
      </c>
      <c r="E154" s="22">
        <v>5900</v>
      </c>
      <c r="F154" s="18">
        <f>'IGPC-MTB'!B154*$F$376/'IGPC-MTB'!$B$376</f>
        <v>1.5540112451593687E-11</v>
      </c>
      <c r="G154" s="18">
        <f t="shared" si="8"/>
        <v>1.5540112451593687E-11</v>
      </c>
      <c r="H154" s="18">
        <f t="shared" si="9"/>
        <v>1.5445693453302812E-11</v>
      </c>
      <c r="I154" s="18">
        <f t="shared" si="10"/>
        <v>1.5352012727574349E-11</v>
      </c>
      <c r="J154" s="18">
        <f t="shared" si="11"/>
        <v>1.4092895620344566E-11</v>
      </c>
    </row>
    <row r="155" spans="1:10">
      <c r="A155" s="58">
        <v>1960</v>
      </c>
      <c r="B155" s="58">
        <v>4</v>
      </c>
      <c r="C155" s="17">
        <v>22190</v>
      </c>
      <c r="D155" s="18">
        <v>2750000000000000</v>
      </c>
      <c r="E155" s="22">
        <v>9440</v>
      </c>
      <c r="F155" s="18">
        <f>'IGPC-MTB'!B155*$F$376/'IGPC-MTB'!$B$376</f>
        <v>1.5905566726243671E-11</v>
      </c>
      <c r="G155" s="18">
        <f t="shared" si="8"/>
        <v>1.5905566726243671E-11</v>
      </c>
      <c r="H155" s="18">
        <f t="shared" si="9"/>
        <v>1.5721777747193653E-11</v>
      </c>
      <c r="I155" s="18">
        <f t="shared" si="10"/>
        <v>1.5597487879272418E-11</v>
      </c>
      <c r="J155" s="18">
        <f t="shared" si="11"/>
        <v>1.4395546004821139E-11</v>
      </c>
    </row>
    <row r="156" spans="1:10">
      <c r="A156" s="58">
        <v>1960</v>
      </c>
      <c r="B156" s="58">
        <v>4</v>
      </c>
      <c r="C156" s="17">
        <v>22221</v>
      </c>
      <c r="D156" s="18">
        <v>2750000000000000</v>
      </c>
      <c r="E156" s="22">
        <v>9440</v>
      </c>
      <c r="F156" s="18">
        <f>'IGPC-MTB'!B156*$F$376/'IGPC-MTB'!$B$376</f>
        <v>1.6271021000893656E-11</v>
      </c>
      <c r="G156" s="18">
        <f t="shared" si="8"/>
        <v>1.6271021000893656E-11</v>
      </c>
      <c r="H156" s="18">
        <f t="shared" si="9"/>
        <v>1.608725614372526E-11</v>
      </c>
      <c r="I156" s="18">
        <f t="shared" si="10"/>
        <v>1.5902767280018812E-11</v>
      </c>
      <c r="J156" s="18">
        <f t="shared" si="11"/>
        <v>1.4705581859836461E-11</v>
      </c>
    </row>
    <row r="157" spans="1:10">
      <c r="A157" s="58">
        <v>1960</v>
      </c>
      <c r="B157" s="58">
        <v>4</v>
      </c>
      <c r="C157" s="17">
        <v>22251</v>
      </c>
      <c r="D157" s="18">
        <v>2750000000000000</v>
      </c>
      <c r="E157" s="22">
        <v>9440</v>
      </c>
      <c r="F157" s="18">
        <f>'IGPC-MTB'!B157*$F$376/'IGPC-MTB'!$B$376</f>
        <v>1.6636475275543641E-11</v>
      </c>
      <c r="G157" s="18">
        <f t="shared" si="8"/>
        <v>1.6636475275543641E-11</v>
      </c>
      <c r="H157" s="18">
        <f t="shared" si="9"/>
        <v>1.645273346861301E-11</v>
      </c>
      <c r="I157" s="18">
        <f t="shared" si="10"/>
        <v>1.6268284452857763E-11</v>
      </c>
      <c r="J157" s="18">
        <f t="shared" si="11"/>
        <v>1.5023430117743906E-11</v>
      </c>
    </row>
    <row r="158" spans="1:10">
      <c r="A158" s="58">
        <v>1961</v>
      </c>
      <c r="B158" s="58">
        <v>1</v>
      </c>
      <c r="C158" s="17">
        <v>22282</v>
      </c>
      <c r="D158" s="18">
        <v>2750000000000000</v>
      </c>
      <c r="E158" s="22">
        <v>9440</v>
      </c>
      <c r="F158" s="18">
        <f>'IGPC-MTB'!B158*$F$376/'IGPC-MTB'!$B$376</f>
        <v>1.7298169000099298E-11</v>
      </c>
      <c r="G158" s="18">
        <f t="shared" si="8"/>
        <v>1.7298169000099298E-11</v>
      </c>
      <c r="H158" s="18">
        <f t="shared" si="9"/>
        <v>1.6964096229458482E-11</v>
      </c>
      <c r="I158" s="18">
        <f t="shared" si="10"/>
        <v>1.6729851528517909E-11</v>
      </c>
      <c r="J158" s="18">
        <f t="shared" si="11"/>
        <v>1.5351568635439976E-11</v>
      </c>
    </row>
    <row r="159" spans="1:10">
      <c r="A159" s="58">
        <v>1961</v>
      </c>
      <c r="B159" s="58">
        <v>1</v>
      </c>
      <c r="C159" s="17">
        <v>22313</v>
      </c>
      <c r="D159" s="18">
        <v>2750000000000000</v>
      </c>
      <c r="E159" s="22">
        <v>9440</v>
      </c>
      <c r="F159" s="18">
        <f>'IGPC-MTB'!B159*$F$376/'IGPC-MTB'!$B$376</f>
        <v>1.7957094131665176E-11</v>
      </c>
      <c r="G159" s="18">
        <f t="shared" si="8"/>
        <v>1.7957094131665176E-11</v>
      </c>
      <c r="H159" s="18">
        <f t="shared" si="9"/>
        <v>1.7624552449359829E-11</v>
      </c>
      <c r="I159" s="18">
        <f t="shared" si="10"/>
        <v>1.7288839317172733E-11</v>
      </c>
      <c r="J159" s="18">
        <f t="shared" si="11"/>
        <v>1.5689919191449736E-11</v>
      </c>
    </row>
    <row r="160" spans="1:10">
      <c r="A160" s="58">
        <v>1961</v>
      </c>
      <c r="B160" s="58">
        <v>1</v>
      </c>
      <c r="C160" s="17">
        <v>22341</v>
      </c>
      <c r="D160" s="18">
        <v>2750000000000000</v>
      </c>
      <c r="E160" s="22">
        <v>9440</v>
      </c>
      <c r="F160" s="18">
        <f>'IGPC-MTB'!B160*$F$376/'IGPC-MTB'!$B$376</f>
        <v>1.8618787856220834E-11</v>
      </c>
      <c r="G160" s="18">
        <f t="shared" si="8"/>
        <v>1.8618787856220834E-11</v>
      </c>
      <c r="H160" s="18">
        <f t="shared" si="9"/>
        <v>1.8284948076263765E-11</v>
      </c>
      <c r="I160" s="18">
        <f t="shared" si="10"/>
        <v>1.7949920641844427E-11</v>
      </c>
      <c r="J160" s="18">
        <f t="shared" si="11"/>
        <v>1.6037531372834242E-11</v>
      </c>
    </row>
    <row r="161" spans="1:10">
      <c r="A161" s="58">
        <v>1961</v>
      </c>
      <c r="B161" s="58">
        <v>2</v>
      </c>
      <c r="C161" s="17">
        <v>22372</v>
      </c>
      <c r="D161" s="18">
        <v>2750000000000000</v>
      </c>
      <c r="E161" s="22">
        <v>9440</v>
      </c>
      <c r="F161" s="18">
        <f>'IGPC-MTB'!B161*$F$376/'IGPC-MTB'!$B$376</f>
        <v>1.9042382583656044E-11</v>
      </c>
      <c r="G161" s="18">
        <f t="shared" si="8"/>
        <v>1.9042382583656044E-11</v>
      </c>
      <c r="H161" s="18">
        <f t="shared" si="9"/>
        <v>1.8829394084836778E-11</v>
      </c>
      <c r="I161" s="18">
        <f t="shared" si="10"/>
        <v>1.8534018111132451E-11</v>
      </c>
      <c r="J161" s="18">
        <f t="shared" si="11"/>
        <v>1.6402602409942129E-11</v>
      </c>
    </row>
    <row r="162" spans="1:10">
      <c r="A162" s="58">
        <v>1961</v>
      </c>
      <c r="B162" s="58">
        <v>2</v>
      </c>
      <c r="C162" s="17">
        <v>22402</v>
      </c>
      <c r="D162" s="18">
        <v>2750000000000000</v>
      </c>
      <c r="E162" s="22">
        <v>9440</v>
      </c>
      <c r="F162" s="18">
        <f>'IGPC-MTB'!B162*$F$376/'IGPC-MTB'!$B$376</f>
        <v>1.9463208718101478E-11</v>
      </c>
      <c r="G162" s="18">
        <f t="shared" si="8"/>
        <v>1.9463208718101478E-11</v>
      </c>
      <c r="H162" s="18">
        <f t="shared" si="9"/>
        <v>1.9251645818361556E-11</v>
      </c>
      <c r="I162" s="18">
        <f t="shared" si="10"/>
        <v>1.9038338457366843E-11</v>
      </c>
      <c r="J162" s="18">
        <f t="shared" si="11"/>
        <v>1.6785402805322051E-11</v>
      </c>
    </row>
    <row r="163" spans="1:10">
      <c r="A163" s="58">
        <v>1961</v>
      </c>
      <c r="B163" s="58">
        <v>2</v>
      </c>
      <c r="C163" s="17">
        <v>22433</v>
      </c>
      <c r="D163" s="18">
        <v>2750000000000000</v>
      </c>
      <c r="E163" s="22">
        <v>9440</v>
      </c>
      <c r="F163" s="18">
        <f>'IGPC-MTB'!B163*$F$376/'IGPC-MTB'!$B$376</f>
        <v>1.9886803445536692E-11</v>
      </c>
      <c r="G163" s="18">
        <f t="shared" si="8"/>
        <v>1.9886803445536692E-11</v>
      </c>
      <c r="H163" s="18">
        <f t="shared" si="9"/>
        <v>1.96738660714243E-11</v>
      </c>
      <c r="I163" s="18">
        <f t="shared" si="10"/>
        <v>1.946107841429957E-11</v>
      </c>
      <c r="J163" s="18">
        <f t="shared" si="11"/>
        <v>1.7186368865180574E-11</v>
      </c>
    </row>
    <row r="164" spans="1:10">
      <c r="A164" s="58">
        <v>1961</v>
      </c>
      <c r="B164" s="58">
        <v>3</v>
      </c>
      <c r="C164" s="17">
        <v>22463</v>
      </c>
      <c r="D164" s="18">
        <v>2750000000000000</v>
      </c>
      <c r="E164" s="22">
        <v>9440</v>
      </c>
      <c r="F164" s="18">
        <f>'IGPC-MTB'!B164*$F$376/'IGPC-MTB'!$B$376</f>
        <v>2.0207960232350312E-11</v>
      </c>
      <c r="G164" s="18">
        <f t="shared" si="8"/>
        <v>2.0207960232350312E-11</v>
      </c>
      <c r="H164" s="18">
        <f t="shared" si="9"/>
        <v>2.0046738716708327E-11</v>
      </c>
      <c r="I164" s="18">
        <f t="shared" si="10"/>
        <v>1.9850310295288085E-11</v>
      </c>
      <c r="J164" s="18">
        <f t="shared" si="11"/>
        <v>1.760236031600847E-11</v>
      </c>
    </row>
    <row r="165" spans="1:10">
      <c r="A165" s="58">
        <v>1961</v>
      </c>
      <c r="B165" s="58">
        <v>3</v>
      </c>
      <c r="C165" s="17">
        <v>22494</v>
      </c>
      <c r="D165" s="18">
        <v>2750000000000000</v>
      </c>
      <c r="E165" s="22">
        <v>9440</v>
      </c>
      <c r="F165" s="18">
        <f>'IGPC-MTB'!B165*$F$376/'IGPC-MTB'!$B$376</f>
        <v>2.0531885612153712E-11</v>
      </c>
      <c r="G165" s="18">
        <f t="shared" si="8"/>
        <v>2.0531885612153712E-11</v>
      </c>
      <c r="H165" s="18">
        <f t="shared" si="9"/>
        <v>2.0369279023705472E-11</v>
      </c>
      <c r="I165" s="18">
        <f t="shared" si="10"/>
        <v>2.0207167061344247E-11</v>
      </c>
      <c r="J165" s="18">
        <f t="shared" si="11"/>
        <v>1.8034049367430005E-11</v>
      </c>
    </row>
    <row r="166" spans="1:10">
      <c r="A166" s="58">
        <v>1961</v>
      </c>
      <c r="B166" s="58">
        <v>3</v>
      </c>
      <c r="C166" s="17">
        <v>22525</v>
      </c>
      <c r="D166" s="18">
        <v>2750000000000000</v>
      </c>
      <c r="E166" s="22">
        <v>9440</v>
      </c>
      <c r="F166" s="18">
        <f>'IGPC-MTB'!B166*$F$376/'IGPC-MTB'!$B$376</f>
        <v>2.0855810991957105E-11</v>
      </c>
      <c r="G166" s="18">
        <f t="shared" si="8"/>
        <v>2.0855810991957105E-11</v>
      </c>
      <c r="H166" s="18">
        <f t="shared" si="9"/>
        <v>2.0693214482906257E-11</v>
      </c>
      <c r="I166" s="18">
        <f t="shared" si="10"/>
        <v>2.0530181979723765E-11</v>
      </c>
      <c r="J166" s="18">
        <f t="shared" si="11"/>
        <v>1.848166091655454E-11</v>
      </c>
    </row>
    <row r="167" spans="1:10">
      <c r="A167" s="58">
        <v>1961</v>
      </c>
      <c r="B167" s="58">
        <v>4</v>
      </c>
      <c r="C167" s="17">
        <v>22555</v>
      </c>
      <c r="D167" s="18">
        <v>2750000000000000</v>
      </c>
      <c r="E167" s="22">
        <v>13216</v>
      </c>
      <c r="F167" s="18">
        <f>'IGPC-MTB'!B167*$F$376/'IGPC-MTB'!$B$376</f>
        <v>2.1722380597755935E-11</v>
      </c>
      <c r="G167" s="18">
        <f t="shared" si="8"/>
        <v>2.1722380597755935E-11</v>
      </c>
      <c r="H167" s="18">
        <f t="shared" si="9"/>
        <v>2.1284686139150701E-11</v>
      </c>
      <c r="I167" s="18">
        <f t="shared" si="10"/>
        <v>2.1030734740834945E-11</v>
      </c>
      <c r="J167" s="18">
        <f t="shared" si="11"/>
        <v>1.896796999054753E-11</v>
      </c>
    </row>
    <row r="168" spans="1:10">
      <c r="A168" s="58">
        <v>1961</v>
      </c>
      <c r="B168" s="58">
        <v>4</v>
      </c>
      <c r="C168" s="17">
        <v>22586</v>
      </c>
      <c r="D168" s="18">
        <v>2750000000000000</v>
      </c>
      <c r="E168" s="22">
        <v>13216</v>
      </c>
      <c r="F168" s="18">
        <f>'IGPC-MTB'!B168*$F$376/'IGPC-MTB'!$B$376</f>
        <v>2.2591718796544537E-11</v>
      </c>
      <c r="G168" s="18">
        <f t="shared" si="8"/>
        <v>2.2591718796544537E-11</v>
      </c>
      <c r="H168" s="18">
        <f t="shared" si="9"/>
        <v>2.2152785695167486E-11</v>
      </c>
      <c r="I168" s="18">
        <f t="shared" si="10"/>
        <v>2.1711738096896089E-11</v>
      </c>
      <c r="J168" s="18">
        <f t="shared" si="11"/>
        <v>1.9493899655208174E-11</v>
      </c>
    </row>
    <row r="169" spans="1:10">
      <c r="A169" s="58">
        <v>1961</v>
      </c>
      <c r="B169" s="58">
        <v>4</v>
      </c>
      <c r="C169" s="17">
        <v>22616</v>
      </c>
      <c r="D169" s="18">
        <v>2750000000000000</v>
      </c>
      <c r="E169" s="22">
        <v>13216</v>
      </c>
      <c r="F169" s="18">
        <f>'IGPC-MTB'!B169*$F$376/'IGPC-MTB'!$B$376</f>
        <v>2.3461056995333136E-11</v>
      </c>
      <c r="G169" s="18">
        <f t="shared" si="8"/>
        <v>2.3461056995333136E-11</v>
      </c>
      <c r="H169" s="18">
        <f t="shared" si="9"/>
        <v>2.3022284906330871E-11</v>
      </c>
      <c r="I169" s="18">
        <f t="shared" si="10"/>
        <v>2.2580562463250659E-11</v>
      </c>
      <c r="J169" s="18">
        <f t="shared" si="11"/>
        <v>2.006038424900349E-11</v>
      </c>
    </row>
    <row r="170" spans="1:10">
      <c r="A170" s="58">
        <v>1962</v>
      </c>
      <c r="B170" s="58">
        <v>1</v>
      </c>
      <c r="C170" s="17">
        <v>22647</v>
      </c>
      <c r="D170" s="18">
        <v>2750000000000000</v>
      </c>
      <c r="E170" s="22">
        <v>13216</v>
      </c>
      <c r="F170" s="18">
        <f>'IGPC-MTB'!B170*$F$376/'IGPC-MTB'!$B$376</f>
        <v>2.5061303743421707E-11</v>
      </c>
      <c r="G170" s="18">
        <f t="shared" si="8"/>
        <v>2.5061303743421707E-11</v>
      </c>
      <c r="H170" s="18">
        <f t="shared" si="9"/>
        <v>2.4247982916147321E-11</v>
      </c>
      <c r="I170" s="18">
        <f t="shared" si="10"/>
        <v>2.3682824833850116E-11</v>
      </c>
      <c r="J170" s="18">
        <f t="shared" si="11"/>
        <v>2.0689795966866098E-11</v>
      </c>
    </row>
    <row r="171" spans="1:10">
      <c r="A171" s="58">
        <v>1962</v>
      </c>
      <c r="B171" s="58">
        <v>1</v>
      </c>
      <c r="C171" s="17">
        <v>22678</v>
      </c>
      <c r="D171" s="18">
        <v>2750000000000000</v>
      </c>
      <c r="E171" s="22">
        <v>13216</v>
      </c>
      <c r="F171" s="18">
        <f>'IGPC-MTB'!B171*$F$376/'IGPC-MTB'!$B$376</f>
        <v>2.6661550491510279E-11</v>
      </c>
      <c r="G171" s="18">
        <f t="shared" si="8"/>
        <v>2.6661550491510279E-11</v>
      </c>
      <c r="H171" s="18">
        <f t="shared" si="9"/>
        <v>2.5849046696896065E-11</v>
      </c>
      <c r="I171" s="18">
        <f t="shared" si="10"/>
        <v>2.5027197006512381E-11</v>
      </c>
      <c r="J171" s="18">
        <f t="shared" si="11"/>
        <v>2.1382590547081919E-11</v>
      </c>
    </row>
    <row r="172" spans="1:10">
      <c r="A172" s="58">
        <v>1962</v>
      </c>
      <c r="B172" s="58">
        <v>1</v>
      </c>
      <c r="C172" s="17">
        <v>22706</v>
      </c>
      <c r="D172" s="18">
        <v>2750000000000000</v>
      </c>
      <c r="E172" s="22">
        <v>13216</v>
      </c>
      <c r="F172" s="18">
        <f>'IGPC-MTB'!B172*$F$376/'IGPC-MTB'!$B$376</f>
        <v>2.826179723959885E-11</v>
      </c>
      <c r="G172" s="18">
        <f t="shared" si="8"/>
        <v>2.826179723959885E-11</v>
      </c>
      <c r="H172" s="18">
        <f t="shared" si="9"/>
        <v>2.7450015192789795E-11</v>
      </c>
      <c r="I172" s="18">
        <f t="shared" si="10"/>
        <v>2.66294959553958E-11</v>
      </c>
      <c r="J172" s="18">
        <f t="shared" si="11"/>
        <v>2.2139323734681875E-11</v>
      </c>
    </row>
    <row r="173" spans="1:10">
      <c r="A173" s="58">
        <v>1962</v>
      </c>
      <c r="B173" s="58">
        <v>2</v>
      </c>
      <c r="C173" s="17">
        <v>22737</v>
      </c>
      <c r="D173" s="18">
        <v>2750000000000000</v>
      </c>
      <c r="E173" s="22">
        <v>13216</v>
      </c>
      <c r="F173" s="18">
        <f>'IGPC-MTB'!B173*$F$376/'IGPC-MTB'!$B$376</f>
        <v>2.9208656042101084E-11</v>
      </c>
      <c r="G173" s="18">
        <f t="shared" si="8"/>
        <v>2.9208656042101084E-11</v>
      </c>
      <c r="H173" s="18">
        <f t="shared" si="9"/>
        <v>2.8731326365189697E-11</v>
      </c>
      <c r="I173" s="18">
        <f t="shared" si="10"/>
        <v>2.8024137227424341E-11</v>
      </c>
      <c r="J173" s="18">
        <f t="shared" si="11"/>
        <v>2.2942824068312471E-11</v>
      </c>
    </row>
    <row r="174" spans="1:10">
      <c r="A174" s="58">
        <v>1962</v>
      </c>
      <c r="B174" s="58">
        <v>2</v>
      </c>
      <c r="C174" s="17">
        <v>22767</v>
      </c>
      <c r="D174" s="18">
        <v>2750000000000000</v>
      </c>
      <c r="E174" s="22">
        <v>13216</v>
      </c>
      <c r="F174" s="18">
        <f>'IGPC-MTB'!B174*$F$376/'IGPC-MTB'!$B$376</f>
        <v>3.0155514844603315E-11</v>
      </c>
      <c r="G174" s="18">
        <f t="shared" si="8"/>
        <v>3.0155514844603315E-11</v>
      </c>
      <c r="H174" s="18">
        <f t="shared" si="9"/>
        <v>2.9678309602611998E-11</v>
      </c>
      <c r="I174" s="18">
        <f t="shared" si="10"/>
        <v>2.919842099599715E-11</v>
      </c>
      <c r="J174" s="18">
        <f t="shared" si="11"/>
        <v>2.379539401737809E-11</v>
      </c>
    </row>
    <row r="175" spans="1:10">
      <c r="A175" s="58">
        <v>1962</v>
      </c>
      <c r="B175" s="58">
        <v>2</v>
      </c>
      <c r="C175" s="17">
        <v>22798</v>
      </c>
      <c r="D175" s="18">
        <v>2750000000000000</v>
      </c>
      <c r="E175" s="22">
        <v>13216</v>
      </c>
      <c r="F175" s="18">
        <f>'IGPC-MTB'!B175*$F$376/'IGPC-MTB'!$B$376</f>
        <v>3.1102373647105553E-11</v>
      </c>
      <c r="G175" s="18">
        <f t="shared" si="8"/>
        <v>3.1102373647105553E-11</v>
      </c>
      <c r="H175" s="18">
        <f t="shared" si="9"/>
        <v>3.0625285145083803E-11</v>
      </c>
      <c r="I175" s="18">
        <f t="shared" si="10"/>
        <v>3.0145601385498588E-11</v>
      </c>
      <c r="J175" s="18">
        <f t="shared" si="11"/>
        <v>2.4698956954632092E-11</v>
      </c>
    </row>
    <row r="176" spans="1:10">
      <c r="A176" s="58">
        <v>1962</v>
      </c>
      <c r="B176" s="58">
        <v>3</v>
      </c>
      <c r="C176" s="17">
        <v>22828</v>
      </c>
      <c r="D176" s="18">
        <v>2750000000000000</v>
      </c>
      <c r="E176" s="22">
        <v>13216</v>
      </c>
      <c r="F176" s="18">
        <f>'IGPC-MTB'!B176*$F$376/'IGPC-MTB'!$B$376</f>
        <v>3.1913571393108923E-11</v>
      </c>
      <c r="G176" s="18">
        <f t="shared" si="8"/>
        <v>3.1913571393108923E-11</v>
      </c>
      <c r="H176" s="18">
        <f t="shared" si="9"/>
        <v>3.1505361795765056E-11</v>
      </c>
      <c r="I176" s="18">
        <f t="shared" si="10"/>
        <v>3.1048829323879934E-11</v>
      </c>
      <c r="J176" s="18">
        <f t="shared" si="11"/>
        <v>2.5657619326714076E-11</v>
      </c>
    </row>
    <row r="177" spans="1:10">
      <c r="A177" s="58">
        <v>1962</v>
      </c>
      <c r="B177" s="58">
        <v>3</v>
      </c>
      <c r="C177" s="17">
        <v>22859</v>
      </c>
      <c r="D177" s="18">
        <v>2750000000000000</v>
      </c>
      <c r="E177" s="22">
        <v>13216</v>
      </c>
      <c r="F177" s="18">
        <f>'IGPC-MTB'!B177*$F$376/'IGPC-MTB'!$B$376</f>
        <v>3.2724769139112306E-11</v>
      </c>
      <c r="G177" s="18">
        <f t="shared" si="8"/>
        <v>3.2724769139112306E-11</v>
      </c>
      <c r="H177" s="18">
        <f t="shared" si="9"/>
        <v>3.2316625075092045E-11</v>
      </c>
      <c r="I177" s="18">
        <f t="shared" si="10"/>
        <v>3.1906696746717667E-11</v>
      </c>
      <c r="J177" s="18">
        <f t="shared" si="11"/>
        <v>2.6673929786744279E-11</v>
      </c>
    </row>
    <row r="178" spans="1:10">
      <c r="A178" s="58">
        <v>1962</v>
      </c>
      <c r="B178" s="58">
        <v>3</v>
      </c>
      <c r="C178" s="17">
        <v>22890</v>
      </c>
      <c r="D178" s="18">
        <v>2750000000000000</v>
      </c>
      <c r="E178" s="22">
        <v>13216</v>
      </c>
      <c r="F178" s="18">
        <f>'IGPC-MTB'!B178*$F$376/'IGPC-MTB'!$B$376</f>
        <v>3.3533198292125907E-11</v>
      </c>
      <c r="G178" s="18">
        <f t="shared" si="8"/>
        <v>3.3533198292125907E-11</v>
      </c>
      <c r="H178" s="18">
        <f t="shared" si="9"/>
        <v>3.3126517664944728E-11</v>
      </c>
      <c r="I178" s="18">
        <f t="shared" si="10"/>
        <v>3.2717164594026343E-11</v>
      </c>
      <c r="J178" s="18">
        <f t="shared" si="11"/>
        <v>2.7750724646655484E-11</v>
      </c>
    </row>
    <row r="179" spans="1:10">
      <c r="A179" s="58">
        <v>1962</v>
      </c>
      <c r="B179" s="58">
        <v>4</v>
      </c>
      <c r="C179" s="17">
        <v>22920</v>
      </c>
      <c r="D179" s="18">
        <v>2750000000000000</v>
      </c>
      <c r="E179" s="22">
        <v>13216</v>
      </c>
      <c r="F179" s="18">
        <f>'IGPC-MTB'!B179*$F$376/'IGPC-MTB'!$B$376</f>
        <v>3.4560346291331546E-11</v>
      </c>
      <c r="G179" s="18">
        <f t="shared" si="8"/>
        <v>3.4560346291331546E-11</v>
      </c>
      <c r="H179" s="18">
        <f t="shared" si="9"/>
        <v>3.4042898602083796E-11</v>
      </c>
      <c r="I179" s="18">
        <f t="shared" si="10"/>
        <v>3.3597726052427067E-11</v>
      </c>
      <c r="J179" s="18">
        <f t="shared" si="11"/>
        <v>2.8845642523062853E-11</v>
      </c>
    </row>
    <row r="180" spans="1:10">
      <c r="A180" s="58">
        <v>1962</v>
      </c>
      <c r="B180" s="58">
        <v>4</v>
      </c>
      <c r="C180" s="17">
        <v>22951</v>
      </c>
      <c r="D180" s="18">
        <v>2750000000000000</v>
      </c>
      <c r="E180" s="22">
        <v>13216</v>
      </c>
      <c r="F180" s="18">
        <f>'IGPC-MTB'!B180*$F$376/'IGPC-MTB'!$B$376</f>
        <v>3.4837205590308805E-11</v>
      </c>
      <c r="G180" s="18">
        <f t="shared" si="8"/>
        <v>3.4837205590308805E-11</v>
      </c>
      <c r="H180" s="18">
        <f t="shared" si="9"/>
        <v>3.4698499809406511E-11</v>
      </c>
      <c r="I180" s="18">
        <f t="shared" si="10"/>
        <v>3.4305634639301408E-11</v>
      </c>
      <c r="J180" s="18">
        <f t="shared" si="11"/>
        <v>2.9905751500887032E-11</v>
      </c>
    </row>
    <row r="181" spans="1:10">
      <c r="A181" s="58">
        <v>1962</v>
      </c>
      <c r="B181" s="58">
        <v>4</v>
      </c>
      <c r="C181" s="17">
        <v>22981</v>
      </c>
      <c r="D181" s="18">
        <v>2750000000000000</v>
      </c>
      <c r="E181" s="22">
        <v>13216</v>
      </c>
      <c r="F181" s="18">
        <f>'IGPC-MTB'!B181*$F$376/'IGPC-MTB'!$B$376</f>
        <v>3.6611873696753054E-11</v>
      </c>
      <c r="G181" s="18">
        <f t="shared" si="8"/>
        <v>3.6611873696753054E-11</v>
      </c>
      <c r="H181" s="18">
        <f t="shared" si="9"/>
        <v>3.5713518043175268E-11</v>
      </c>
      <c r="I181" s="18">
        <f t="shared" si="10"/>
        <v>3.5324914345778731E-11</v>
      </c>
      <c r="J181" s="18">
        <f t="shared" si="11"/>
        <v>3.1035655226568217E-11</v>
      </c>
    </row>
    <row r="182" spans="1:10">
      <c r="A182" s="58">
        <v>1963</v>
      </c>
      <c r="B182" s="58">
        <v>1</v>
      </c>
      <c r="C182" s="17">
        <v>23012</v>
      </c>
      <c r="D182" s="18">
        <v>2750000000000000</v>
      </c>
      <c r="E182" s="22">
        <v>21000</v>
      </c>
      <c r="F182" s="18">
        <f>'IGPC-MTB'!B182*$F$376/'IGPC-MTB'!$B$376</f>
        <v>3.9430301360341581E-11</v>
      </c>
      <c r="G182" s="18">
        <f t="shared" si="8"/>
        <v>3.9430301360341581E-11</v>
      </c>
      <c r="H182" s="18">
        <f t="shared" si="9"/>
        <v>3.799496299813616E-11</v>
      </c>
      <c r="I182" s="18">
        <f t="shared" si="10"/>
        <v>3.6911791251614505E-11</v>
      </c>
      <c r="J182" s="18">
        <f t="shared" si="11"/>
        <v>3.2230208995102819E-11</v>
      </c>
    </row>
    <row r="183" spans="1:10">
      <c r="A183" s="58">
        <v>1963</v>
      </c>
      <c r="B183" s="58">
        <v>1</v>
      </c>
      <c r="C183" s="17">
        <v>23043</v>
      </c>
      <c r="D183" s="18">
        <v>2750000000000000</v>
      </c>
      <c r="E183" s="22">
        <v>21000</v>
      </c>
      <c r="F183" s="18">
        <f>'IGPC-MTB'!B183*$F$376/'IGPC-MTB'!$B$376</f>
        <v>4.2248729023930102E-11</v>
      </c>
      <c r="G183" s="18">
        <f t="shared" si="8"/>
        <v>4.2248729023930102E-11</v>
      </c>
      <c r="H183" s="18">
        <f t="shared" si="9"/>
        <v>4.0815194689049004E-11</v>
      </c>
      <c r="I183" s="18">
        <f t="shared" si="10"/>
        <v>3.9363034130642683E-11</v>
      </c>
      <c r="J183" s="18">
        <f t="shared" si="11"/>
        <v>3.3490667914266235E-11</v>
      </c>
    </row>
    <row r="184" spans="1:10">
      <c r="A184" s="58">
        <v>1963</v>
      </c>
      <c r="B184" s="58">
        <v>1</v>
      </c>
      <c r="C184" s="17">
        <v>23071</v>
      </c>
      <c r="D184" s="18">
        <v>2750000000000000</v>
      </c>
      <c r="E184" s="22">
        <v>21000</v>
      </c>
      <c r="F184" s="18">
        <f>'IGPC-MTB'!B184*$F$376/'IGPC-MTB'!$B$376</f>
        <v>4.5069925280508392E-11</v>
      </c>
      <c r="G184" s="18">
        <f t="shared" si="8"/>
        <v>4.5069925280508392E-11</v>
      </c>
      <c r="H184" s="18">
        <f t="shared" si="9"/>
        <v>4.3636533550512188E-11</v>
      </c>
      <c r="I184" s="18">
        <f t="shared" si="10"/>
        <v>4.218682690107925E-11</v>
      </c>
      <c r="J184" s="18">
        <f t="shared" si="11"/>
        <v>3.481884793709485E-11</v>
      </c>
    </row>
    <row r="185" spans="1:10">
      <c r="A185" s="58">
        <v>1963</v>
      </c>
      <c r="B185" s="58">
        <v>2</v>
      </c>
      <c r="C185" s="17">
        <v>23102</v>
      </c>
      <c r="D185" s="18">
        <v>2750000000000000</v>
      </c>
      <c r="E185" s="22">
        <v>21000</v>
      </c>
      <c r="F185" s="18">
        <f>'IGPC-MTB'!B185*$F$376/'IGPC-MTB'!$B$376</f>
        <v>4.6598188610862872E-11</v>
      </c>
      <c r="G185" s="18">
        <f t="shared" si="8"/>
        <v>4.6598188610862872E-11</v>
      </c>
      <c r="H185" s="18">
        <f t="shared" si="9"/>
        <v>4.5827686815926317E-11</v>
      </c>
      <c r="I185" s="18">
        <f t="shared" si="10"/>
        <v>4.4602223249604274E-11</v>
      </c>
      <c r="J185" s="18">
        <f t="shared" si="11"/>
        <v>3.6200884825885611E-11</v>
      </c>
    </row>
    <row r="186" spans="1:10">
      <c r="A186" s="58">
        <v>1963</v>
      </c>
      <c r="B186" s="58">
        <v>2</v>
      </c>
      <c r="C186" s="17">
        <v>23132</v>
      </c>
      <c r="D186" s="18">
        <v>2750000000000000</v>
      </c>
      <c r="E186" s="22">
        <v>21000</v>
      </c>
      <c r="F186" s="18">
        <f>'IGPC-MTB'!B186*$F$376/'IGPC-MTB'!$B$376</f>
        <v>4.812645194121736E-11</v>
      </c>
      <c r="G186" s="18">
        <f t="shared" si="8"/>
        <v>4.812645194121736E-11</v>
      </c>
      <c r="H186" s="18">
        <f t="shared" si="9"/>
        <v>4.7356155721600483E-11</v>
      </c>
      <c r="I186" s="18">
        <f t="shared" si="10"/>
        <v>4.6581475323799845E-11</v>
      </c>
      <c r="J186" s="18">
        <f t="shared" si="11"/>
        <v>3.7638930727297179E-11</v>
      </c>
    </row>
    <row r="187" spans="1:10">
      <c r="A187" s="58">
        <v>1963</v>
      </c>
      <c r="B187" s="58">
        <v>2</v>
      </c>
      <c r="C187" s="17">
        <v>23163</v>
      </c>
      <c r="D187" s="18">
        <v>2750000000000000</v>
      </c>
      <c r="E187" s="22">
        <v>21000</v>
      </c>
      <c r="F187" s="18">
        <f>'IGPC-MTB'!B187*$F$376/'IGPC-MTB'!$B$376</f>
        <v>4.9654715271571834E-11</v>
      </c>
      <c r="G187" s="18">
        <f t="shared" si="8"/>
        <v>4.9654715271571834E-11</v>
      </c>
      <c r="H187" s="18">
        <f t="shared" si="9"/>
        <v>4.8884611772746373E-11</v>
      </c>
      <c r="I187" s="18">
        <f t="shared" si="10"/>
        <v>4.8110269750242459E-11</v>
      </c>
      <c r="J187" s="18">
        <f t="shared" si="11"/>
        <v>3.9135227006371796E-11</v>
      </c>
    </row>
    <row r="188" spans="1:10">
      <c r="A188" s="58">
        <v>1963</v>
      </c>
      <c r="B188" s="58">
        <v>3</v>
      </c>
      <c r="C188" s="17">
        <v>23193</v>
      </c>
      <c r="D188" s="18">
        <v>2750000000000000</v>
      </c>
      <c r="E188" s="22">
        <v>21000</v>
      </c>
      <c r="F188" s="18">
        <f>'IGPC-MTB'!B188*$F$376/'IGPC-MTB'!$B$376</f>
        <v>5.1412771820077455E-11</v>
      </c>
      <c r="G188" s="18">
        <f t="shared" si="8"/>
        <v>5.1412771820077455E-11</v>
      </c>
      <c r="H188" s="18">
        <f t="shared" si="9"/>
        <v>5.0526097672868403E-11</v>
      </c>
      <c r="I188" s="18">
        <f t="shared" si="10"/>
        <v>4.971320770470529E-11</v>
      </c>
      <c r="J188" s="18">
        <f t="shared" si="11"/>
        <v>4.0721692945047048E-11</v>
      </c>
    </row>
    <row r="189" spans="1:10">
      <c r="A189" s="58">
        <v>1963</v>
      </c>
      <c r="B189" s="58">
        <v>3</v>
      </c>
      <c r="C189" s="17">
        <v>23224</v>
      </c>
      <c r="D189" s="18">
        <v>2750000000000000</v>
      </c>
      <c r="E189" s="22">
        <v>21000</v>
      </c>
      <c r="F189" s="18">
        <f>'IGPC-MTB'!B189*$F$376/'IGPC-MTB'!$B$376</f>
        <v>5.3170828368583056E-11</v>
      </c>
      <c r="G189" s="18">
        <f t="shared" si="8"/>
        <v>5.3170828368583056E-11</v>
      </c>
      <c r="H189" s="18">
        <f t="shared" si="9"/>
        <v>5.2284411313492495E-11</v>
      </c>
      <c r="I189" s="18">
        <f t="shared" si="10"/>
        <v>5.1392725126286626E-11</v>
      </c>
      <c r="J189" s="18">
        <f t="shared" si="11"/>
        <v>4.2402574686577069E-11</v>
      </c>
    </row>
    <row r="190" spans="1:10">
      <c r="A190" s="58">
        <v>1963</v>
      </c>
      <c r="B190" s="58">
        <v>3</v>
      </c>
      <c r="C190" s="17">
        <v>23255</v>
      </c>
      <c r="D190" s="18">
        <v>2750000000000000</v>
      </c>
      <c r="E190" s="22">
        <v>21000</v>
      </c>
      <c r="F190" s="18">
        <f>'IGPC-MTB'!B190*$F$376/'IGPC-MTB'!$B$376</f>
        <v>5.492888491708867E-11</v>
      </c>
      <c r="G190" s="18">
        <f t="shared" si="8"/>
        <v>5.492888491708867E-11</v>
      </c>
      <c r="H190" s="18">
        <f t="shared" si="9"/>
        <v>5.4042708226033346E-11</v>
      </c>
      <c r="I190" s="18">
        <f t="shared" si="10"/>
        <v>5.3151444996591479E-11</v>
      </c>
      <c r="J190" s="18">
        <f t="shared" si="11"/>
        <v>4.4182746751821064E-11</v>
      </c>
    </row>
    <row r="191" spans="1:10">
      <c r="A191" s="58">
        <v>1963</v>
      </c>
      <c r="B191" s="58">
        <v>4</v>
      </c>
      <c r="C191" s="17">
        <v>23285</v>
      </c>
      <c r="D191" s="18">
        <v>2750000000000000</v>
      </c>
      <c r="E191" s="22">
        <v>21000</v>
      </c>
      <c r="F191" s="18">
        <f>'IGPC-MTB'!B191*$F$376/'IGPC-MTB'!$B$376</f>
        <v>5.7116073379009032E-11</v>
      </c>
      <c r="G191" s="18">
        <f t="shared" si="8"/>
        <v>5.7116073379009032E-11</v>
      </c>
      <c r="H191" s="18">
        <f t="shared" si="9"/>
        <v>5.6011804305445996E-11</v>
      </c>
      <c r="I191" s="18">
        <f t="shared" si="10"/>
        <v>5.5048334522186727E-11</v>
      </c>
      <c r="J191" s="18">
        <f t="shared" si="11"/>
        <v>4.6071717198397814E-11</v>
      </c>
    </row>
    <row r="192" spans="1:10">
      <c r="A192" s="58">
        <v>1963</v>
      </c>
      <c r="B192" s="58">
        <v>4</v>
      </c>
      <c r="C192" s="17">
        <v>23316</v>
      </c>
      <c r="D192" s="18">
        <v>2750000000000000</v>
      </c>
      <c r="E192" s="22">
        <v>21000</v>
      </c>
      <c r="F192" s="18">
        <f>'IGPC-MTB'!B192*$F$376/'IGPC-MTB'!$B$376</f>
        <v>5.9300493247939632E-11</v>
      </c>
      <c r="G192" s="18">
        <f t="shared" si="8"/>
        <v>5.9300493247939632E-11</v>
      </c>
      <c r="H192" s="18">
        <f t="shared" si="9"/>
        <v>5.8198035394339125E-11</v>
      </c>
      <c r="I192" s="18">
        <f t="shared" si="10"/>
        <v>5.7087252767078493E-11</v>
      </c>
      <c r="J192" s="18">
        <f t="shared" si="11"/>
        <v>4.8159908067303916E-11</v>
      </c>
    </row>
    <row r="193" spans="1:10">
      <c r="A193" s="58">
        <v>1963</v>
      </c>
      <c r="B193" s="58">
        <v>4</v>
      </c>
      <c r="C193" s="17">
        <v>23346</v>
      </c>
      <c r="D193" s="18">
        <v>2750000000000000</v>
      </c>
      <c r="E193" s="22">
        <v>21000</v>
      </c>
      <c r="F193" s="18">
        <f>'IGPC-MTB'!B193*$F$376/'IGPC-MTB'!$B$376</f>
        <v>6.1493218895839533E-11</v>
      </c>
      <c r="G193" s="18">
        <f t="shared" si="8"/>
        <v>6.1493218895839533E-11</v>
      </c>
      <c r="H193" s="18">
        <f t="shared" si="9"/>
        <v>6.0386904308192575E-11</v>
      </c>
      <c r="I193" s="18">
        <f t="shared" si="10"/>
        <v>5.9276327915865134E-11</v>
      </c>
      <c r="J193" s="18">
        <f t="shared" si="11"/>
        <v>5.028665584336845E-11</v>
      </c>
    </row>
    <row r="194" spans="1:10">
      <c r="A194" s="58">
        <v>1964</v>
      </c>
      <c r="B194" s="58">
        <v>1</v>
      </c>
      <c r="C194" s="17">
        <v>23377</v>
      </c>
      <c r="D194" s="18">
        <v>2750000000000000</v>
      </c>
      <c r="E194" s="22">
        <v>21000</v>
      </c>
      <c r="F194" s="18">
        <f>'IGPC-MTB'!B194*$F$376/'IGPC-MTB'!$B$376</f>
        <v>6.6424083010624566E-11</v>
      </c>
      <c r="G194" s="18">
        <f t="shared" ref="G194:G257" si="12">F194</f>
        <v>6.6424083010624566E-11</v>
      </c>
      <c r="H194" s="18">
        <f t="shared" si="9"/>
        <v>6.391111543798741E-11</v>
      </c>
      <c r="I194" s="18">
        <f t="shared" si="10"/>
        <v>6.2335727660709813E-11</v>
      </c>
      <c r="J194" s="18">
        <f t="shared" si="11"/>
        <v>5.2520321725271413E-11</v>
      </c>
    </row>
    <row r="195" spans="1:10">
      <c r="A195" s="58">
        <v>1964</v>
      </c>
      <c r="B195" s="58">
        <v>1</v>
      </c>
      <c r="C195" s="17">
        <v>23408</v>
      </c>
      <c r="D195" s="18">
        <v>2750000000000000</v>
      </c>
      <c r="E195" s="22">
        <v>42000</v>
      </c>
      <c r="F195" s="18">
        <f>'IGPC-MTB'!B195*$F$376/'IGPC-MTB'!$B$376</f>
        <v>7.0961806920861882E-11</v>
      </c>
      <c r="G195" s="18">
        <f t="shared" si="12"/>
        <v>7.0961806920861882E-11</v>
      </c>
      <c r="H195" s="18">
        <f t="shared" ref="H195:H258" si="13">SQRT(G195*G194)</f>
        <v>6.865546557627618E-11</v>
      </c>
      <c r="I195" s="18">
        <f t="shared" si="10"/>
        <v>6.6179856338296933E-11</v>
      </c>
      <c r="J195" s="18">
        <f t="shared" si="11"/>
        <v>5.4839686391034514E-11</v>
      </c>
    </row>
    <row r="196" spans="1:10">
      <c r="A196" s="58">
        <v>1964</v>
      </c>
      <c r="B196" s="58">
        <v>1</v>
      </c>
      <c r="C196" s="17">
        <v>23437</v>
      </c>
      <c r="D196" s="18">
        <v>2750000000000000</v>
      </c>
      <c r="E196" s="22">
        <v>42000</v>
      </c>
      <c r="F196" s="18">
        <f>'IGPC-MTB'!B196*$F$376/'IGPC-MTB'!$B$376</f>
        <v>7.5635191887598058E-11</v>
      </c>
      <c r="G196" s="18">
        <f t="shared" si="12"/>
        <v>7.5635191887598058E-11</v>
      </c>
      <c r="H196" s="18">
        <f t="shared" si="13"/>
        <v>7.3261244073180134E-11</v>
      </c>
      <c r="I196" s="18">
        <f t="shared" ref="I196:I259" si="14">GEOMEAN(G194:G196)</f>
        <v>7.0907370761829154E-11</v>
      </c>
      <c r="J196" s="18">
        <f t="shared" si="11"/>
        <v>5.7257368647925711E-11</v>
      </c>
    </row>
    <row r="197" spans="1:10">
      <c r="A197" s="58">
        <v>1964</v>
      </c>
      <c r="B197" s="58">
        <v>2</v>
      </c>
      <c r="C197" s="17">
        <v>23468</v>
      </c>
      <c r="D197" s="18">
        <v>2750000000000000</v>
      </c>
      <c r="E197" s="22">
        <v>42000</v>
      </c>
      <c r="F197" s="18">
        <f>'IGPC-MTB'!B197*$F$376/'IGPC-MTB'!$B$376</f>
        <v>7.8132462764372949E-11</v>
      </c>
      <c r="G197" s="18">
        <f t="shared" si="12"/>
        <v>7.8132462764372949E-11</v>
      </c>
      <c r="H197" s="18">
        <f t="shared" si="13"/>
        <v>7.6873687395844094E-11</v>
      </c>
      <c r="I197" s="18">
        <f t="shared" si="14"/>
        <v>7.4850268760043821E-11</v>
      </c>
      <c r="J197" s="18">
        <f t="shared" si="11"/>
        <v>5.977734087116584E-11</v>
      </c>
    </row>
    <row r="198" spans="1:10">
      <c r="A198" s="58">
        <v>1964</v>
      </c>
      <c r="B198" s="58">
        <v>2</v>
      </c>
      <c r="C198" s="17">
        <v>23498</v>
      </c>
      <c r="D198" s="18">
        <v>2750000000000000</v>
      </c>
      <c r="E198" s="22">
        <v>42000</v>
      </c>
      <c r="F198" s="18">
        <f>'IGPC-MTB'!B198*$F$376/'IGPC-MTB'!$B$376</f>
        <v>8.0701717058881953E-11</v>
      </c>
      <c r="G198" s="18">
        <f t="shared" si="12"/>
        <v>8.0701717058881953E-11</v>
      </c>
      <c r="H198" s="18">
        <f t="shared" si="13"/>
        <v>7.9406699359210588E-11</v>
      </c>
      <c r="I198" s="18">
        <f t="shared" si="14"/>
        <v>7.8129084243530949E-11</v>
      </c>
      <c r="J198" s="18">
        <f t="shared" si="11"/>
        <v>6.2408656898339956E-11</v>
      </c>
    </row>
    <row r="199" spans="1:10">
      <c r="A199" s="58">
        <v>1964</v>
      </c>
      <c r="B199" s="58">
        <v>2</v>
      </c>
      <c r="C199" s="17">
        <v>23529</v>
      </c>
      <c r="D199" s="18">
        <v>2750000000000000</v>
      </c>
      <c r="E199" s="22">
        <v>42000</v>
      </c>
      <c r="F199" s="18">
        <f>'IGPC-MTB'!B199*$F$376/'IGPC-MTB'!$B$376</f>
        <v>8.3187913563697754E-11</v>
      </c>
      <c r="G199" s="18">
        <f t="shared" si="12"/>
        <v>8.3187913563697754E-11</v>
      </c>
      <c r="H199" s="18">
        <f t="shared" si="13"/>
        <v>8.1935385903382825E-11</v>
      </c>
      <c r="I199" s="18">
        <f t="shared" si="14"/>
        <v>8.0647610991069265E-11</v>
      </c>
      <c r="J199" s="18">
        <f t="shared" si="11"/>
        <v>6.5150809199134153E-11</v>
      </c>
    </row>
    <row r="200" spans="1:10">
      <c r="A200" s="58">
        <v>1964</v>
      </c>
      <c r="B200" s="58">
        <v>3</v>
      </c>
      <c r="C200" s="17">
        <v>23559</v>
      </c>
      <c r="D200" s="18">
        <v>2750000000000000</v>
      </c>
      <c r="E200" s="22">
        <v>42000</v>
      </c>
      <c r="F200" s="18">
        <f>'IGPC-MTB'!B200*$F$376/'IGPC-MTB'!$B$376</f>
        <v>8.643270454771126E-11</v>
      </c>
      <c r="G200" s="18">
        <f t="shared" si="12"/>
        <v>8.643270454771126E-11</v>
      </c>
      <c r="H200" s="18">
        <f t="shared" si="13"/>
        <v>8.4794789668891981E-11</v>
      </c>
      <c r="I200" s="18">
        <f t="shared" si="14"/>
        <v>8.3407871126030677E-11</v>
      </c>
      <c r="J200" s="18">
        <f t="shared" si="11"/>
        <v>6.8033122562243583E-11</v>
      </c>
    </row>
    <row r="201" spans="1:10">
      <c r="A201" s="58">
        <v>1964</v>
      </c>
      <c r="B201" s="58">
        <v>3</v>
      </c>
      <c r="C201" s="17">
        <v>23590</v>
      </c>
      <c r="D201" s="18">
        <v>2750000000000000</v>
      </c>
      <c r="E201" s="22">
        <v>42000</v>
      </c>
      <c r="F201" s="18">
        <f>'IGPC-MTB'!B201*$F$376/'IGPC-MTB'!$B$376</f>
        <v>8.9677495531724754E-11</v>
      </c>
      <c r="G201" s="18">
        <f t="shared" si="12"/>
        <v>8.9677495531724754E-11</v>
      </c>
      <c r="H201" s="18">
        <f t="shared" si="13"/>
        <v>8.804015263430807E-11</v>
      </c>
      <c r="I201" s="18">
        <f t="shared" si="14"/>
        <v>8.6392080964172899E-11</v>
      </c>
      <c r="J201" s="18">
        <f t="shared" si="11"/>
        <v>7.1062078858500083E-11</v>
      </c>
    </row>
    <row r="202" spans="1:10">
      <c r="A202" s="58">
        <v>1964</v>
      </c>
      <c r="B202" s="58">
        <v>3</v>
      </c>
      <c r="C202" s="17">
        <v>23621</v>
      </c>
      <c r="D202" s="18">
        <v>2750000000000000</v>
      </c>
      <c r="E202" s="22">
        <v>42000</v>
      </c>
      <c r="F202" s="18">
        <f>'IGPC-MTB'!B202*$F$376/'IGPC-MTB'!$B$376</f>
        <v>9.3002575712441662E-11</v>
      </c>
      <c r="G202" s="18">
        <f t="shared" si="12"/>
        <v>9.3002575712441662E-11</v>
      </c>
      <c r="H202" s="18">
        <f t="shared" si="13"/>
        <v>9.1324903875620808E-11</v>
      </c>
      <c r="I202" s="18">
        <f t="shared" si="14"/>
        <v>8.9664152941742565E-11</v>
      </c>
      <c r="J202" s="18">
        <f t="shared" si="11"/>
        <v>7.424988027820268E-11</v>
      </c>
    </row>
    <row r="203" spans="1:10">
      <c r="A203" s="58">
        <v>1964</v>
      </c>
      <c r="B203" s="58">
        <v>4</v>
      </c>
      <c r="C203" s="17">
        <v>23651</v>
      </c>
      <c r="D203" s="18">
        <v>2750000000000000</v>
      </c>
      <c r="E203" s="22">
        <v>42000</v>
      </c>
      <c r="F203" s="18">
        <f>'IGPC-MTB'!B203*$F$376/'IGPC-MTB'!$B$376</f>
        <v>9.7465547611955114E-11</v>
      </c>
      <c r="G203" s="18">
        <f t="shared" si="12"/>
        <v>9.7465547611955114E-11</v>
      </c>
      <c r="H203" s="18">
        <f t="shared" si="13"/>
        <v>9.5207914435384213E-11</v>
      </c>
      <c r="I203" s="18">
        <f t="shared" si="14"/>
        <v>9.3327548541026988E-11</v>
      </c>
      <c r="J203" s="18">
        <f t="shared" si="11"/>
        <v>7.7631293608750839E-11</v>
      </c>
    </row>
    <row r="204" spans="1:10">
      <c r="A204" s="58">
        <v>1964</v>
      </c>
      <c r="B204" s="58">
        <v>4</v>
      </c>
      <c r="C204" s="17">
        <v>23682</v>
      </c>
      <c r="D204" s="18">
        <v>2750000000000000</v>
      </c>
      <c r="E204" s="22">
        <v>42000</v>
      </c>
      <c r="F204" s="18">
        <f>'IGPC-MTB'!B204*$F$376/'IGPC-MTB'!$B$376</f>
        <v>1.0193128810445834E-10</v>
      </c>
      <c r="G204" s="18">
        <f t="shared" si="12"/>
        <v>1.0193128810445834E-10</v>
      </c>
      <c r="H204" s="18">
        <f t="shared" si="13"/>
        <v>9.9673410766828876E-11</v>
      </c>
      <c r="I204" s="18">
        <f t="shared" si="14"/>
        <v>9.7398261576068281E-11</v>
      </c>
      <c r="J204" s="18">
        <f t="shared" si="11"/>
        <v>8.1215874250418127E-11</v>
      </c>
    </row>
    <row r="205" spans="1:10">
      <c r="A205" s="58">
        <v>1964</v>
      </c>
      <c r="B205" s="58">
        <v>4</v>
      </c>
      <c r="C205" s="17">
        <v>23712</v>
      </c>
      <c r="D205" s="18">
        <v>2750000000000000</v>
      </c>
      <c r="E205" s="22">
        <v>42000</v>
      </c>
      <c r="F205" s="18">
        <f>'IGPC-MTB'!B205*$F$376/'IGPC-MTB'!$B$376</f>
        <v>1.0645516904974681E-10</v>
      </c>
      <c r="G205" s="18">
        <f t="shared" si="12"/>
        <v>1.0645516904974681E-10</v>
      </c>
      <c r="H205" s="18">
        <f t="shared" si="13"/>
        <v>1.0416867334577396E-10</v>
      </c>
      <c r="I205" s="18">
        <f t="shared" si="14"/>
        <v>1.0188458118076034E-10</v>
      </c>
      <c r="J205" s="18">
        <f t="shared" ref="J205:J268" si="15">GEOMEAN(G194:G205)</f>
        <v>8.5016368672558821E-11</v>
      </c>
    </row>
    <row r="206" spans="1:10">
      <c r="A206" s="58">
        <v>1965</v>
      </c>
      <c r="B206" s="58">
        <v>1</v>
      </c>
      <c r="C206" s="17">
        <v>23743</v>
      </c>
      <c r="D206" s="18">
        <v>2750000000000000</v>
      </c>
      <c r="E206" s="22">
        <v>42000</v>
      </c>
      <c r="F206" s="18">
        <f>'IGPC-MTB'!B206*$F$376/'IGPC-MTB'!$B$376</f>
        <v>1.1443979123225103E-10</v>
      </c>
      <c r="G206" s="18">
        <f t="shared" si="12"/>
        <v>1.1443979123225103E-10</v>
      </c>
      <c r="H206" s="18">
        <f t="shared" si="13"/>
        <v>1.1037530213615279E-10</v>
      </c>
      <c r="I206" s="18">
        <f t="shared" si="14"/>
        <v>1.0748563860486863E-10</v>
      </c>
      <c r="J206" s="18">
        <f t="shared" si="15"/>
        <v>8.8959057904190392E-11</v>
      </c>
    </row>
    <row r="207" spans="1:10">
      <c r="A207" s="58">
        <v>1965</v>
      </c>
      <c r="B207" s="58">
        <v>1</v>
      </c>
      <c r="C207" s="17">
        <v>23774</v>
      </c>
      <c r="D207" s="18">
        <v>2750000000000000</v>
      </c>
      <c r="E207" s="22">
        <v>42000</v>
      </c>
      <c r="F207" s="18">
        <f>'IGPC-MTB'!B207*$F$376/'IGPC-MTB'!$B$376</f>
        <v>1.2242441341475525E-10</v>
      </c>
      <c r="G207" s="18">
        <f t="shared" si="12"/>
        <v>1.2242441341475525E-10</v>
      </c>
      <c r="H207" s="18">
        <f t="shared" si="13"/>
        <v>1.1836479338433105E-10</v>
      </c>
      <c r="I207" s="18">
        <f t="shared" si="14"/>
        <v>1.1425378971368275E-10</v>
      </c>
      <c r="J207" s="18">
        <f t="shared" si="15"/>
        <v>9.3095164180071798E-11</v>
      </c>
    </row>
    <row r="208" spans="1:10">
      <c r="A208" s="58">
        <v>1965</v>
      </c>
      <c r="B208" s="58">
        <v>1</v>
      </c>
      <c r="C208" s="17">
        <v>23802</v>
      </c>
      <c r="D208" s="18">
        <v>2750000000000000</v>
      </c>
      <c r="E208" s="22">
        <v>66000</v>
      </c>
      <c r="F208" s="18">
        <f>'IGPC-MTB'!B208*$F$376/'IGPC-MTB'!$B$376</f>
        <v>1.3037027529540266E-10</v>
      </c>
      <c r="G208" s="18">
        <f t="shared" si="12"/>
        <v>1.3037027529540266E-10</v>
      </c>
      <c r="H208" s="18">
        <f t="shared" si="13"/>
        <v>1.2633489019174327E-10</v>
      </c>
      <c r="I208" s="18">
        <f t="shared" si="14"/>
        <v>1.2223846578281643E-10</v>
      </c>
      <c r="J208" s="18">
        <f t="shared" si="15"/>
        <v>9.7416310656024705E-11</v>
      </c>
    </row>
    <row r="209" spans="1:10">
      <c r="A209" s="58">
        <v>1965</v>
      </c>
      <c r="B209" s="58">
        <v>2</v>
      </c>
      <c r="C209" s="17">
        <v>23833</v>
      </c>
      <c r="D209" s="18">
        <v>2750000000000000</v>
      </c>
      <c r="E209" s="22">
        <v>66000</v>
      </c>
      <c r="F209" s="18">
        <f>'IGPC-MTB'!B209*$F$376/'IGPC-MTB'!$B$376</f>
        <v>1.3597667609969219E-10</v>
      </c>
      <c r="G209" s="18">
        <f t="shared" si="12"/>
        <v>1.3597667609969219E-10</v>
      </c>
      <c r="H209" s="18">
        <f t="shared" si="13"/>
        <v>1.3314396981039236E-10</v>
      </c>
      <c r="I209" s="18">
        <f t="shared" si="14"/>
        <v>1.2947035686562209E-10</v>
      </c>
      <c r="J209" s="18">
        <f t="shared" si="15"/>
        <v>1.0201978882645009E-10</v>
      </c>
    </row>
    <row r="210" spans="1:10">
      <c r="A210" s="58">
        <v>1965</v>
      </c>
      <c r="B210" s="58">
        <v>2</v>
      </c>
      <c r="C210" s="17">
        <v>23863</v>
      </c>
      <c r="D210" s="18">
        <v>2750000000000000</v>
      </c>
      <c r="E210" s="22">
        <v>66000</v>
      </c>
      <c r="F210" s="18">
        <f>'IGPC-MTB'!B210*$F$376/'IGPC-MTB'!$B$376</f>
        <v>1.4158307690398173E-10</v>
      </c>
      <c r="G210" s="18">
        <f t="shared" si="12"/>
        <v>1.4158307690398173E-10</v>
      </c>
      <c r="H210" s="18">
        <f t="shared" si="13"/>
        <v>1.3875156283577685E-10</v>
      </c>
      <c r="I210" s="18">
        <f t="shared" si="14"/>
        <v>1.3589958062850424E-10</v>
      </c>
      <c r="J210" s="18">
        <f t="shared" si="15"/>
        <v>1.0691249576420076E-10</v>
      </c>
    </row>
    <row r="211" spans="1:10">
      <c r="A211" s="58">
        <v>1965</v>
      </c>
      <c r="B211" s="58">
        <v>2</v>
      </c>
      <c r="C211" s="17">
        <v>23894</v>
      </c>
      <c r="D211" s="18">
        <v>2750000000000000</v>
      </c>
      <c r="E211" s="22">
        <v>66000</v>
      </c>
      <c r="F211" s="18">
        <f>'IGPC-MTB'!B211*$F$376/'IGPC-MTB'!$B$376</f>
        <v>1.4717840333631219E-10</v>
      </c>
      <c r="G211" s="18">
        <f t="shared" si="12"/>
        <v>1.4717840333631219E-10</v>
      </c>
      <c r="H211" s="18">
        <f t="shared" si="13"/>
        <v>1.4435363243843338E-10</v>
      </c>
      <c r="I211" s="18">
        <f t="shared" si="14"/>
        <v>1.4150548843413338E-10</v>
      </c>
      <c r="J211" s="18">
        <f t="shared" si="15"/>
        <v>1.1211845962520374E-10</v>
      </c>
    </row>
    <row r="212" spans="1:10">
      <c r="A212" s="58">
        <v>1965</v>
      </c>
      <c r="B212" s="58">
        <v>3</v>
      </c>
      <c r="C212" s="17">
        <v>23924</v>
      </c>
      <c r="D212" s="18">
        <v>2750000000000000</v>
      </c>
      <c r="E212" s="22">
        <v>66000</v>
      </c>
      <c r="F212" s="18">
        <f>'IGPC-MTB'!B212*$F$376/'IGPC-MTB'!$B$376</f>
        <v>1.5247749031873697E-10</v>
      </c>
      <c r="G212" s="18">
        <f t="shared" si="12"/>
        <v>1.5247749031873697E-10</v>
      </c>
      <c r="H212" s="18">
        <f t="shared" si="13"/>
        <v>1.4980451785523595E-10</v>
      </c>
      <c r="I212" s="18">
        <f t="shared" si="14"/>
        <v>1.4701231716297307E-10</v>
      </c>
      <c r="J212" s="18">
        <f t="shared" si="15"/>
        <v>1.1754958272485175E-10</v>
      </c>
    </row>
    <row r="213" spans="1:10">
      <c r="A213" s="58">
        <v>1965</v>
      </c>
      <c r="B213" s="58">
        <v>3</v>
      </c>
      <c r="C213" s="17">
        <v>23955</v>
      </c>
      <c r="D213" s="18">
        <v>2750000000000000</v>
      </c>
      <c r="E213" s="22">
        <v>66000</v>
      </c>
      <c r="F213" s="18">
        <f>'IGPC-MTB'!B213*$F$376/'IGPC-MTB'!$B$376</f>
        <v>1.5777657730116176E-10</v>
      </c>
      <c r="G213" s="18">
        <f t="shared" si="12"/>
        <v>1.5777657730116176E-10</v>
      </c>
      <c r="H213" s="18">
        <f t="shared" si="13"/>
        <v>1.5510440528225286E-10</v>
      </c>
      <c r="I213" s="18">
        <f t="shared" si="14"/>
        <v>1.5241607877223315E-10</v>
      </c>
      <c r="J213" s="18">
        <f t="shared" si="15"/>
        <v>1.2321616287018577E-10</v>
      </c>
    </row>
    <row r="214" spans="1:10">
      <c r="A214" s="58">
        <v>1965</v>
      </c>
      <c r="B214" s="58">
        <v>3</v>
      </c>
      <c r="C214" s="17">
        <v>23986</v>
      </c>
      <c r="D214" s="18">
        <v>2750000000000000</v>
      </c>
      <c r="E214" s="22">
        <v>66000</v>
      </c>
      <c r="F214" s="18">
        <f>'IGPC-MTB'!B214*$F$376/'IGPC-MTB'!$B$376</f>
        <v>1.6321409393307519E-10</v>
      </c>
      <c r="G214" s="18">
        <f t="shared" si="12"/>
        <v>1.6321409393307519E-10</v>
      </c>
      <c r="H214" s="18">
        <f t="shared" si="13"/>
        <v>1.6047230635867023E-10</v>
      </c>
      <c r="I214" s="18">
        <f t="shared" si="14"/>
        <v>1.5776184429792656E-10</v>
      </c>
      <c r="J214" s="18">
        <f t="shared" si="15"/>
        <v>1.2912873710672086E-10</v>
      </c>
    </row>
    <row r="215" spans="1:10">
      <c r="A215" s="58">
        <v>1965</v>
      </c>
      <c r="B215" s="58">
        <v>4</v>
      </c>
      <c r="C215" s="17">
        <v>24016</v>
      </c>
      <c r="D215" s="18">
        <v>2750000000000000</v>
      </c>
      <c r="E215" s="22">
        <v>66000</v>
      </c>
      <c r="F215" s="18">
        <f>'IGPC-MTB'!B215*$F$376/'IGPC-MTB'!$B$376</f>
        <v>1.6843566031178634E-10</v>
      </c>
      <c r="G215" s="18">
        <f t="shared" si="12"/>
        <v>1.6843566031178634E-10</v>
      </c>
      <c r="H215" s="18">
        <f t="shared" si="13"/>
        <v>1.6580432347742756E-10</v>
      </c>
      <c r="I215" s="18">
        <f t="shared" si="14"/>
        <v>1.6308402097011653E-10</v>
      </c>
      <c r="J215" s="18">
        <f t="shared" si="15"/>
        <v>1.3515168976977369E-10</v>
      </c>
    </row>
    <row r="216" spans="1:10">
      <c r="A216" s="58">
        <v>1965</v>
      </c>
      <c r="B216" s="58">
        <v>4</v>
      </c>
      <c r="C216" s="17">
        <v>24047</v>
      </c>
      <c r="D216" s="18">
        <v>2750000000000000</v>
      </c>
      <c r="E216" s="22">
        <v>66000</v>
      </c>
      <c r="F216" s="18">
        <f>'IGPC-MTB'!B216*$F$376/'IGPC-MTB'!$B$376</f>
        <v>1.7365999528348726E-10</v>
      </c>
      <c r="G216" s="18">
        <f t="shared" si="12"/>
        <v>1.7365999528348726E-10</v>
      </c>
      <c r="H216" s="18">
        <f t="shared" si="13"/>
        <v>1.7102788069585578E-10</v>
      </c>
      <c r="I216" s="18">
        <f t="shared" si="14"/>
        <v>1.6838258102650698E-10</v>
      </c>
      <c r="J216" s="18">
        <f t="shared" si="15"/>
        <v>1.4128763947209899E-10</v>
      </c>
    </row>
    <row r="217" spans="1:10">
      <c r="A217" s="58">
        <v>1965</v>
      </c>
      <c r="B217" s="58">
        <v>4</v>
      </c>
      <c r="C217" s="17">
        <v>24077</v>
      </c>
      <c r="D217" s="18">
        <v>2750000000000000</v>
      </c>
      <c r="E217" s="22">
        <v>66000</v>
      </c>
      <c r="F217" s="18">
        <f>'IGPC-MTB'!B217*$F$376/'IGPC-MTB'!$B$376</f>
        <v>1.7873205764075068E-10</v>
      </c>
      <c r="G217" s="18">
        <f t="shared" si="12"/>
        <v>1.7873205764075068E-10</v>
      </c>
      <c r="H217" s="18">
        <f t="shared" si="13"/>
        <v>1.7617777466780744E-10</v>
      </c>
      <c r="I217" s="18">
        <f t="shared" si="14"/>
        <v>1.7355831609116407E-10</v>
      </c>
      <c r="J217" s="18">
        <f t="shared" si="15"/>
        <v>1.4752211984534655E-10</v>
      </c>
    </row>
    <row r="218" spans="1:10">
      <c r="A218" s="58">
        <v>1966</v>
      </c>
      <c r="B218" s="58">
        <v>1</v>
      </c>
      <c r="C218" s="17">
        <v>24108</v>
      </c>
      <c r="D218" s="18">
        <v>2750000000000000</v>
      </c>
      <c r="E218" s="22">
        <v>66000</v>
      </c>
      <c r="F218" s="18">
        <f>'IGPC-MTB'!B218*$F$376/'IGPC-MTB'!$B$376</f>
        <v>1.8731192731605605E-10</v>
      </c>
      <c r="G218" s="18">
        <f t="shared" si="12"/>
        <v>1.8731192731605605E-10</v>
      </c>
      <c r="H218" s="18">
        <f t="shared" si="13"/>
        <v>1.8297170871436227E-10</v>
      </c>
      <c r="I218" s="18">
        <f t="shared" si="14"/>
        <v>1.7981360890346656E-10</v>
      </c>
      <c r="J218" s="18">
        <f t="shared" si="15"/>
        <v>1.5370553576290831E-10</v>
      </c>
    </row>
    <row r="219" spans="1:10">
      <c r="A219" s="58">
        <v>1966</v>
      </c>
      <c r="B219" s="58">
        <v>1</v>
      </c>
      <c r="C219" s="17">
        <v>24139</v>
      </c>
      <c r="D219" s="18">
        <v>2750000000000000</v>
      </c>
      <c r="E219" s="22">
        <v>66000</v>
      </c>
      <c r="F219" s="18">
        <f>'IGPC-MTB'!B219*$F$376/'IGPC-MTB'!$B$376</f>
        <v>1.9588902839837159E-10</v>
      </c>
      <c r="G219" s="18">
        <f t="shared" si="12"/>
        <v>1.9588902839837159E-10</v>
      </c>
      <c r="H219" s="18">
        <f t="shared" si="13"/>
        <v>1.9155247701183248E-10</v>
      </c>
      <c r="I219" s="18">
        <f t="shared" si="14"/>
        <v>1.8717995273471047E-10</v>
      </c>
      <c r="J219" s="18">
        <f t="shared" si="15"/>
        <v>1.5984584400510094E-10</v>
      </c>
    </row>
    <row r="220" spans="1:10">
      <c r="A220" s="58">
        <v>1966</v>
      </c>
      <c r="B220" s="58">
        <v>1</v>
      </c>
      <c r="C220" s="17">
        <v>24167</v>
      </c>
      <c r="D220" s="18">
        <v>2750000000000000</v>
      </c>
      <c r="E220" s="22">
        <v>84000</v>
      </c>
      <c r="F220" s="18">
        <f>'IGPC-MTB'!B220*$F$376/'IGPC-MTB'!$B$376</f>
        <v>2.0438860887697348E-10</v>
      </c>
      <c r="G220" s="18">
        <f t="shared" si="12"/>
        <v>2.0438860887697348E-10</v>
      </c>
      <c r="H220" s="18">
        <f t="shared" si="13"/>
        <v>2.0009369307553181E-10</v>
      </c>
      <c r="I220" s="18">
        <f t="shared" si="14"/>
        <v>1.9573902053042237E-10</v>
      </c>
      <c r="J220" s="18">
        <f t="shared" si="15"/>
        <v>1.6594895598147994E-10</v>
      </c>
    </row>
    <row r="221" spans="1:10">
      <c r="A221" s="58">
        <v>1966</v>
      </c>
      <c r="B221" s="58">
        <v>2</v>
      </c>
      <c r="C221" s="17">
        <v>24198</v>
      </c>
      <c r="D221" s="18">
        <v>2750000000000000</v>
      </c>
      <c r="E221" s="22">
        <v>84000</v>
      </c>
      <c r="F221" s="18">
        <f>'IGPC-MTB'!B221*$F$376/'IGPC-MTB'!$B$376</f>
        <v>2.1235938809452887E-10</v>
      </c>
      <c r="G221" s="18">
        <f t="shared" si="12"/>
        <v>2.1235938809452887E-10</v>
      </c>
      <c r="H221" s="18">
        <f t="shared" si="13"/>
        <v>2.083358824461261E-10</v>
      </c>
      <c r="I221" s="18">
        <f t="shared" si="14"/>
        <v>2.0410144920158071E-10</v>
      </c>
      <c r="J221" s="18">
        <f t="shared" si="15"/>
        <v>1.7222985854356043E-10</v>
      </c>
    </row>
    <row r="222" spans="1:10">
      <c r="A222" s="58">
        <v>1966</v>
      </c>
      <c r="B222" s="58">
        <v>2</v>
      </c>
      <c r="C222" s="17">
        <v>24228</v>
      </c>
      <c r="D222" s="18">
        <v>2750000000000000</v>
      </c>
      <c r="E222" s="22">
        <v>84000</v>
      </c>
      <c r="F222" s="18">
        <f>'IGPC-MTB'!B222*$F$376/'IGPC-MTB'!$B$376</f>
        <v>2.2033016731208418E-10</v>
      </c>
      <c r="G222" s="18">
        <f t="shared" si="12"/>
        <v>2.2033016731208418E-10</v>
      </c>
      <c r="H222" s="18">
        <f t="shared" si="13"/>
        <v>2.1630806621381312E-10</v>
      </c>
      <c r="I222" s="18">
        <f t="shared" si="14"/>
        <v>2.1225961512449439E-10</v>
      </c>
      <c r="J222" s="18">
        <f t="shared" si="15"/>
        <v>1.7869551935363214E-10</v>
      </c>
    </row>
    <row r="223" spans="1:10">
      <c r="A223" s="58">
        <v>1966</v>
      </c>
      <c r="B223" s="58">
        <v>2</v>
      </c>
      <c r="C223" s="17">
        <v>24259</v>
      </c>
      <c r="D223" s="18">
        <v>2750000000000000</v>
      </c>
      <c r="E223" s="22">
        <v>84000</v>
      </c>
      <c r="F223" s="18">
        <f>'IGPC-MTB'!B223*$F$376/'IGPC-MTB'!$B$376</f>
        <v>2.285611942706782E-10</v>
      </c>
      <c r="G223" s="18">
        <f t="shared" si="12"/>
        <v>2.285611942706782E-10</v>
      </c>
      <c r="H223" s="18">
        <f t="shared" si="13"/>
        <v>2.2440794588139765E-10</v>
      </c>
      <c r="I223" s="18">
        <f t="shared" si="14"/>
        <v>2.2031765920550756E-10</v>
      </c>
      <c r="J223" s="18">
        <f t="shared" si="15"/>
        <v>1.8537174172244103E-10</v>
      </c>
    </row>
    <row r="224" spans="1:10">
      <c r="A224" s="58">
        <v>1966</v>
      </c>
      <c r="B224" s="58">
        <v>3</v>
      </c>
      <c r="C224" s="17">
        <v>24289</v>
      </c>
      <c r="D224" s="18">
        <v>2750000000000000</v>
      </c>
      <c r="E224" s="22">
        <v>84000</v>
      </c>
      <c r="F224" s="18">
        <f>'IGPC-MTB'!B224*$F$376/'IGPC-MTB'!$B$376</f>
        <v>2.3587581694965745E-10</v>
      </c>
      <c r="G224" s="18">
        <f t="shared" si="12"/>
        <v>2.3587581694965745E-10</v>
      </c>
      <c r="H224" s="18">
        <f t="shared" si="13"/>
        <v>2.3218970352189518E-10</v>
      </c>
      <c r="I224" s="18">
        <f t="shared" si="14"/>
        <v>2.2816724194687352E-10</v>
      </c>
      <c r="J224" s="18">
        <f t="shared" si="15"/>
        <v>1.9223538746151312E-10</v>
      </c>
    </row>
    <row r="225" spans="1:10">
      <c r="A225" s="58">
        <v>1966</v>
      </c>
      <c r="B225" s="58">
        <v>3</v>
      </c>
      <c r="C225" s="17">
        <v>24320</v>
      </c>
      <c r="D225" s="18">
        <v>2750000000000000</v>
      </c>
      <c r="E225" s="22">
        <v>84000</v>
      </c>
      <c r="F225" s="18">
        <f>'IGPC-MTB'!B225*$F$376/'IGPC-MTB'!$B$376</f>
        <v>2.4319043962863671E-10</v>
      </c>
      <c r="G225" s="18">
        <f t="shared" si="12"/>
        <v>2.4319043962863671E-10</v>
      </c>
      <c r="H225" s="18">
        <f t="shared" si="13"/>
        <v>2.3950520583434304E-10</v>
      </c>
      <c r="I225" s="18">
        <f t="shared" si="14"/>
        <v>2.3580018270927818E-10</v>
      </c>
      <c r="J225" s="18">
        <f t="shared" si="15"/>
        <v>1.9929298006870558E-10</v>
      </c>
    </row>
    <row r="226" spans="1:10">
      <c r="A226" s="58">
        <v>1966</v>
      </c>
      <c r="B226" s="58">
        <v>3</v>
      </c>
      <c r="C226" s="17">
        <v>24351</v>
      </c>
      <c r="D226" s="18">
        <v>2750000000000000</v>
      </c>
      <c r="E226" s="22">
        <v>84000</v>
      </c>
      <c r="F226" s="18">
        <f>'IGPC-MTB'!B226*$F$376/'IGPC-MTB'!$B$376</f>
        <v>2.5023374019461821E-10</v>
      </c>
      <c r="G226" s="18">
        <f t="shared" si="12"/>
        <v>2.5023374019461821E-10</v>
      </c>
      <c r="H226" s="18">
        <f t="shared" si="13"/>
        <v>2.4668695402847563E-10</v>
      </c>
      <c r="I226" s="18">
        <f t="shared" si="14"/>
        <v>2.4302927658628857E-10</v>
      </c>
      <c r="J226" s="18">
        <f t="shared" si="15"/>
        <v>2.065178929380338E-10</v>
      </c>
    </row>
    <row r="227" spans="1:10">
      <c r="A227" s="58">
        <v>1966</v>
      </c>
      <c r="B227" s="58">
        <v>4</v>
      </c>
      <c r="C227" s="17">
        <v>24381</v>
      </c>
      <c r="D227" s="18">
        <v>2750000000000000</v>
      </c>
      <c r="E227" s="22">
        <v>84000</v>
      </c>
      <c r="F227" s="18">
        <f>'IGPC-MTB'!B227*$F$376/'IGPC-MTB'!$B$376</f>
        <v>2.5649076035150434E-10</v>
      </c>
      <c r="G227" s="18">
        <f t="shared" si="12"/>
        <v>2.5649076035150434E-10</v>
      </c>
      <c r="H227" s="18">
        <f t="shared" si="13"/>
        <v>2.5334293415865859E-10</v>
      </c>
      <c r="I227" s="18">
        <f t="shared" si="14"/>
        <v>2.4991252937019194E-10</v>
      </c>
      <c r="J227" s="18">
        <f t="shared" si="15"/>
        <v>2.1388360335769221E-10</v>
      </c>
    </row>
    <row r="228" spans="1:10">
      <c r="A228" s="58">
        <v>1966</v>
      </c>
      <c r="B228" s="58">
        <v>4</v>
      </c>
      <c r="C228" s="17">
        <v>24412</v>
      </c>
      <c r="D228" s="18">
        <v>2750000000000000</v>
      </c>
      <c r="E228" s="22">
        <v>84000</v>
      </c>
      <c r="F228" s="18">
        <f>'IGPC-MTB'!B228*$F$376/'IGPC-MTB'!$B$376</f>
        <v>2.6274501191540066E-10</v>
      </c>
      <c r="G228" s="18">
        <f t="shared" si="12"/>
        <v>2.6274501191540066E-10</v>
      </c>
      <c r="H228" s="18">
        <f t="shared" si="13"/>
        <v>2.5959905216457586E-10</v>
      </c>
      <c r="I228" s="18">
        <f t="shared" si="14"/>
        <v>2.5643897012624933E-10</v>
      </c>
      <c r="J228" s="18">
        <f t="shared" si="15"/>
        <v>2.2139291410922391E-10</v>
      </c>
    </row>
    <row r="229" spans="1:10">
      <c r="A229" s="58">
        <v>1966</v>
      </c>
      <c r="B229" s="58">
        <v>4</v>
      </c>
      <c r="C229" s="17">
        <v>24442</v>
      </c>
      <c r="D229" s="18">
        <v>2750000000000000</v>
      </c>
      <c r="E229" s="22">
        <v>84000</v>
      </c>
      <c r="F229" s="18">
        <f>'IGPC-MTB'!B229*$F$376/'IGPC-MTB'!$B$376</f>
        <v>2.6911000719888785E-10</v>
      </c>
      <c r="G229" s="18">
        <f t="shared" si="12"/>
        <v>2.6911000719888785E-10</v>
      </c>
      <c r="H229" s="18">
        <f t="shared" si="13"/>
        <v>2.6590846554411414E-10</v>
      </c>
      <c r="I229" s="18">
        <f t="shared" si="14"/>
        <v>2.6273142272526647E-10</v>
      </c>
      <c r="J229" s="18">
        <f t="shared" si="15"/>
        <v>2.2907322644734347E-10</v>
      </c>
    </row>
    <row r="230" spans="1:10">
      <c r="A230" s="58">
        <v>1967</v>
      </c>
      <c r="B230" s="58">
        <v>1</v>
      </c>
      <c r="C230" s="17">
        <v>24473</v>
      </c>
      <c r="D230" s="18">
        <v>2750000000000000</v>
      </c>
      <c r="E230" s="22">
        <v>84000</v>
      </c>
      <c r="F230" s="18">
        <f>'IGPC-MTB'!B230*$F$376/'IGPC-MTB'!$B$376</f>
        <v>2.7685929897726148E-10</v>
      </c>
      <c r="G230" s="18">
        <f t="shared" si="12"/>
        <v>2.7685929897726148E-10</v>
      </c>
      <c r="H230" s="18">
        <f t="shared" si="13"/>
        <v>2.729571540385961E-10</v>
      </c>
      <c r="I230" s="18">
        <f t="shared" si="14"/>
        <v>2.6950974981419239E-10</v>
      </c>
      <c r="J230" s="18">
        <f t="shared" si="15"/>
        <v>2.3665488470968747E-10</v>
      </c>
    </row>
    <row r="231" spans="1:10">
      <c r="A231" s="58">
        <v>1967</v>
      </c>
      <c r="B231" s="58">
        <v>1</v>
      </c>
      <c r="C231" s="17">
        <v>24504</v>
      </c>
      <c r="D231" s="18">
        <v>2750000000000000</v>
      </c>
      <c r="E231" s="22">
        <v>84000</v>
      </c>
      <c r="F231" s="18">
        <f>'IGPC-MTB'!B231*$F$376/'IGPC-MTB'!$B$376</f>
        <v>2.8211962565782943E-10</v>
      </c>
      <c r="G231" s="18">
        <f t="shared" si="12"/>
        <v>2.8211962565782943E-10</v>
      </c>
      <c r="H231" s="18">
        <f t="shared" si="13"/>
        <v>2.7947708633688397E-10</v>
      </c>
      <c r="I231" s="18">
        <f t="shared" si="14"/>
        <v>2.7597776120297514E-10</v>
      </c>
      <c r="J231" s="18">
        <f t="shared" si="15"/>
        <v>2.4395931499374223E-10</v>
      </c>
    </row>
    <row r="232" spans="1:10">
      <c r="A232" s="58">
        <v>1967</v>
      </c>
      <c r="B232" s="58">
        <v>1</v>
      </c>
      <c r="C232" s="17">
        <v>24532</v>
      </c>
      <c r="D232" s="18">
        <v>2750000000000</v>
      </c>
      <c r="E232" s="22">
        <v>105</v>
      </c>
      <c r="F232" s="18">
        <f>'IGPC-MTB'!B232*$F$376/'IGPC-MTB'!$B$376</f>
        <v>2.9014854532817001E-10</v>
      </c>
      <c r="G232" s="18">
        <f t="shared" si="12"/>
        <v>2.9014854532817001E-10</v>
      </c>
      <c r="H232" s="18">
        <f t="shared" si="13"/>
        <v>2.8610592268100127E-10</v>
      </c>
      <c r="I232" s="18">
        <f t="shared" si="14"/>
        <v>2.8298990093236293E-10</v>
      </c>
      <c r="J232" s="18">
        <f t="shared" si="15"/>
        <v>2.5118732119890471E-10</v>
      </c>
    </row>
    <row r="233" spans="1:10">
      <c r="A233" s="58">
        <v>1967</v>
      </c>
      <c r="B233" s="58">
        <v>2</v>
      </c>
      <c r="C233" s="17">
        <v>24563</v>
      </c>
      <c r="D233" s="18">
        <v>2750000000000</v>
      </c>
      <c r="E233" s="22">
        <v>105</v>
      </c>
      <c r="F233" s="18">
        <f>'IGPC-MTB'!B233*$F$376/'IGPC-MTB'!$B$376</f>
        <v>2.9707002780260155E-10</v>
      </c>
      <c r="G233" s="18">
        <f t="shared" si="12"/>
        <v>2.9707002780260155E-10</v>
      </c>
      <c r="H233" s="18">
        <f t="shared" si="13"/>
        <v>2.9358889016365022E-10</v>
      </c>
      <c r="I233" s="18">
        <f t="shared" si="14"/>
        <v>2.8971490864380185E-10</v>
      </c>
      <c r="J233" s="18">
        <f t="shared" si="15"/>
        <v>2.5831323718117182E-10</v>
      </c>
    </row>
    <row r="234" spans="1:10">
      <c r="A234" s="58">
        <v>1967</v>
      </c>
      <c r="B234" s="58">
        <v>2</v>
      </c>
      <c r="C234" s="17">
        <v>24593</v>
      </c>
      <c r="D234" s="18">
        <v>2750000000000</v>
      </c>
      <c r="E234" s="22">
        <v>105</v>
      </c>
      <c r="F234" s="18">
        <f>'IGPC-MTB'!B234*$F$376/'IGPC-MTB'!$B$376</f>
        <v>3.0454522887498758E-10</v>
      </c>
      <c r="G234" s="18">
        <f t="shared" si="12"/>
        <v>3.0454522887498758E-10</v>
      </c>
      <c r="H234" s="18">
        <f t="shared" si="13"/>
        <v>3.0078440719066905E-10</v>
      </c>
      <c r="I234" s="18">
        <f t="shared" si="14"/>
        <v>2.9719649151990953E-10</v>
      </c>
      <c r="J234" s="18">
        <f t="shared" si="15"/>
        <v>2.6537590099645894E-10</v>
      </c>
    </row>
    <row r="235" spans="1:10">
      <c r="A235" s="58">
        <v>1967</v>
      </c>
      <c r="B235" s="58">
        <v>2</v>
      </c>
      <c r="C235" s="17">
        <v>24624</v>
      </c>
      <c r="D235" s="18">
        <v>2750000000000</v>
      </c>
      <c r="E235" s="22">
        <v>105</v>
      </c>
      <c r="F235" s="18">
        <f>'IGPC-MTB'!B235*$F$376/'IGPC-MTB'!$B$376</f>
        <v>3.1091299275146462E-10</v>
      </c>
      <c r="G235" s="18">
        <f t="shared" si="12"/>
        <v>3.1091299275146462E-10</v>
      </c>
      <c r="H235" s="18">
        <f t="shared" si="13"/>
        <v>3.0771263954817026E-10</v>
      </c>
      <c r="I235" s="18">
        <f t="shared" si="14"/>
        <v>3.041233992447132E-10</v>
      </c>
      <c r="J235" s="18">
        <f t="shared" si="15"/>
        <v>2.7226878055485965E-10</v>
      </c>
    </row>
    <row r="236" spans="1:10">
      <c r="A236" s="58">
        <v>1967</v>
      </c>
      <c r="B236" s="58">
        <v>3</v>
      </c>
      <c r="C236" s="17">
        <v>24654</v>
      </c>
      <c r="D236" s="18">
        <v>2750000000000</v>
      </c>
      <c r="E236" s="22">
        <v>105</v>
      </c>
      <c r="F236" s="18">
        <f>'IGPC-MTB'!B236*$F$376/'IGPC-MTB'!$B$376</f>
        <v>3.1506588223612353E-10</v>
      </c>
      <c r="G236" s="18">
        <f t="shared" si="12"/>
        <v>3.1506588223612353E-10</v>
      </c>
      <c r="H236" s="18">
        <f t="shared" si="13"/>
        <v>3.1298254960926126E-10</v>
      </c>
      <c r="I236" s="18">
        <f t="shared" si="14"/>
        <v>3.10144451531604E-10</v>
      </c>
      <c r="J236" s="18">
        <f t="shared" si="15"/>
        <v>2.7891658738281818E-10</v>
      </c>
    </row>
    <row r="237" spans="1:10">
      <c r="A237" s="58">
        <v>1967</v>
      </c>
      <c r="B237" s="58">
        <v>3</v>
      </c>
      <c r="C237" s="17">
        <v>24685</v>
      </c>
      <c r="D237" s="18">
        <v>2750000000000</v>
      </c>
      <c r="E237" s="22">
        <v>105</v>
      </c>
      <c r="F237" s="18">
        <f>'IGPC-MTB'!B237*$F$376/'IGPC-MTB'!$B$376</f>
        <v>3.1921877172078244E-10</v>
      </c>
      <c r="G237" s="18">
        <f t="shared" si="12"/>
        <v>3.1921877172078244E-10</v>
      </c>
      <c r="H237" s="18">
        <f t="shared" si="13"/>
        <v>3.1713552929077508E-10</v>
      </c>
      <c r="I237" s="18">
        <f t="shared" si="14"/>
        <v>3.1504763474045334E-10</v>
      </c>
      <c r="J237" s="18">
        <f t="shared" si="15"/>
        <v>2.8531164859179597E-10</v>
      </c>
    </row>
    <row r="238" spans="1:10">
      <c r="A238" s="58">
        <v>1967</v>
      </c>
      <c r="B238" s="58">
        <v>3</v>
      </c>
      <c r="C238" s="17">
        <v>24716</v>
      </c>
      <c r="D238" s="18">
        <v>2750000000000</v>
      </c>
      <c r="E238" s="22">
        <v>105</v>
      </c>
      <c r="F238" s="18">
        <f>'IGPC-MTB'!B238*$F$376/'IGPC-MTB'!$B$376</f>
        <v>3.2309480190646411E-10</v>
      </c>
      <c r="G238" s="18">
        <f t="shared" si="12"/>
        <v>3.2309480190646411E-10</v>
      </c>
      <c r="H238" s="18">
        <f t="shared" si="13"/>
        <v>3.2115093930105665E-10</v>
      </c>
      <c r="I238" s="18">
        <f t="shared" si="14"/>
        <v>3.1910963952571309E-10</v>
      </c>
      <c r="J238" s="18">
        <f t="shared" si="15"/>
        <v>2.9145276414175247E-10</v>
      </c>
    </row>
    <row r="239" spans="1:10">
      <c r="A239" s="58">
        <v>1967</v>
      </c>
      <c r="B239" s="58">
        <v>4</v>
      </c>
      <c r="C239" s="17">
        <v>24746</v>
      </c>
      <c r="D239" s="18">
        <v>2750000000000</v>
      </c>
      <c r="E239" s="22">
        <v>105</v>
      </c>
      <c r="F239" s="18">
        <f>'IGPC-MTB'!B239*$F$376/'IGPC-MTB'!$B$376</f>
        <v>3.2724769139112307E-10</v>
      </c>
      <c r="G239" s="18">
        <f t="shared" si="12"/>
        <v>3.2724769139112307E-10</v>
      </c>
      <c r="H239" s="18">
        <f t="shared" si="13"/>
        <v>3.2516461680872137E-10</v>
      </c>
      <c r="I239" s="18">
        <f t="shared" si="14"/>
        <v>3.2317046380653801E-10</v>
      </c>
      <c r="J239" s="18">
        <f t="shared" si="15"/>
        <v>2.9743032847839888E-10</v>
      </c>
    </row>
    <row r="240" spans="1:10">
      <c r="A240" s="58">
        <v>1967</v>
      </c>
      <c r="B240" s="58">
        <v>4</v>
      </c>
      <c r="C240" s="17">
        <v>24777</v>
      </c>
      <c r="D240" s="18">
        <v>2750000000000</v>
      </c>
      <c r="E240" s="22">
        <v>105</v>
      </c>
      <c r="F240" s="18">
        <f>'IGPC-MTB'!B240*$F$376/'IGPC-MTB'!$B$376</f>
        <v>3.3112372157680469E-10</v>
      </c>
      <c r="G240" s="18">
        <f t="shared" si="12"/>
        <v>3.3112372157680469E-10</v>
      </c>
      <c r="H240" s="18">
        <f t="shared" si="13"/>
        <v>3.2918000159615764E-10</v>
      </c>
      <c r="I240" s="18">
        <f t="shared" si="14"/>
        <v>3.2713897277672872E-10</v>
      </c>
      <c r="J240" s="18">
        <f t="shared" si="15"/>
        <v>3.0321910995736916E-10</v>
      </c>
    </row>
    <row r="241" spans="1:10">
      <c r="A241" s="58">
        <v>1967</v>
      </c>
      <c r="B241" s="58">
        <v>4</v>
      </c>
      <c r="C241" s="17">
        <v>24807</v>
      </c>
      <c r="D241" s="18">
        <v>2750000000000</v>
      </c>
      <c r="E241" s="22">
        <v>105</v>
      </c>
      <c r="F241" s="18">
        <f>'IGPC-MTB'!B241*$F$376/'IGPC-MTB'!$B$376</f>
        <v>3.3472289246350915E-10</v>
      </c>
      <c r="G241" s="18">
        <f t="shared" si="12"/>
        <v>3.3472289246350915E-10</v>
      </c>
      <c r="H241" s="18">
        <f t="shared" si="13"/>
        <v>3.3291844324018718E-10</v>
      </c>
      <c r="I241" s="18">
        <f t="shared" si="14"/>
        <v>3.3101735739333865E-10</v>
      </c>
      <c r="J241" s="18">
        <f t="shared" si="15"/>
        <v>3.0878263286834392E-10</v>
      </c>
    </row>
    <row r="242" spans="1:10">
      <c r="A242" s="58">
        <v>1968</v>
      </c>
      <c r="B242" s="58">
        <v>1</v>
      </c>
      <c r="C242" s="17">
        <v>24838</v>
      </c>
      <c r="D242" s="18">
        <v>2750000000000</v>
      </c>
      <c r="E242" s="22">
        <v>105</v>
      </c>
      <c r="F242" s="18">
        <f>'IGPC-MTB'!B242*$F$376/'IGPC-MTB'!$B$376</f>
        <v>3.4413610862873597E-10</v>
      </c>
      <c r="G242" s="18">
        <f t="shared" si="12"/>
        <v>3.4413610862873597E-10</v>
      </c>
      <c r="H242" s="18">
        <f t="shared" si="13"/>
        <v>3.3939686751846561E-10</v>
      </c>
      <c r="I242" s="18">
        <f t="shared" si="14"/>
        <v>3.3661643635998674E-10</v>
      </c>
      <c r="J242" s="18">
        <f t="shared" si="15"/>
        <v>3.1443107463498588E-10</v>
      </c>
    </row>
    <row r="243" spans="1:10">
      <c r="A243" s="58">
        <v>1968</v>
      </c>
      <c r="B243" s="58">
        <v>1</v>
      </c>
      <c r="C243" s="17">
        <v>24869</v>
      </c>
      <c r="D243" s="18">
        <v>2750000000000</v>
      </c>
      <c r="E243" s="22">
        <v>105</v>
      </c>
      <c r="F243" s="18">
        <f>'IGPC-MTB'!B243*$F$376/'IGPC-MTB'!$B$376</f>
        <v>3.5050387250521296E-10</v>
      </c>
      <c r="G243" s="18">
        <f t="shared" si="12"/>
        <v>3.5050387250521296E-10</v>
      </c>
      <c r="H243" s="18">
        <f t="shared" si="13"/>
        <v>3.4730539693941782E-10</v>
      </c>
      <c r="I243" s="18">
        <f t="shared" si="14"/>
        <v>3.4305953396063588E-10</v>
      </c>
      <c r="J243" s="18">
        <f t="shared" si="15"/>
        <v>3.2016984086320604E-10</v>
      </c>
    </row>
    <row r="244" spans="1:10">
      <c r="A244" s="58">
        <v>1968</v>
      </c>
      <c r="B244" s="58">
        <v>1</v>
      </c>
      <c r="C244" s="17">
        <v>24898</v>
      </c>
      <c r="D244" s="18">
        <v>2750000000000</v>
      </c>
      <c r="E244" s="22">
        <v>129.6</v>
      </c>
      <c r="F244" s="18">
        <f>'IGPC-MTB'!B244*$F$376/'IGPC-MTB'!$B$376</f>
        <v>3.5825593287657634E-10</v>
      </c>
      <c r="G244" s="18">
        <f t="shared" si="12"/>
        <v>3.5825593287657634E-10</v>
      </c>
      <c r="H244" s="18">
        <f t="shared" si="13"/>
        <v>3.5435870501683408E-10</v>
      </c>
      <c r="I244" s="18">
        <f t="shared" si="14"/>
        <v>3.5091787041038269E-10</v>
      </c>
      <c r="J244" s="18">
        <f t="shared" si="15"/>
        <v>3.2584533139426994E-10</v>
      </c>
    </row>
    <row r="245" spans="1:10">
      <c r="A245" s="58">
        <v>1968</v>
      </c>
      <c r="B245" s="58">
        <v>2</v>
      </c>
      <c r="C245" s="17">
        <v>24929</v>
      </c>
      <c r="D245" s="18">
        <v>2750000000000</v>
      </c>
      <c r="E245" s="22">
        <v>129.6</v>
      </c>
      <c r="F245" s="18">
        <f>'IGPC-MTB'!B245*$F$376/'IGPC-MTB'!$B$376</f>
        <v>3.6656171184589416E-10</v>
      </c>
      <c r="G245" s="18">
        <f t="shared" si="12"/>
        <v>3.6656171184589416E-10</v>
      </c>
      <c r="H245" s="18">
        <f t="shared" si="13"/>
        <v>3.6238502733168431E-10</v>
      </c>
      <c r="I245" s="18">
        <f t="shared" si="14"/>
        <v>3.5838055465614996E-10</v>
      </c>
      <c r="J245" s="18">
        <f t="shared" si="15"/>
        <v>3.3160331096557582E-10</v>
      </c>
    </row>
    <row r="246" spans="1:10">
      <c r="A246" s="58">
        <v>1968</v>
      </c>
      <c r="B246" s="58">
        <v>2</v>
      </c>
      <c r="C246" s="17">
        <v>24959</v>
      </c>
      <c r="D246" s="18">
        <v>2750000000000</v>
      </c>
      <c r="E246" s="22">
        <v>129.6</v>
      </c>
      <c r="F246" s="18">
        <f>'IGPC-MTB'!B246*$F$376/'IGPC-MTB'!$B$376</f>
        <v>3.7265261642339391E-10</v>
      </c>
      <c r="G246" s="18">
        <f t="shared" si="12"/>
        <v>3.7265261642339391E-10</v>
      </c>
      <c r="H246" s="18">
        <f t="shared" si="13"/>
        <v>3.6959461711449564E-10</v>
      </c>
      <c r="I246" s="18">
        <f t="shared" si="14"/>
        <v>3.6577573248337431E-10</v>
      </c>
      <c r="J246" s="18">
        <f t="shared" si="15"/>
        <v>3.372276862185374E-10</v>
      </c>
    </row>
    <row r="247" spans="1:10">
      <c r="A247" s="58">
        <v>1968</v>
      </c>
      <c r="B247" s="58">
        <v>2</v>
      </c>
      <c r="C247" s="17">
        <v>24990</v>
      </c>
      <c r="D247" s="18">
        <v>2750000000000</v>
      </c>
      <c r="E247" s="22">
        <v>129.6</v>
      </c>
      <c r="F247" s="18">
        <f>'IGPC-MTB'!B247*$F$376/'IGPC-MTB'!$B$376</f>
        <v>3.7957409889782544E-10</v>
      </c>
      <c r="G247" s="18">
        <f t="shared" si="12"/>
        <v>3.7957409889782544E-10</v>
      </c>
      <c r="H247" s="18">
        <f t="shared" si="13"/>
        <v>3.760974356211788E-10</v>
      </c>
      <c r="I247" s="18">
        <f t="shared" si="14"/>
        <v>3.7289161250299748E-10</v>
      </c>
      <c r="J247" s="18">
        <f t="shared" si="15"/>
        <v>3.4288200847942156E-10</v>
      </c>
    </row>
    <row r="248" spans="1:10">
      <c r="A248" s="58">
        <v>1968</v>
      </c>
      <c r="B248" s="58">
        <v>3</v>
      </c>
      <c r="C248" s="17">
        <v>25020</v>
      </c>
      <c r="D248" s="18">
        <v>2750000000000</v>
      </c>
      <c r="E248" s="22">
        <v>129.6</v>
      </c>
      <c r="F248" s="18">
        <f>'IGPC-MTB'!B248*$F$376/'IGPC-MTB'!$B$376</f>
        <v>3.8787987786714327E-10</v>
      </c>
      <c r="G248" s="18">
        <f t="shared" si="12"/>
        <v>3.8787987786714327E-10</v>
      </c>
      <c r="H248" s="18">
        <f t="shared" si="13"/>
        <v>3.8370451537872147E-10</v>
      </c>
      <c r="I248" s="18">
        <f t="shared" si="14"/>
        <v>3.7998460203079146E-10</v>
      </c>
      <c r="J248" s="18">
        <f t="shared" si="15"/>
        <v>3.4887460175836355E-10</v>
      </c>
    </row>
    <row r="249" spans="1:10">
      <c r="A249" s="58">
        <v>1968</v>
      </c>
      <c r="B249" s="58">
        <v>3</v>
      </c>
      <c r="C249" s="17">
        <v>25051</v>
      </c>
      <c r="D249" s="18">
        <v>2750000000000</v>
      </c>
      <c r="E249" s="22">
        <v>129.6</v>
      </c>
      <c r="F249" s="18">
        <f>'IGPC-MTB'!B249*$F$376/'IGPC-MTB'!$B$376</f>
        <v>3.9369392314566577E-10</v>
      </c>
      <c r="G249" s="18">
        <f t="shared" si="12"/>
        <v>3.9369392314566577E-10</v>
      </c>
      <c r="H249" s="18">
        <f t="shared" si="13"/>
        <v>3.9077608783903002E-10</v>
      </c>
      <c r="I249" s="18">
        <f t="shared" si="14"/>
        <v>3.8700583263094661E-10</v>
      </c>
      <c r="J249" s="18">
        <f t="shared" si="15"/>
        <v>3.5502467988483779E-10</v>
      </c>
    </row>
    <row r="250" spans="1:10">
      <c r="A250" s="58">
        <v>1968</v>
      </c>
      <c r="B250" s="58">
        <v>3</v>
      </c>
      <c r="C250" s="17">
        <v>25082</v>
      </c>
      <c r="D250" s="18">
        <v>2750000000000</v>
      </c>
      <c r="E250" s="22">
        <v>129.6</v>
      </c>
      <c r="F250" s="18">
        <f>'IGPC-MTB'!B250*$F$376/'IGPC-MTB'!$B$376</f>
        <v>3.9950796842418831E-10</v>
      </c>
      <c r="G250" s="18">
        <f t="shared" si="12"/>
        <v>3.9950796842418831E-10</v>
      </c>
      <c r="H250" s="18">
        <f t="shared" si="13"/>
        <v>3.9659029163214959E-10</v>
      </c>
      <c r="I250" s="18">
        <f t="shared" si="14"/>
        <v>3.9366530058872838E-10</v>
      </c>
      <c r="J250" s="18">
        <f t="shared" si="15"/>
        <v>3.6136118419874394E-10</v>
      </c>
    </row>
    <row r="251" spans="1:10">
      <c r="A251" s="58">
        <v>1968</v>
      </c>
      <c r="B251" s="58">
        <v>4</v>
      </c>
      <c r="C251" s="17">
        <v>25112</v>
      </c>
      <c r="D251" s="18">
        <v>2750000000000</v>
      </c>
      <c r="E251" s="22">
        <v>129.6</v>
      </c>
      <c r="F251" s="18">
        <f>'IGPC-MTB'!B251*$F$376/'IGPC-MTB'!$B$376</f>
        <v>4.0559887300168801E-10</v>
      </c>
      <c r="G251" s="18">
        <f t="shared" si="12"/>
        <v>4.0559887300168801E-10</v>
      </c>
      <c r="H251" s="18">
        <f t="shared" si="13"/>
        <v>4.0254190061165651E-10</v>
      </c>
      <c r="I251" s="18">
        <f t="shared" si="14"/>
        <v>3.9957069799939789E-10</v>
      </c>
      <c r="J251" s="18">
        <f t="shared" si="15"/>
        <v>3.678831076148711E-10</v>
      </c>
    </row>
    <row r="252" spans="1:10">
      <c r="A252" s="58">
        <v>1968</v>
      </c>
      <c r="B252" s="58">
        <v>4</v>
      </c>
      <c r="C252" s="17">
        <v>25143</v>
      </c>
      <c r="D252" s="18">
        <v>2750000000000</v>
      </c>
      <c r="E252" s="22">
        <v>129.6</v>
      </c>
      <c r="F252" s="18">
        <f>'IGPC-MTB'!B252*$F$376/'IGPC-MTB'!$B$376</f>
        <v>4.1168977757918775E-10</v>
      </c>
      <c r="G252" s="18">
        <f t="shared" si="12"/>
        <v>4.1168977757918775E-10</v>
      </c>
      <c r="H252" s="18">
        <f t="shared" si="13"/>
        <v>4.0863297690278764E-10</v>
      </c>
      <c r="I252" s="18">
        <f t="shared" si="14"/>
        <v>4.05568381539836E-10</v>
      </c>
      <c r="J252" s="18">
        <f t="shared" si="15"/>
        <v>3.7462046233895893E-10</v>
      </c>
    </row>
    <row r="253" spans="1:10">
      <c r="A253" s="58">
        <v>1968</v>
      </c>
      <c r="B253" s="58">
        <v>4</v>
      </c>
      <c r="C253" s="17">
        <v>25173</v>
      </c>
      <c r="D253" s="18">
        <v>2750000000000</v>
      </c>
      <c r="E253" s="22">
        <v>129.6</v>
      </c>
      <c r="F253" s="18">
        <f>'IGPC-MTB'!B253*$F$376/'IGPC-MTB'!$B$376</f>
        <v>4.1778068215668755E-10</v>
      </c>
      <c r="G253" s="18">
        <f t="shared" si="12"/>
        <v>4.1778068215668755E-10</v>
      </c>
      <c r="H253" s="18">
        <f t="shared" si="13"/>
        <v>4.1472404815005367E-10</v>
      </c>
      <c r="I253" s="18">
        <f t="shared" si="14"/>
        <v>4.1165973730146587E-10</v>
      </c>
      <c r="J253" s="18">
        <f t="shared" si="15"/>
        <v>3.8160442943248445E-10</v>
      </c>
    </row>
    <row r="254" spans="1:10">
      <c r="A254" s="58">
        <v>1969</v>
      </c>
      <c r="B254" s="58">
        <v>1</v>
      </c>
      <c r="C254" s="17">
        <v>25204</v>
      </c>
      <c r="D254" s="18">
        <v>2750000000000</v>
      </c>
      <c r="E254" s="22">
        <v>129.6</v>
      </c>
      <c r="F254" s="18">
        <f>'IGPC-MTB'!B254*$F$376/'IGPC-MTB'!$B$376</f>
        <v>4.2830133551782345E-10</v>
      </c>
      <c r="G254" s="18">
        <f t="shared" si="12"/>
        <v>4.2830133551782345E-10</v>
      </c>
      <c r="H254" s="18">
        <f t="shared" si="13"/>
        <v>4.2300830266231962E-10</v>
      </c>
      <c r="I254" s="18">
        <f t="shared" si="14"/>
        <v>4.1920130140284167E-10</v>
      </c>
      <c r="J254" s="18">
        <f t="shared" si="15"/>
        <v>3.8862583887796378E-10</v>
      </c>
    </row>
    <row r="255" spans="1:10">
      <c r="A255" s="58">
        <v>1969</v>
      </c>
      <c r="B255" s="58">
        <v>1</v>
      </c>
      <c r="C255" s="17">
        <v>25235</v>
      </c>
      <c r="D255" s="18">
        <v>2750000000000</v>
      </c>
      <c r="E255" s="22">
        <v>129.6</v>
      </c>
      <c r="F255" s="18">
        <f>'IGPC-MTB'!B255*$F$376/'IGPC-MTB'!$B$376</f>
        <v>4.3328480289941415E-10</v>
      </c>
      <c r="G255" s="18">
        <f t="shared" si="12"/>
        <v>4.3328480289941415E-10</v>
      </c>
      <c r="H255" s="18">
        <f t="shared" si="13"/>
        <v>4.3078586297764691E-10</v>
      </c>
      <c r="I255" s="18">
        <f t="shared" si="14"/>
        <v>4.2640643164434489E-10</v>
      </c>
      <c r="J255" s="18">
        <f t="shared" si="15"/>
        <v>3.9555334261383178E-10</v>
      </c>
    </row>
    <row r="256" spans="1:10">
      <c r="A256" s="58">
        <v>1969</v>
      </c>
      <c r="B256" s="58">
        <v>1</v>
      </c>
      <c r="C256" s="17">
        <v>25263</v>
      </c>
      <c r="D256" s="18">
        <v>2750000000000</v>
      </c>
      <c r="E256" s="22">
        <v>129.6</v>
      </c>
      <c r="F256" s="18">
        <f>'IGPC-MTB'!B256*$F$376/'IGPC-MTB'!$B$376</f>
        <v>4.3882198887895941E-10</v>
      </c>
      <c r="G256" s="18">
        <f t="shared" si="12"/>
        <v>4.3882198887895941E-10</v>
      </c>
      <c r="H256" s="18">
        <f t="shared" si="13"/>
        <v>4.3604460661651214E-10</v>
      </c>
      <c r="I256" s="18">
        <f t="shared" si="14"/>
        <v>4.3344808539695548E-10</v>
      </c>
      <c r="J256" s="18">
        <f t="shared" si="15"/>
        <v>4.0229654987406944E-10</v>
      </c>
    </row>
    <row r="257" spans="1:10">
      <c r="A257" s="58">
        <v>1969</v>
      </c>
      <c r="B257" s="58">
        <v>2</v>
      </c>
      <c r="C257" s="17">
        <v>25294</v>
      </c>
      <c r="D257" s="18">
        <v>2750000000000</v>
      </c>
      <c r="E257" s="22">
        <v>129.6</v>
      </c>
      <c r="F257" s="18">
        <f>'IGPC-MTB'!B257*$F$376/'IGPC-MTB'!$B$376</f>
        <v>4.4435917485850466E-10</v>
      </c>
      <c r="G257" s="18">
        <f t="shared" si="12"/>
        <v>4.4435917485850466E-10</v>
      </c>
      <c r="H257" s="18">
        <f t="shared" si="13"/>
        <v>4.4158190280855293E-10</v>
      </c>
      <c r="I257" s="18">
        <f t="shared" si="14"/>
        <v>4.3879869769121992E-10</v>
      </c>
      <c r="J257" s="18">
        <f t="shared" si="15"/>
        <v>4.0880094935009036E-10</v>
      </c>
    </row>
    <row r="258" spans="1:10">
      <c r="A258" s="58">
        <v>1969</v>
      </c>
      <c r="B258" s="58">
        <v>2</v>
      </c>
      <c r="C258" s="17">
        <v>25324</v>
      </c>
      <c r="D258" s="18">
        <v>2750000000000</v>
      </c>
      <c r="E258" s="22">
        <v>156</v>
      </c>
      <c r="F258" s="18">
        <f>'IGPC-MTB'!B258*$F$376/'IGPC-MTB'!$B$376</f>
        <v>4.5266495382782248E-10</v>
      </c>
      <c r="G258" s="18">
        <f t="shared" ref="G258:G321" si="16">F258</f>
        <v>4.5266495382782248E-10</v>
      </c>
      <c r="H258" s="18">
        <f t="shared" si="13"/>
        <v>4.4849283759085193E-10</v>
      </c>
      <c r="I258" s="18">
        <f t="shared" si="14"/>
        <v>4.4524576945897452E-10</v>
      </c>
      <c r="J258" s="18">
        <f t="shared" si="15"/>
        <v>4.1548111372583859E-10</v>
      </c>
    </row>
    <row r="259" spans="1:10">
      <c r="A259" s="58">
        <v>1969</v>
      </c>
      <c r="B259" s="58">
        <v>2</v>
      </c>
      <c r="C259" s="17">
        <v>25355</v>
      </c>
      <c r="D259" s="18">
        <v>2750000000000</v>
      </c>
      <c r="E259" s="22">
        <v>156</v>
      </c>
      <c r="F259" s="18">
        <f>'IGPC-MTB'!B259*$F$376/'IGPC-MTB'!$B$376</f>
        <v>4.6567734087975376E-10</v>
      </c>
      <c r="G259" s="18">
        <f t="shared" si="16"/>
        <v>4.6567734087975376E-10</v>
      </c>
      <c r="H259" s="18">
        <f t="shared" ref="H259:H322" si="17">SQRT(G259*G258)</f>
        <v>4.5912505051238154E-10</v>
      </c>
      <c r="I259" s="18">
        <f t="shared" si="14"/>
        <v>4.5414936362475675E-10</v>
      </c>
      <c r="J259" s="18">
        <f t="shared" si="15"/>
        <v>4.2262027845359581E-10</v>
      </c>
    </row>
    <row r="260" spans="1:10">
      <c r="A260" s="58">
        <v>1969</v>
      </c>
      <c r="B260" s="58">
        <v>3</v>
      </c>
      <c r="C260" s="17">
        <v>25385</v>
      </c>
      <c r="D260" s="18">
        <v>2750000000000</v>
      </c>
      <c r="E260" s="22">
        <v>156</v>
      </c>
      <c r="F260" s="18">
        <f>'IGPC-MTB'!B260*$F$376/'IGPC-MTB'!$B$376</f>
        <v>4.728756826531626E-10</v>
      </c>
      <c r="G260" s="18">
        <f t="shared" si="16"/>
        <v>4.728756826531626E-10</v>
      </c>
      <c r="H260" s="18">
        <f t="shared" si="17"/>
        <v>4.6926270943323742E-10</v>
      </c>
      <c r="I260" s="18">
        <f t="shared" ref="I260:I323" si="18">GEOMEAN(G258:G260)</f>
        <v>4.6366358254032822E-10</v>
      </c>
      <c r="J260" s="18">
        <f t="shared" si="15"/>
        <v>4.2965625900988242E-10</v>
      </c>
    </row>
    <row r="261" spans="1:10">
      <c r="A261" s="58">
        <v>1969</v>
      </c>
      <c r="B261" s="58">
        <v>3</v>
      </c>
      <c r="C261" s="17">
        <v>25416</v>
      </c>
      <c r="D261" s="18">
        <v>2750000000000</v>
      </c>
      <c r="E261" s="22">
        <v>156</v>
      </c>
      <c r="F261" s="18">
        <f>'IGPC-MTB'!B261*$F$376/'IGPC-MTB'!$B$376</f>
        <v>4.7868972793168509E-10</v>
      </c>
      <c r="G261" s="18">
        <f t="shared" si="16"/>
        <v>4.7868972793168509E-10</v>
      </c>
      <c r="H261" s="18">
        <f t="shared" si="17"/>
        <v>4.757738242849771E-10</v>
      </c>
      <c r="I261" s="18">
        <f t="shared" si="18"/>
        <v>4.7238423852271513E-10</v>
      </c>
      <c r="J261" s="18">
        <f t="shared" si="15"/>
        <v>4.3671263702866525E-10</v>
      </c>
    </row>
    <row r="262" spans="1:10">
      <c r="A262" s="58">
        <v>1969</v>
      </c>
      <c r="B262" s="58">
        <v>3</v>
      </c>
      <c r="C262" s="17">
        <v>25447</v>
      </c>
      <c r="D262" s="18">
        <v>2750000000000</v>
      </c>
      <c r="E262" s="22">
        <v>156</v>
      </c>
      <c r="F262" s="18">
        <f>'IGPC-MTB'!B262*$F$376/'IGPC-MTB'!$B$376</f>
        <v>4.8699550690100292E-10</v>
      </c>
      <c r="G262" s="18">
        <f t="shared" si="16"/>
        <v>4.8699550690100292E-10</v>
      </c>
      <c r="H262" s="18">
        <f t="shared" si="17"/>
        <v>4.8282475775626308E-10</v>
      </c>
      <c r="I262" s="18">
        <f t="shared" si="18"/>
        <v>4.7948535605041407E-10</v>
      </c>
      <c r="J262" s="18">
        <f t="shared" si="15"/>
        <v>4.439789552046345E-10</v>
      </c>
    </row>
    <row r="263" spans="1:10">
      <c r="A263" s="58">
        <v>1969</v>
      </c>
      <c r="B263" s="58">
        <v>4</v>
      </c>
      <c r="C263" s="17">
        <v>25477</v>
      </c>
      <c r="D263" s="18">
        <v>2750000000000</v>
      </c>
      <c r="E263" s="22">
        <v>156</v>
      </c>
      <c r="F263" s="18">
        <f>'IGPC-MTB'!B263*$F$376/'IGPC-MTB'!$B$376</f>
        <v>4.944707079733889E-10</v>
      </c>
      <c r="G263" s="18">
        <f t="shared" si="16"/>
        <v>4.944707079733889E-10</v>
      </c>
      <c r="H263" s="18">
        <f t="shared" si="17"/>
        <v>4.9071887377315972E-10</v>
      </c>
      <c r="I263" s="18">
        <f t="shared" si="18"/>
        <v>4.8667594106988246E-10</v>
      </c>
      <c r="J263" s="18">
        <f t="shared" si="15"/>
        <v>4.5137001392366129E-10</v>
      </c>
    </row>
    <row r="264" spans="1:10">
      <c r="A264" s="58">
        <v>1969</v>
      </c>
      <c r="B264" s="58">
        <v>4</v>
      </c>
      <c r="C264" s="17">
        <v>25508</v>
      </c>
      <c r="D264" s="18">
        <v>2750000000000</v>
      </c>
      <c r="E264" s="22">
        <v>156</v>
      </c>
      <c r="F264" s="18">
        <f>'IGPC-MTB'!B264*$F$376/'IGPC-MTB'!$B$376</f>
        <v>5.0249962764372958E-10</v>
      </c>
      <c r="G264" s="18">
        <f t="shared" si="16"/>
        <v>5.0249962764372958E-10</v>
      </c>
      <c r="H264" s="18">
        <f t="shared" si="17"/>
        <v>4.9846900268457945E-10</v>
      </c>
      <c r="I264" s="18">
        <f t="shared" si="18"/>
        <v>4.9461477957617861E-10</v>
      </c>
      <c r="J264" s="18">
        <f t="shared" si="15"/>
        <v>4.5893006432180849E-10</v>
      </c>
    </row>
    <row r="265" spans="1:10">
      <c r="A265" s="58">
        <v>1969</v>
      </c>
      <c r="B265" s="58">
        <v>4</v>
      </c>
      <c r="C265" s="17">
        <v>25538</v>
      </c>
      <c r="D265" s="18">
        <v>2750000000000</v>
      </c>
      <c r="E265" s="22">
        <v>156</v>
      </c>
      <c r="F265" s="18">
        <f>'IGPC-MTB'!B265*$F$376/'IGPC-MTB'!$B$376</f>
        <v>5.0942111011816106E-10</v>
      </c>
      <c r="G265" s="18">
        <f t="shared" si="16"/>
        <v>5.0942111011816106E-10</v>
      </c>
      <c r="H265" s="18">
        <f t="shared" si="17"/>
        <v>5.0594853310216373E-10</v>
      </c>
      <c r="I265" s="18">
        <f t="shared" si="18"/>
        <v>5.0209328969523951E-10</v>
      </c>
      <c r="J265" s="18">
        <f t="shared" si="15"/>
        <v>4.6657760663281993E-10</v>
      </c>
    </row>
    <row r="266" spans="1:10">
      <c r="A266" s="58">
        <v>1970</v>
      </c>
      <c r="B266" s="58">
        <v>1</v>
      </c>
      <c r="C266" s="17">
        <v>25569</v>
      </c>
      <c r="D266" s="18">
        <v>2750000000000</v>
      </c>
      <c r="E266" s="22">
        <v>156</v>
      </c>
      <c r="F266" s="18">
        <f>'IGPC-MTB'!B266*$F$376/'IGPC-MTB'!$B$376</f>
        <v>5.2132605997418341E-10</v>
      </c>
      <c r="G266" s="18">
        <f t="shared" si="16"/>
        <v>5.2132605997418341E-10</v>
      </c>
      <c r="H266" s="18">
        <f t="shared" si="17"/>
        <v>5.1533920887661511E-10</v>
      </c>
      <c r="I266" s="18">
        <f t="shared" si="18"/>
        <v>5.1102330418006673E-10</v>
      </c>
      <c r="J266" s="18">
        <f t="shared" si="15"/>
        <v>4.7428263591796533E-10</v>
      </c>
    </row>
    <row r="267" spans="1:10">
      <c r="A267" s="58">
        <v>1970</v>
      </c>
      <c r="B267" s="58">
        <v>1</v>
      </c>
      <c r="C267" s="17">
        <v>25600</v>
      </c>
      <c r="D267" s="18">
        <v>2750000000000</v>
      </c>
      <c r="E267" s="22">
        <v>156</v>
      </c>
      <c r="F267" s="18">
        <f>'IGPC-MTB'!B267*$F$376/'IGPC-MTB'!$B$376</f>
        <v>5.2769382385066029E-10</v>
      </c>
      <c r="G267" s="18">
        <f t="shared" si="16"/>
        <v>5.2769382385066029E-10</v>
      </c>
      <c r="H267" s="18">
        <f t="shared" si="17"/>
        <v>5.2450027841820589E-10</v>
      </c>
      <c r="I267" s="18">
        <f t="shared" si="18"/>
        <v>5.1942493568848612E-10</v>
      </c>
      <c r="J267" s="18">
        <f t="shared" si="15"/>
        <v>4.8213789904508926E-10</v>
      </c>
    </row>
    <row r="268" spans="1:10">
      <c r="A268" s="58">
        <v>1970</v>
      </c>
      <c r="B268" s="58">
        <v>1</v>
      </c>
      <c r="C268" s="17">
        <v>25628</v>
      </c>
      <c r="D268" s="18">
        <v>2750000000000</v>
      </c>
      <c r="E268" s="22">
        <v>156</v>
      </c>
      <c r="F268" s="18">
        <f>'IGPC-MTB'!B268*$F$376/'IGPC-MTB'!$B$376</f>
        <v>5.3932191440770539E-10</v>
      </c>
      <c r="G268" s="18">
        <f t="shared" si="16"/>
        <v>5.3932191440770539E-10</v>
      </c>
      <c r="H268" s="18">
        <f t="shared" si="17"/>
        <v>5.3347618812863672E-10</v>
      </c>
      <c r="I268" s="18">
        <f t="shared" si="18"/>
        <v>5.2939500325949612E-10</v>
      </c>
      <c r="J268" s="18">
        <f t="shared" si="15"/>
        <v>4.9049499278340571E-10</v>
      </c>
    </row>
    <row r="269" spans="1:10">
      <c r="A269" s="58">
        <v>1970</v>
      </c>
      <c r="B269" s="58">
        <v>2</v>
      </c>
      <c r="C269" s="17">
        <v>25659</v>
      </c>
      <c r="D269" s="18">
        <v>2750000000000</v>
      </c>
      <c r="E269" s="22">
        <v>156</v>
      </c>
      <c r="F269" s="18">
        <f>'IGPC-MTB'!B269*$F$376/'IGPC-MTB'!$B$376</f>
        <v>5.4485910038725064E-10</v>
      </c>
      <c r="G269" s="18">
        <f t="shared" si="16"/>
        <v>5.4485910038725064E-10</v>
      </c>
      <c r="H269" s="18">
        <f t="shared" si="17"/>
        <v>5.4208343739991922E-10</v>
      </c>
      <c r="I269" s="18">
        <f t="shared" si="18"/>
        <v>5.3724382096935637E-10</v>
      </c>
      <c r="J269" s="18">
        <f t="shared" ref="J269:J332" si="19">GEOMEAN(G258:G269)</f>
        <v>4.9890028230980158E-10</v>
      </c>
    </row>
    <row r="270" spans="1:10">
      <c r="A270" s="58">
        <v>1970</v>
      </c>
      <c r="B270" s="58">
        <v>2</v>
      </c>
      <c r="C270" s="17">
        <v>25689</v>
      </c>
      <c r="D270" s="18">
        <v>2750000000000</v>
      </c>
      <c r="E270" s="22">
        <v>187</v>
      </c>
      <c r="F270" s="18">
        <f>'IGPC-MTB'!B270*$F$376/'IGPC-MTB'!$B$376</f>
        <v>5.5316487935656836E-10</v>
      </c>
      <c r="G270" s="18">
        <f t="shared" si="16"/>
        <v>5.5316487935656836E-10</v>
      </c>
      <c r="H270" s="18">
        <f t="shared" si="17"/>
        <v>5.4899628280348305E-10</v>
      </c>
      <c r="I270" s="18">
        <f t="shared" si="18"/>
        <v>5.4575236335957883E-10</v>
      </c>
      <c r="J270" s="18">
        <f t="shared" si="19"/>
        <v>5.0730626645271391E-10</v>
      </c>
    </row>
    <row r="271" spans="1:10">
      <c r="A271" s="58">
        <v>1970</v>
      </c>
      <c r="B271" s="58">
        <v>2</v>
      </c>
      <c r="C271" s="17">
        <v>25720</v>
      </c>
      <c r="D271" s="18">
        <v>2750000000000</v>
      </c>
      <c r="E271" s="22">
        <v>187</v>
      </c>
      <c r="F271" s="18">
        <f>'IGPC-MTB'!B271*$F$376/'IGPC-MTB'!$B$376</f>
        <v>5.6230123622281793E-10</v>
      </c>
      <c r="G271" s="18">
        <f t="shared" si="16"/>
        <v>5.6230123622281793E-10</v>
      </c>
      <c r="H271" s="18">
        <f t="shared" si="17"/>
        <v>5.5771434937362366E-10</v>
      </c>
      <c r="I271" s="18">
        <f t="shared" si="18"/>
        <v>5.5339591463589182E-10</v>
      </c>
      <c r="J271" s="18">
        <f t="shared" si="19"/>
        <v>5.1534004129704802E-10</v>
      </c>
    </row>
    <row r="272" spans="1:10">
      <c r="A272" s="58">
        <v>1970</v>
      </c>
      <c r="B272" s="58">
        <v>3</v>
      </c>
      <c r="C272" s="17">
        <v>25750</v>
      </c>
      <c r="D272" s="18">
        <v>2750000000000</v>
      </c>
      <c r="E272" s="22">
        <v>187</v>
      </c>
      <c r="F272" s="18">
        <f>'IGPC-MTB'!B272*$F$376/'IGPC-MTB'!$B$376</f>
        <v>5.7309874888293129E-10</v>
      </c>
      <c r="G272" s="18">
        <f t="shared" si="16"/>
        <v>5.7309874888293129E-10</v>
      </c>
      <c r="H272" s="18">
        <f t="shared" si="17"/>
        <v>5.6767432122179227E-10</v>
      </c>
      <c r="I272" s="18">
        <f t="shared" si="18"/>
        <v>5.6279603940406827E-10</v>
      </c>
      <c r="J272" s="18">
        <f t="shared" si="19"/>
        <v>5.2366163960257424E-10</v>
      </c>
    </row>
    <row r="273" spans="1:10">
      <c r="A273" s="58">
        <v>1970</v>
      </c>
      <c r="B273" s="58">
        <v>3</v>
      </c>
      <c r="C273" s="17">
        <v>25781</v>
      </c>
      <c r="D273" s="18">
        <v>2750000000000</v>
      </c>
      <c r="E273" s="22">
        <v>187</v>
      </c>
      <c r="F273" s="18">
        <f>'IGPC-MTB'!B273*$F$376/'IGPC-MTB'!$B$376</f>
        <v>5.8749543242974875E-10</v>
      </c>
      <c r="G273" s="18">
        <f t="shared" si="16"/>
        <v>5.8749543242974875E-10</v>
      </c>
      <c r="H273" s="18">
        <f t="shared" si="17"/>
        <v>5.8025244273499241E-10</v>
      </c>
      <c r="I273" s="18">
        <f t="shared" si="18"/>
        <v>5.7420591823952954E-10</v>
      </c>
      <c r="J273" s="18">
        <f t="shared" si="19"/>
        <v>5.3267620056224789E-10</v>
      </c>
    </row>
    <row r="274" spans="1:10">
      <c r="A274" s="58">
        <v>1970</v>
      </c>
      <c r="B274" s="58">
        <v>3</v>
      </c>
      <c r="C274" s="17">
        <v>25812</v>
      </c>
      <c r="D274" s="18">
        <v>2750000000000</v>
      </c>
      <c r="E274" s="22">
        <v>187</v>
      </c>
      <c r="F274" s="18">
        <f>'IGPC-MTB'!B274*$F$376/'IGPC-MTB'!$B$376</f>
        <v>5.98292945089862E-10</v>
      </c>
      <c r="G274" s="18">
        <f t="shared" si="16"/>
        <v>5.98292945089862E-10</v>
      </c>
      <c r="H274" s="18">
        <f t="shared" si="17"/>
        <v>5.9286960834169629E-10</v>
      </c>
      <c r="I274" s="18">
        <f t="shared" si="18"/>
        <v>5.8620467668109564E-10</v>
      </c>
      <c r="J274" s="18">
        <f t="shared" si="19"/>
        <v>5.4189153974291238E-10</v>
      </c>
    </row>
    <row r="275" spans="1:10">
      <c r="A275" s="58">
        <v>1970</v>
      </c>
      <c r="B275" s="58">
        <v>4</v>
      </c>
      <c r="C275" s="17">
        <v>25842</v>
      </c>
      <c r="D275" s="18">
        <v>2750000000000</v>
      </c>
      <c r="E275" s="22">
        <v>187</v>
      </c>
      <c r="F275" s="18">
        <f>'IGPC-MTB'!B275*$F$376/'IGPC-MTB'!$B$376</f>
        <v>6.0576814616224809E-10</v>
      </c>
      <c r="G275" s="18">
        <f t="shared" si="16"/>
        <v>6.0576814616224809E-10</v>
      </c>
      <c r="H275" s="18">
        <f t="shared" si="17"/>
        <v>6.0201894339716366E-10</v>
      </c>
      <c r="I275" s="18">
        <f t="shared" si="18"/>
        <v>5.9713831220867769E-10</v>
      </c>
      <c r="J275" s="18">
        <f t="shared" si="19"/>
        <v>5.5113694672096628E-10</v>
      </c>
    </row>
    <row r="276" spans="1:10">
      <c r="A276" s="58">
        <v>1970</v>
      </c>
      <c r="B276" s="58">
        <v>4</v>
      </c>
      <c r="C276" s="17">
        <v>25873</v>
      </c>
      <c r="D276" s="18">
        <v>2750000000000</v>
      </c>
      <c r="E276" s="22">
        <v>187</v>
      </c>
      <c r="F276" s="18">
        <f>'IGPC-MTB'!B276*$F$376/'IGPC-MTB'!$B$376</f>
        <v>6.1324334723463407E-10</v>
      </c>
      <c r="G276" s="18">
        <f t="shared" si="16"/>
        <v>6.1324334723463407E-10</v>
      </c>
      <c r="H276" s="18">
        <f t="shared" si="17"/>
        <v>6.0949428676621413E-10</v>
      </c>
      <c r="I276" s="18">
        <f t="shared" si="18"/>
        <v>6.0573739651652925E-10</v>
      </c>
      <c r="J276" s="18">
        <f t="shared" si="19"/>
        <v>5.6036063361912997E-10</v>
      </c>
    </row>
    <row r="277" spans="1:10">
      <c r="A277" s="58">
        <v>1970</v>
      </c>
      <c r="B277" s="58">
        <v>4</v>
      </c>
      <c r="C277" s="17">
        <v>25903</v>
      </c>
      <c r="D277" s="18">
        <v>2750000000000</v>
      </c>
      <c r="E277" s="22">
        <v>187</v>
      </c>
      <c r="F277" s="18">
        <f>'IGPC-MTB'!B277*$F$376/'IGPC-MTB'!$B$376</f>
        <v>6.1878053321417932E-10</v>
      </c>
      <c r="G277" s="18">
        <f t="shared" si="16"/>
        <v>6.1878053321417932E-10</v>
      </c>
      <c r="H277" s="18">
        <f t="shared" si="17"/>
        <v>6.1600571863570794E-10</v>
      </c>
      <c r="I277" s="18">
        <f t="shared" si="18"/>
        <v>6.125741134089302E-10</v>
      </c>
      <c r="J277" s="18">
        <f t="shared" si="19"/>
        <v>5.6951599570255857E-10</v>
      </c>
    </row>
    <row r="278" spans="1:10">
      <c r="A278" s="58">
        <v>1971</v>
      </c>
      <c r="B278" s="58">
        <v>1</v>
      </c>
      <c r="C278" s="17">
        <v>25934</v>
      </c>
      <c r="D278" s="18">
        <v>2750000000000</v>
      </c>
      <c r="E278" s="22">
        <v>187</v>
      </c>
      <c r="F278" s="18">
        <f>'IGPC-MTB'!B278*$F$376/'IGPC-MTB'!$B$376</f>
        <v>6.3096234236917891E-10</v>
      </c>
      <c r="G278" s="18">
        <f t="shared" si="16"/>
        <v>6.3096234236917891E-10</v>
      </c>
      <c r="H278" s="18">
        <f t="shared" si="17"/>
        <v>6.2484175168539117E-10</v>
      </c>
      <c r="I278" s="18">
        <f t="shared" si="18"/>
        <v>6.2095144583614584E-10</v>
      </c>
      <c r="J278" s="18">
        <f t="shared" si="19"/>
        <v>5.7864707234033522E-10</v>
      </c>
    </row>
    <row r="279" spans="1:10">
      <c r="A279" s="58">
        <v>1971</v>
      </c>
      <c r="B279" s="58">
        <v>1</v>
      </c>
      <c r="C279" s="17">
        <v>25965</v>
      </c>
      <c r="D279" s="18">
        <v>2750000000000</v>
      </c>
      <c r="E279" s="22">
        <v>187</v>
      </c>
      <c r="F279" s="18">
        <f>'IGPC-MTB'!B279*$F$376/'IGPC-MTB'!$B$376</f>
        <v>6.3899126203951948E-10</v>
      </c>
      <c r="G279" s="18">
        <f t="shared" si="16"/>
        <v>6.3899126203951948E-10</v>
      </c>
      <c r="H279" s="18">
        <f t="shared" si="17"/>
        <v>6.3496411193853546E-10</v>
      </c>
      <c r="I279" s="18">
        <f t="shared" si="18"/>
        <v>6.2952309471127917E-10</v>
      </c>
      <c r="J279" s="18">
        <f t="shared" si="19"/>
        <v>5.8794924340541578E-10</v>
      </c>
    </row>
    <row r="280" spans="1:10">
      <c r="A280" s="58">
        <v>1971</v>
      </c>
      <c r="B280" s="58">
        <v>1</v>
      </c>
      <c r="C280" s="17">
        <v>25993</v>
      </c>
      <c r="D280" s="18">
        <v>2750000000000</v>
      </c>
      <c r="E280" s="22">
        <v>187</v>
      </c>
      <c r="F280" s="18">
        <f>'IGPC-MTB'!B280*$F$376/'IGPC-MTB'!$B$376</f>
        <v>6.4895819680270079E-10</v>
      </c>
      <c r="G280" s="18">
        <f t="shared" si="16"/>
        <v>6.4895819680270079E-10</v>
      </c>
      <c r="H280" s="18">
        <f t="shared" si="17"/>
        <v>6.4395544658450447E-10</v>
      </c>
      <c r="I280" s="18">
        <f t="shared" si="18"/>
        <v>6.3959495173615283E-10</v>
      </c>
      <c r="J280" s="18">
        <f t="shared" si="19"/>
        <v>5.9708646116293695E-10</v>
      </c>
    </row>
    <row r="281" spans="1:10">
      <c r="A281" s="58">
        <v>1971</v>
      </c>
      <c r="B281" s="58">
        <v>2</v>
      </c>
      <c r="C281" s="17">
        <v>26024</v>
      </c>
      <c r="D281" s="18">
        <v>2750000000000</v>
      </c>
      <c r="E281" s="22">
        <v>187</v>
      </c>
      <c r="F281" s="18">
        <f>'IGPC-MTB'!B281*$F$376/'IGPC-MTB'!$B$376</f>
        <v>6.5726397577201872E-10</v>
      </c>
      <c r="G281" s="18">
        <f t="shared" si="16"/>
        <v>6.5726397577201872E-10</v>
      </c>
      <c r="H281" s="18">
        <f t="shared" si="17"/>
        <v>6.5309788281725683E-10</v>
      </c>
      <c r="I281" s="18">
        <f t="shared" si="18"/>
        <v>6.4836140850788994E-10</v>
      </c>
      <c r="J281" s="18">
        <f t="shared" si="19"/>
        <v>6.0649216127301561E-10</v>
      </c>
    </row>
    <row r="282" spans="1:10">
      <c r="A282" s="58">
        <v>1971</v>
      </c>
      <c r="B282" s="58">
        <v>2</v>
      </c>
      <c r="C282" s="17">
        <v>26054</v>
      </c>
      <c r="D282" s="18">
        <v>2750000000000</v>
      </c>
      <c r="E282" s="22">
        <v>225.6</v>
      </c>
      <c r="F282" s="18">
        <f>'IGPC-MTB'!B282*$F$376/'IGPC-MTB'!$B$376</f>
        <v>6.6750776983417727E-10</v>
      </c>
      <c r="G282" s="18">
        <f t="shared" si="16"/>
        <v>6.6750776983417727E-10</v>
      </c>
      <c r="H282" s="18">
        <f t="shared" si="17"/>
        <v>6.6236606997937697E-10</v>
      </c>
      <c r="I282" s="18">
        <f t="shared" si="18"/>
        <v>6.5786627876361314E-10</v>
      </c>
      <c r="J282" s="18">
        <f t="shared" si="19"/>
        <v>6.1606329734561242E-10</v>
      </c>
    </row>
    <row r="283" spans="1:10">
      <c r="A283" s="58">
        <v>1971</v>
      </c>
      <c r="B283" s="58">
        <v>2</v>
      </c>
      <c r="C283" s="17">
        <v>26085</v>
      </c>
      <c r="D283" s="18">
        <v>2750000000000</v>
      </c>
      <c r="E283" s="22">
        <v>225.6</v>
      </c>
      <c r="F283" s="18">
        <f>'IGPC-MTB'!B283*$F$376/'IGPC-MTB'!$B$376</f>
        <v>6.8301189057690403E-10</v>
      </c>
      <c r="G283" s="18">
        <f t="shared" si="16"/>
        <v>6.8301189057690403E-10</v>
      </c>
      <c r="H283" s="18">
        <f t="shared" si="17"/>
        <v>6.7521533146783205E-10</v>
      </c>
      <c r="I283" s="18">
        <f t="shared" si="18"/>
        <v>6.6917772029859476E-10</v>
      </c>
      <c r="J283" s="18">
        <f t="shared" si="19"/>
        <v>6.2612869096789225E-10</v>
      </c>
    </row>
    <row r="284" spans="1:10">
      <c r="A284" s="58">
        <v>1971</v>
      </c>
      <c r="B284" s="58">
        <v>3</v>
      </c>
      <c r="C284" s="17">
        <v>26115</v>
      </c>
      <c r="D284" s="18">
        <v>2750000000000</v>
      </c>
      <c r="E284" s="22">
        <v>225.6</v>
      </c>
      <c r="F284" s="18">
        <f>'IGPC-MTB'!B284*$F$376/'IGPC-MTB'!$B$376</f>
        <v>6.9547055903088067E-10</v>
      </c>
      <c r="G284" s="18">
        <f t="shared" si="16"/>
        <v>6.9547055903088067E-10</v>
      </c>
      <c r="H284" s="18">
        <f t="shared" si="17"/>
        <v>6.8921307399399947E-10</v>
      </c>
      <c r="I284" s="18">
        <f t="shared" si="18"/>
        <v>6.8190066380685675E-10</v>
      </c>
      <c r="J284" s="18">
        <f t="shared" si="19"/>
        <v>6.3630848181046882E-10</v>
      </c>
    </row>
    <row r="285" spans="1:10">
      <c r="A285" s="58">
        <v>1971</v>
      </c>
      <c r="B285" s="58">
        <v>3</v>
      </c>
      <c r="C285" s="17">
        <v>26146</v>
      </c>
      <c r="D285" s="18">
        <v>2750000000000</v>
      </c>
      <c r="E285" s="22">
        <v>225.6</v>
      </c>
      <c r="F285" s="18">
        <f>'IGPC-MTB'!B285*$F$376/'IGPC-MTB'!$B$376</f>
        <v>7.0405319729917594E-10</v>
      </c>
      <c r="G285" s="18">
        <f t="shared" si="16"/>
        <v>7.0405319729917594E-10</v>
      </c>
      <c r="H285" s="18">
        <f t="shared" si="17"/>
        <v>6.9974871969381752E-10</v>
      </c>
      <c r="I285" s="18">
        <f t="shared" si="18"/>
        <v>6.9412469632818944E-10</v>
      </c>
      <c r="J285" s="18">
        <f t="shared" si="19"/>
        <v>6.4597809889132361E-10</v>
      </c>
    </row>
    <row r="286" spans="1:10">
      <c r="A286" s="58">
        <v>1971</v>
      </c>
      <c r="B286" s="58">
        <v>3</v>
      </c>
      <c r="C286" s="17">
        <v>26177</v>
      </c>
      <c r="D286" s="18">
        <v>2750000000000</v>
      </c>
      <c r="E286" s="22">
        <v>225.6</v>
      </c>
      <c r="F286" s="18">
        <f>'IGPC-MTB'!B286*$F$376/'IGPC-MTB'!$B$376</f>
        <v>7.1291269486644826E-10</v>
      </c>
      <c r="G286" s="18">
        <f t="shared" si="16"/>
        <v>7.1291269486644826E-10</v>
      </c>
      <c r="H286" s="18">
        <f t="shared" si="17"/>
        <v>7.0846909757299558E-10</v>
      </c>
      <c r="I286" s="18">
        <f t="shared" si="18"/>
        <v>7.0410947917723169E-10</v>
      </c>
      <c r="J286" s="18">
        <f t="shared" si="19"/>
        <v>6.5548284933456129E-10</v>
      </c>
    </row>
    <row r="287" spans="1:10">
      <c r="A287" s="58">
        <v>1971</v>
      </c>
      <c r="B287" s="58">
        <v>4</v>
      </c>
      <c r="C287" s="17">
        <v>26207</v>
      </c>
      <c r="D287" s="18">
        <v>2750000000000</v>
      </c>
      <c r="E287" s="22">
        <v>225.6</v>
      </c>
      <c r="F287" s="18">
        <f>'IGPC-MTB'!B287*$F$376/'IGPC-MTB'!$B$376</f>
        <v>7.2260277033065242E-10</v>
      </c>
      <c r="G287" s="18">
        <f t="shared" si="16"/>
        <v>7.2260277033065242E-10</v>
      </c>
      <c r="H287" s="18">
        <f t="shared" si="17"/>
        <v>7.1774137982589987E-10</v>
      </c>
      <c r="I287" s="18">
        <f t="shared" si="18"/>
        <v>7.1314933548901915E-10</v>
      </c>
      <c r="J287" s="18">
        <f t="shared" si="19"/>
        <v>6.6518752940712369E-10</v>
      </c>
    </row>
    <row r="288" spans="1:10">
      <c r="A288" s="58">
        <v>1971</v>
      </c>
      <c r="B288" s="58">
        <v>4</v>
      </c>
      <c r="C288" s="17">
        <v>26238</v>
      </c>
      <c r="D288" s="18">
        <v>2750000000000</v>
      </c>
      <c r="E288" s="22">
        <v>225.6</v>
      </c>
      <c r="F288" s="18">
        <f>'IGPC-MTB'!B288*$F$376/'IGPC-MTB'!$B$376</f>
        <v>7.3340028299076547E-10</v>
      </c>
      <c r="G288" s="18">
        <f t="shared" si="16"/>
        <v>7.3340028299076547E-10</v>
      </c>
      <c r="H288" s="18">
        <f t="shared" si="17"/>
        <v>7.2798150817889013E-10</v>
      </c>
      <c r="I288" s="18">
        <f t="shared" si="18"/>
        <v>7.2292350893299485E-10</v>
      </c>
      <c r="J288" s="18">
        <f t="shared" si="19"/>
        <v>6.7518033438487591E-10</v>
      </c>
    </row>
    <row r="289" spans="1:10">
      <c r="A289" s="58">
        <v>1971</v>
      </c>
      <c r="B289" s="58">
        <v>4</v>
      </c>
      <c r="C289" s="17">
        <v>26268</v>
      </c>
      <c r="D289" s="18">
        <v>2750000000000</v>
      </c>
      <c r="E289" s="22">
        <v>225.6</v>
      </c>
      <c r="F289" s="18">
        <f>'IGPC-MTB'!B289*$F$376/'IGPC-MTB'!$B$376</f>
        <v>7.417060619600834E-10</v>
      </c>
      <c r="G289" s="18">
        <f t="shared" si="16"/>
        <v>7.417060619600834E-10</v>
      </c>
      <c r="H289" s="18">
        <f t="shared" si="17"/>
        <v>7.3754148068938566E-10</v>
      </c>
      <c r="I289" s="18">
        <f t="shared" si="18"/>
        <v>7.3252790710642993E-10</v>
      </c>
      <c r="J289" s="18">
        <f t="shared" si="19"/>
        <v>6.8545305521895606E-10</v>
      </c>
    </row>
    <row r="290" spans="1:10">
      <c r="A290" s="58">
        <v>1972</v>
      </c>
      <c r="B290" s="58">
        <v>1</v>
      </c>
      <c r="C290" s="17">
        <v>26299</v>
      </c>
      <c r="D290" s="18">
        <v>2750000000000</v>
      </c>
      <c r="E290" s="22">
        <v>225.6</v>
      </c>
      <c r="F290" s="18">
        <f>'IGPC-MTB'!B290*$F$376/'IGPC-MTB'!$B$376</f>
        <v>7.5942505709462814E-10</v>
      </c>
      <c r="G290" s="18">
        <f t="shared" si="16"/>
        <v>7.5942505709462814E-10</v>
      </c>
      <c r="H290" s="18">
        <f t="shared" si="17"/>
        <v>7.5051327000358098E-10</v>
      </c>
      <c r="I290" s="18">
        <f t="shared" si="18"/>
        <v>7.447650271346115E-10</v>
      </c>
      <c r="J290" s="18">
        <f t="shared" si="19"/>
        <v>6.9612063346429298E-10</v>
      </c>
    </row>
    <row r="291" spans="1:10">
      <c r="A291" s="58">
        <v>1972</v>
      </c>
      <c r="B291" s="58">
        <v>1</v>
      </c>
      <c r="C291" s="17">
        <v>26330</v>
      </c>
      <c r="D291" s="18">
        <v>2750000000000</v>
      </c>
      <c r="E291" s="22">
        <v>225.6</v>
      </c>
      <c r="F291" s="18">
        <f>'IGPC-MTB'!B291*$F$376/'IGPC-MTB'!$B$376</f>
        <v>7.7382174064144581E-10</v>
      </c>
      <c r="G291" s="18">
        <f t="shared" si="16"/>
        <v>7.7382174064144581E-10</v>
      </c>
      <c r="H291" s="18">
        <f t="shared" si="17"/>
        <v>7.6658960309131148E-10</v>
      </c>
      <c r="I291" s="18">
        <f t="shared" si="18"/>
        <v>7.5820368827393558E-10</v>
      </c>
      <c r="J291" s="18">
        <f t="shared" si="19"/>
        <v>7.0731576946229711E-10</v>
      </c>
    </row>
    <row r="292" spans="1:10">
      <c r="A292" s="58">
        <v>1972</v>
      </c>
      <c r="B292" s="58">
        <v>1</v>
      </c>
      <c r="C292" s="17">
        <v>26359</v>
      </c>
      <c r="D292" s="18">
        <v>2750000000000</v>
      </c>
      <c r="E292" s="22">
        <v>225.6</v>
      </c>
      <c r="F292" s="18">
        <f>'IGPC-MTB'!B292*$F$376/'IGPC-MTB'!$B$376</f>
        <v>7.8738784629133153E-10</v>
      </c>
      <c r="G292" s="18">
        <f t="shared" si="16"/>
        <v>7.8738784629133153E-10</v>
      </c>
      <c r="H292" s="18">
        <f t="shared" si="17"/>
        <v>7.8057532229572651E-10</v>
      </c>
      <c r="I292" s="18">
        <f t="shared" si="18"/>
        <v>7.7346058192064486E-10</v>
      </c>
      <c r="J292" s="18">
        <f t="shared" si="19"/>
        <v>7.1880486212200921E-10</v>
      </c>
    </row>
    <row r="293" spans="1:10">
      <c r="A293" s="58">
        <v>1972</v>
      </c>
      <c r="B293" s="58">
        <v>2</v>
      </c>
      <c r="C293" s="17">
        <v>26390</v>
      </c>
      <c r="D293" s="18">
        <v>2750000000000</v>
      </c>
      <c r="E293" s="22">
        <v>225.6</v>
      </c>
      <c r="F293" s="18">
        <f>'IGPC-MTB'!B293*$F$376/'IGPC-MTB'!$B$376</f>
        <v>7.9513990666269486E-10</v>
      </c>
      <c r="G293" s="18">
        <f t="shared" si="16"/>
        <v>7.9513990666269486E-10</v>
      </c>
      <c r="H293" s="18">
        <f t="shared" si="17"/>
        <v>7.9125438299413533E-10</v>
      </c>
      <c r="I293" s="18">
        <f t="shared" si="18"/>
        <v>7.8540029764786528E-10</v>
      </c>
      <c r="J293" s="18">
        <f t="shared" si="19"/>
        <v>7.3030282874799467E-10</v>
      </c>
    </row>
    <row r="294" spans="1:10">
      <c r="A294" s="58">
        <v>1972</v>
      </c>
      <c r="B294" s="58">
        <v>2</v>
      </c>
      <c r="C294" s="17">
        <v>26420</v>
      </c>
      <c r="D294" s="18">
        <v>2750000000000</v>
      </c>
      <c r="E294" s="22">
        <v>268.8</v>
      </c>
      <c r="F294" s="18">
        <f>'IGPC-MTB'!B294*$F$376/'IGPC-MTB'!$B$376</f>
        <v>8.012308112401946E-10</v>
      </c>
      <c r="G294" s="18">
        <f t="shared" si="16"/>
        <v>8.012308112401946E-10</v>
      </c>
      <c r="H294" s="18">
        <f t="shared" si="17"/>
        <v>7.9817954901438286E-10</v>
      </c>
      <c r="I294" s="18">
        <f t="shared" si="18"/>
        <v>7.9456597988179729E-10</v>
      </c>
      <c r="J294" s="18">
        <f t="shared" si="19"/>
        <v>7.4150046185345859E-10</v>
      </c>
    </row>
    <row r="295" spans="1:10">
      <c r="A295" s="58">
        <v>1972</v>
      </c>
      <c r="B295" s="58">
        <v>2</v>
      </c>
      <c r="C295" s="17">
        <v>26451</v>
      </c>
      <c r="D295" s="18">
        <v>2750000000000</v>
      </c>
      <c r="E295" s="22">
        <v>268.8</v>
      </c>
      <c r="F295" s="18">
        <f>'IGPC-MTB'!B295*$F$376/'IGPC-MTB'!$B$376</f>
        <v>8.0898287161155793E-10</v>
      </c>
      <c r="G295" s="18">
        <f t="shared" si="16"/>
        <v>8.0898287161155793E-10</v>
      </c>
      <c r="H295" s="18">
        <f t="shared" si="17"/>
        <v>8.0509751117535491E-10</v>
      </c>
      <c r="I295" s="18">
        <f t="shared" si="18"/>
        <v>8.0176453068251432E-10</v>
      </c>
      <c r="J295" s="18">
        <f t="shared" si="19"/>
        <v>7.5203377819730784E-10</v>
      </c>
    </row>
    <row r="296" spans="1:10">
      <c r="A296" s="58">
        <v>1972</v>
      </c>
      <c r="B296" s="58">
        <v>3</v>
      </c>
      <c r="C296" s="17">
        <v>26481</v>
      </c>
      <c r="D296" s="18">
        <v>2750000000000</v>
      </c>
      <c r="E296" s="22">
        <v>268.8</v>
      </c>
      <c r="F296" s="18">
        <f>'IGPC-MTB'!B296*$F$376/'IGPC-MTB'!$B$376</f>
        <v>8.1894980637473945E-10</v>
      </c>
      <c r="G296" s="18">
        <f t="shared" si="16"/>
        <v>8.1894980637473945E-10</v>
      </c>
      <c r="H296" s="18">
        <f t="shared" si="17"/>
        <v>8.1395108333779249E-10</v>
      </c>
      <c r="I296" s="18">
        <f t="shared" si="18"/>
        <v>8.0968871107291081E-10</v>
      </c>
      <c r="J296" s="18">
        <f t="shared" si="19"/>
        <v>7.6234617497865014E-10</v>
      </c>
    </row>
    <row r="297" spans="1:10">
      <c r="A297" s="58">
        <v>1972</v>
      </c>
      <c r="B297" s="58">
        <v>3</v>
      </c>
      <c r="C297" s="17">
        <v>26512</v>
      </c>
      <c r="D297" s="18">
        <v>2750000000000</v>
      </c>
      <c r="E297" s="22">
        <v>268.8</v>
      </c>
      <c r="F297" s="18">
        <f>'IGPC-MTB'!B297*$F$376/'IGPC-MTB'!$B$376</f>
        <v>8.2753244464303441E-10</v>
      </c>
      <c r="G297" s="18">
        <f t="shared" si="16"/>
        <v>8.2753244464303441E-10</v>
      </c>
      <c r="H297" s="18">
        <f t="shared" si="17"/>
        <v>8.2322994072690761E-10</v>
      </c>
      <c r="I297" s="18">
        <f t="shared" si="18"/>
        <v>8.1845325519321308E-10</v>
      </c>
      <c r="J297" s="18">
        <f t="shared" si="19"/>
        <v>7.7268151352493957E-10</v>
      </c>
    </row>
    <row r="298" spans="1:10">
      <c r="A298" s="58">
        <v>1972</v>
      </c>
      <c r="B298" s="58">
        <v>3</v>
      </c>
      <c r="C298" s="17">
        <v>26543</v>
      </c>
      <c r="D298" s="18">
        <v>2750000000000</v>
      </c>
      <c r="E298" s="22">
        <v>268.8</v>
      </c>
      <c r="F298" s="18">
        <f>'IGPC-MTB'!B298*$F$376/'IGPC-MTB'!$B$376</f>
        <v>8.455282990765564E-10</v>
      </c>
      <c r="G298" s="18">
        <f t="shared" si="16"/>
        <v>8.455282990765564E-10</v>
      </c>
      <c r="H298" s="18">
        <f t="shared" si="17"/>
        <v>8.3648197849666161E-10</v>
      </c>
      <c r="I298" s="18">
        <f t="shared" si="18"/>
        <v>8.3059660961478054E-10</v>
      </c>
      <c r="J298" s="18">
        <f t="shared" si="19"/>
        <v>7.8374509967978959E-10</v>
      </c>
    </row>
    <row r="299" spans="1:10">
      <c r="A299" s="58">
        <v>1972</v>
      </c>
      <c r="B299" s="58">
        <v>4</v>
      </c>
      <c r="C299" s="17">
        <v>26573</v>
      </c>
      <c r="D299" s="18">
        <v>2750000000000</v>
      </c>
      <c r="E299" s="22">
        <v>268.8</v>
      </c>
      <c r="F299" s="18">
        <f>'IGPC-MTB'!B299*$F$376/'IGPC-MTB'!$B$376</f>
        <v>8.5604895243769241E-10</v>
      </c>
      <c r="G299" s="18">
        <f t="shared" si="16"/>
        <v>8.5604895243769241E-10</v>
      </c>
      <c r="H299" s="18">
        <f t="shared" si="17"/>
        <v>8.5077236360903845E-10</v>
      </c>
      <c r="I299" s="18">
        <f t="shared" si="18"/>
        <v>8.4295409721448628E-10</v>
      </c>
      <c r="J299" s="18">
        <f t="shared" si="19"/>
        <v>7.9489192761597753E-10</v>
      </c>
    </row>
    <row r="300" spans="1:10">
      <c r="A300" s="58">
        <v>1972</v>
      </c>
      <c r="B300" s="58">
        <v>4</v>
      </c>
      <c r="C300" s="17">
        <v>26604</v>
      </c>
      <c r="D300" s="18">
        <v>2750000000000</v>
      </c>
      <c r="E300" s="22">
        <v>268.8</v>
      </c>
      <c r="F300" s="18">
        <f>'IGPC-MTB'!B300*$F$376/'IGPC-MTB'!$B$376</f>
        <v>8.6463159070598748E-10</v>
      </c>
      <c r="G300" s="18">
        <f t="shared" si="16"/>
        <v>8.6463159070598748E-10</v>
      </c>
      <c r="H300" s="18">
        <f t="shared" si="17"/>
        <v>8.6032956910035135E-10</v>
      </c>
      <c r="I300" s="18">
        <f t="shared" si="18"/>
        <v>8.5536724510004651E-10</v>
      </c>
      <c r="J300" s="18">
        <f t="shared" si="19"/>
        <v>8.0587111355207145E-10</v>
      </c>
    </row>
    <row r="301" spans="1:10">
      <c r="A301" s="58">
        <v>1972</v>
      </c>
      <c r="B301" s="58">
        <v>4</v>
      </c>
      <c r="C301" s="17">
        <v>26634</v>
      </c>
      <c r="D301" s="18">
        <v>2750000000000</v>
      </c>
      <c r="E301" s="22">
        <v>268.8</v>
      </c>
      <c r="F301" s="18">
        <f>'IGPC-MTB'!B301*$F$376/'IGPC-MTB'!$B$376</f>
        <v>8.7127621388144172E-10</v>
      </c>
      <c r="G301" s="18">
        <f t="shared" si="16"/>
        <v>8.7127621388144172E-10</v>
      </c>
      <c r="H301" s="18">
        <f t="shared" si="17"/>
        <v>8.6794754377934674E-10</v>
      </c>
      <c r="I301" s="18">
        <f t="shared" si="18"/>
        <v>8.6396308331347921E-10</v>
      </c>
      <c r="J301" s="18">
        <f t="shared" si="19"/>
        <v>8.1675648457507188E-10</v>
      </c>
    </row>
    <row r="302" spans="1:10">
      <c r="A302" s="58">
        <v>1973</v>
      </c>
      <c r="B302" s="58">
        <v>1</v>
      </c>
      <c r="C302" s="17">
        <v>26665</v>
      </c>
      <c r="D302" s="18">
        <v>2750000000000</v>
      </c>
      <c r="E302" s="22">
        <v>268.8</v>
      </c>
      <c r="F302" s="18">
        <f>'IGPC-MTB'!B302*$F$376/'IGPC-MTB'!$B$376</f>
        <v>8.8318116373746396E-10</v>
      </c>
      <c r="G302" s="18">
        <f t="shared" si="16"/>
        <v>8.8318116373746396E-10</v>
      </c>
      <c r="H302" s="18">
        <f t="shared" si="17"/>
        <v>8.7720849318311053E-10</v>
      </c>
      <c r="I302" s="18">
        <f t="shared" si="18"/>
        <v>8.729959956417223E-10</v>
      </c>
      <c r="J302" s="18">
        <f t="shared" si="19"/>
        <v>8.2709678146331331E-10</v>
      </c>
    </row>
    <row r="303" spans="1:10">
      <c r="A303" s="58">
        <v>1973</v>
      </c>
      <c r="B303" s="58">
        <v>1</v>
      </c>
      <c r="C303" s="17">
        <v>26696</v>
      </c>
      <c r="D303" s="18">
        <v>2750000000000</v>
      </c>
      <c r="E303" s="22">
        <v>268.8</v>
      </c>
      <c r="F303" s="18">
        <f>'IGPC-MTB'!B303*$F$376/'IGPC-MTB'!$B$376</f>
        <v>8.8788777182007747E-10</v>
      </c>
      <c r="G303" s="18">
        <f t="shared" si="16"/>
        <v>8.8788777182007747E-10</v>
      </c>
      <c r="H303" s="18">
        <f t="shared" si="17"/>
        <v>8.8553134082556328E-10</v>
      </c>
      <c r="I303" s="18">
        <f t="shared" si="18"/>
        <v>8.8075390394826881E-10</v>
      </c>
      <c r="J303" s="18">
        <f t="shared" si="19"/>
        <v>8.3662870215202455E-10</v>
      </c>
    </row>
    <row r="304" spans="1:10">
      <c r="A304" s="58">
        <v>1973</v>
      </c>
      <c r="B304" s="58">
        <v>1</v>
      </c>
      <c r="C304" s="17">
        <v>26724</v>
      </c>
      <c r="D304" s="18">
        <v>2750000000000</v>
      </c>
      <c r="E304" s="22">
        <v>268.8</v>
      </c>
      <c r="F304" s="18">
        <f>'IGPC-MTB'!B304*$F$376/'IGPC-MTB'!$B$376</f>
        <v>8.950861135934863E-10</v>
      </c>
      <c r="G304" s="18">
        <f t="shared" si="16"/>
        <v>8.950861135934863E-10</v>
      </c>
      <c r="H304" s="18">
        <f t="shared" si="17"/>
        <v>8.9147967727010652E-10</v>
      </c>
      <c r="I304" s="18">
        <f t="shared" si="18"/>
        <v>8.8870487827837283E-10</v>
      </c>
      <c r="J304" s="18">
        <f t="shared" si="19"/>
        <v>8.456145282587097E-10</v>
      </c>
    </row>
    <row r="305" spans="1:10">
      <c r="A305" s="58">
        <v>1973</v>
      </c>
      <c r="B305" s="58">
        <v>2</v>
      </c>
      <c r="C305" s="17">
        <v>26755</v>
      </c>
      <c r="D305" s="18">
        <v>2750000000000</v>
      </c>
      <c r="E305" s="22">
        <v>268.8</v>
      </c>
      <c r="F305" s="18">
        <f>'IGPC-MTB'!B305*$F$376/'IGPC-MTB'!$B$376</f>
        <v>9.0505304835666761E-10</v>
      </c>
      <c r="G305" s="18">
        <f t="shared" si="16"/>
        <v>9.0505304835666761E-10</v>
      </c>
      <c r="H305" s="18">
        <f t="shared" si="17"/>
        <v>9.0005578474309428E-10</v>
      </c>
      <c r="I305" s="18">
        <f t="shared" si="18"/>
        <v>8.9598136396053323E-10</v>
      </c>
      <c r="J305" s="18">
        <f t="shared" si="19"/>
        <v>8.5478778928274464E-10</v>
      </c>
    </row>
    <row r="306" spans="1:10">
      <c r="A306" s="58">
        <v>1973</v>
      </c>
      <c r="B306" s="58">
        <v>2</v>
      </c>
      <c r="C306" s="17">
        <v>26785</v>
      </c>
      <c r="D306" s="18">
        <v>2750000000000</v>
      </c>
      <c r="E306" s="22">
        <v>312</v>
      </c>
      <c r="F306" s="18">
        <f>'IGPC-MTB'!B306*$F$376/'IGPC-MTB'!$B$376</f>
        <v>9.1474312382087177E-10</v>
      </c>
      <c r="G306" s="18">
        <f t="shared" si="16"/>
        <v>9.1474312382087177E-10</v>
      </c>
      <c r="H306" s="18">
        <f t="shared" si="17"/>
        <v>9.0988518653585117E-10</v>
      </c>
      <c r="I306" s="18">
        <f t="shared" si="18"/>
        <v>9.0492517306910124E-10</v>
      </c>
      <c r="J306" s="18">
        <f t="shared" si="19"/>
        <v>8.6427795486023153E-10</v>
      </c>
    </row>
    <row r="307" spans="1:10">
      <c r="A307" s="58">
        <v>1973</v>
      </c>
      <c r="B307" s="58">
        <v>2</v>
      </c>
      <c r="C307" s="17">
        <v>26816</v>
      </c>
      <c r="D307" s="18">
        <v>2750000000000</v>
      </c>
      <c r="E307" s="22">
        <v>312</v>
      </c>
      <c r="F307" s="18">
        <f>'IGPC-MTB'!B307*$F$376/'IGPC-MTB'!$B$376</f>
        <v>9.2886294806871219E-10</v>
      </c>
      <c r="G307" s="18">
        <f t="shared" si="16"/>
        <v>9.2886294806871219E-10</v>
      </c>
      <c r="H307" s="18">
        <f t="shared" si="17"/>
        <v>9.2177600029390985E-10</v>
      </c>
      <c r="I307" s="18">
        <f t="shared" si="18"/>
        <v>9.1616762911630386E-10</v>
      </c>
      <c r="J307" s="18">
        <f t="shared" si="19"/>
        <v>8.7428788751948324E-10</v>
      </c>
    </row>
    <row r="308" spans="1:10">
      <c r="A308" s="58">
        <v>1973</v>
      </c>
      <c r="B308" s="58">
        <v>3</v>
      </c>
      <c r="C308" s="17">
        <v>26846</v>
      </c>
      <c r="D308" s="18">
        <v>2750000000000</v>
      </c>
      <c r="E308" s="22">
        <v>312</v>
      </c>
      <c r="F308" s="18">
        <f>'IGPC-MTB'!B308*$F$376/'IGPC-MTB'!$B$376</f>
        <v>9.4381335021348426E-10</v>
      </c>
      <c r="G308" s="18">
        <f t="shared" si="16"/>
        <v>9.4381335021348426E-10</v>
      </c>
      <c r="H308" s="18">
        <f t="shared" si="17"/>
        <v>9.3630830974946764E-10</v>
      </c>
      <c r="I308" s="18">
        <f t="shared" si="18"/>
        <v>9.2906400919723432E-10</v>
      </c>
      <c r="J308" s="18">
        <f t="shared" si="19"/>
        <v>8.8468812453555225E-10</v>
      </c>
    </row>
    <row r="309" spans="1:10">
      <c r="A309" s="58">
        <v>1973</v>
      </c>
      <c r="B309" s="58">
        <v>3</v>
      </c>
      <c r="C309" s="17">
        <v>26877</v>
      </c>
      <c r="D309" s="18">
        <v>2750000000000</v>
      </c>
      <c r="E309" s="22">
        <v>312</v>
      </c>
      <c r="F309" s="18">
        <f>'IGPC-MTB'!B309*$F$376/'IGPC-MTB'!$B$376</f>
        <v>9.6014804885314266E-10</v>
      </c>
      <c r="G309" s="18">
        <f t="shared" si="16"/>
        <v>9.6014804885314266E-10</v>
      </c>
      <c r="H309" s="18">
        <f t="shared" si="17"/>
        <v>9.5194566372720275E-10</v>
      </c>
      <c r="I309" s="18">
        <f t="shared" si="18"/>
        <v>9.4418838382657065E-10</v>
      </c>
      <c r="J309" s="18">
        <f t="shared" si="19"/>
        <v>8.9571454962894281E-10</v>
      </c>
    </row>
    <row r="310" spans="1:10">
      <c r="A310" s="58">
        <v>1973</v>
      </c>
      <c r="B310" s="58">
        <v>3</v>
      </c>
      <c r="C310" s="17">
        <v>26908</v>
      </c>
      <c r="D310" s="18">
        <v>2750000000000</v>
      </c>
      <c r="E310" s="22">
        <v>312</v>
      </c>
      <c r="F310" s="18">
        <f>'IGPC-MTB'!B310*$F$376/'IGPC-MTB'!$B$376</f>
        <v>9.7537531029689207E-10</v>
      </c>
      <c r="G310" s="18">
        <f t="shared" si="16"/>
        <v>9.7537531029689207E-10</v>
      </c>
      <c r="H310" s="18">
        <f t="shared" si="17"/>
        <v>9.677317299133524E-10</v>
      </c>
      <c r="I310" s="18">
        <f t="shared" si="18"/>
        <v>9.5969233464706E-10</v>
      </c>
      <c r="J310" s="18">
        <f t="shared" si="19"/>
        <v>9.0644181067009811E-10</v>
      </c>
    </row>
    <row r="311" spans="1:10">
      <c r="A311" s="58">
        <v>1973</v>
      </c>
      <c r="B311" s="58">
        <v>4</v>
      </c>
      <c r="C311" s="17">
        <v>26938</v>
      </c>
      <c r="D311" s="18">
        <v>2750000000000</v>
      </c>
      <c r="E311" s="22">
        <v>312</v>
      </c>
      <c r="F311" s="18">
        <f>'IGPC-MTB'!B311*$F$376/'IGPC-MTB'!$B$376</f>
        <v>9.7952819978155098E-10</v>
      </c>
      <c r="G311" s="18">
        <f t="shared" si="16"/>
        <v>9.7952819978155098E-10</v>
      </c>
      <c r="H311" s="18">
        <f t="shared" si="17"/>
        <v>9.7744954949423678E-10</v>
      </c>
      <c r="I311" s="18">
        <f t="shared" si="18"/>
        <v>9.7164801644616627E-10</v>
      </c>
      <c r="J311" s="18">
        <f t="shared" si="19"/>
        <v>9.166772606615902E-10</v>
      </c>
    </row>
    <row r="312" spans="1:10">
      <c r="A312" s="58">
        <v>1973</v>
      </c>
      <c r="B312" s="58">
        <v>4</v>
      </c>
      <c r="C312" s="17">
        <v>26969</v>
      </c>
      <c r="D312" s="18">
        <v>2750000000000</v>
      </c>
      <c r="E312" s="22">
        <v>312</v>
      </c>
      <c r="F312" s="18">
        <f>'IGPC-MTB'!B312*$F$376/'IGPC-MTB'!$B$376</f>
        <v>9.8478852646211888E-10</v>
      </c>
      <c r="G312" s="18">
        <f t="shared" si="16"/>
        <v>9.8478852646211888E-10</v>
      </c>
      <c r="H312" s="18">
        <f t="shared" si="17"/>
        <v>9.8215484140280321E-10</v>
      </c>
      <c r="I312" s="18">
        <f t="shared" si="18"/>
        <v>9.7988977798593729E-10</v>
      </c>
      <c r="J312" s="18">
        <f t="shared" si="19"/>
        <v>9.26671447244193E-10</v>
      </c>
    </row>
    <row r="313" spans="1:10">
      <c r="A313" s="58">
        <v>1973</v>
      </c>
      <c r="B313" s="58">
        <v>4</v>
      </c>
      <c r="C313" s="17">
        <v>26999</v>
      </c>
      <c r="D313" s="18">
        <v>2750000000000</v>
      </c>
      <c r="E313" s="22">
        <v>312</v>
      </c>
      <c r="F313" s="18">
        <f>'IGPC-MTB'!B313*$F$376/'IGPC-MTB'!$B$376</f>
        <v>9.9171000893655068E-10</v>
      </c>
      <c r="G313" s="18">
        <f t="shared" si="16"/>
        <v>9.9171000893655068E-10</v>
      </c>
      <c r="H313" s="18">
        <f t="shared" si="17"/>
        <v>9.8824320811142457E-10</v>
      </c>
      <c r="I313" s="18">
        <f t="shared" si="18"/>
        <v>9.8532962381269269E-10</v>
      </c>
      <c r="J313" s="18">
        <f t="shared" si="19"/>
        <v>9.3672372111737653E-10</v>
      </c>
    </row>
    <row r="314" spans="1:10">
      <c r="A314" s="58">
        <v>1974</v>
      </c>
      <c r="B314" s="58">
        <v>1</v>
      </c>
      <c r="C314" s="17">
        <v>27030</v>
      </c>
      <c r="D314" s="18">
        <v>2750000000000</v>
      </c>
      <c r="E314" s="22">
        <v>312</v>
      </c>
      <c r="F314" s="18">
        <f>'IGPC-MTB'!B314*$F$376/'IGPC-MTB'!$B$376</f>
        <v>1.0047223959884819E-9</v>
      </c>
      <c r="G314" s="18">
        <f t="shared" si="16"/>
        <v>1.0047223959884819E-9</v>
      </c>
      <c r="H314" s="18">
        <f t="shared" si="17"/>
        <v>9.9819499913818946E-10</v>
      </c>
      <c r="I314" s="18">
        <f t="shared" si="18"/>
        <v>9.9370601778252536E-10</v>
      </c>
      <c r="J314" s="18">
        <f t="shared" si="19"/>
        <v>9.4684278749874937E-10</v>
      </c>
    </row>
    <row r="315" spans="1:10">
      <c r="A315" s="58">
        <v>1974</v>
      </c>
      <c r="B315" s="58">
        <v>1</v>
      </c>
      <c r="C315" s="17">
        <v>27061</v>
      </c>
      <c r="D315" s="18">
        <v>2750000000000</v>
      </c>
      <c r="E315" s="22">
        <v>312</v>
      </c>
      <c r="F315" s="18">
        <f>'IGPC-MTB'!B315*$F$376/'IGPC-MTB'!$B$376</f>
        <v>1.0058298331843909E-9</v>
      </c>
      <c r="G315" s="18">
        <f t="shared" si="16"/>
        <v>1.0058298331843909E-9</v>
      </c>
      <c r="H315" s="18">
        <f t="shared" si="17"/>
        <v>1.0052759620888766E-9</v>
      </c>
      <c r="I315" s="18">
        <f t="shared" si="18"/>
        <v>1.0007334827963826E-9</v>
      </c>
      <c r="J315" s="18">
        <f t="shared" si="19"/>
        <v>9.56735183298003E-10</v>
      </c>
    </row>
    <row r="316" spans="1:10">
      <c r="A316" s="58">
        <v>1974</v>
      </c>
      <c r="B316" s="58">
        <v>1</v>
      </c>
      <c r="C316" s="17">
        <v>27089</v>
      </c>
      <c r="D316" s="18">
        <v>2750000000000</v>
      </c>
      <c r="E316" s="22">
        <v>312</v>
      </c>
      <c r="F316" s="18">
        <f>'IGPC-MTB'!B316*$F$376/'IGPC-MTB'!$B$376</f>
        <v>1.0412678234534804E-9</v>
      </c>
      <c r="G316" s="18">
        <f t="shared" si="16"/>
        <v>1.0412678234534804E-9</v>
      </c>
      <c r="H316" s="18">
        <f t="shared" si="17"/>
        <v>1.0233954471095168E-9</v>
      </c>
      <c r="I316" s="18">
        <f t="shared" si="18"/>
        <v>1.0171328513991076E-9</v>
      </c>
      <c r="J316" s="18">
        <f t="shared" si="19"/>
        <v>9.6887231766050263E-10</v>
      </c>
    </row>
    <row r="317" spans="1:10">
      <c r="A317" s="58">
        <v>1974</v>
      </c>
      <c r="B317" s="58">
        <v>2</v>
      </c>
      <c r="C317" s="17">
        <v>27120</v>
      </c>
      <c r="D317" s="18">
        <v>2750000000000</v>
      </c>
      <c r="E317" s="22">
        <v>312</v>
      </c>
      <c r="F317" s="18">
        <f>'IGPC-MTB'!B317*$F$376/'IGPC-MTB'!$B$376</f>
        <v>1.1049454622182505E-9</v>
      </c>
      <c r="G317" s="18">
        <f t="shared" si="16"/>
        <v>1.1049454622182505E-9</v>
      </c>
      <c r="H317" s="18">
        <f t="shared" si="17"/>
        <v>1.0726342137368161E-9</v>
      </c>
      <c r="I317" s="18">
        <f t="shared" si="18"/>
        <v>1.049887104107487E-9</v>
      </c>
      <c r="J317" s="18">
        <f t="shared" si="19"/>
        <v>9.8511919527481591E-10</v>
      </c>
    </row>
    <row r="318" spans="1:10">
      <c r="A318" s="58">
        <v>1974</v>
      </c>
      <c r="B318" s="58">
        <v>2</v>
      </c>
      <c r="C318" s="17">
        <v>27150</v>
      </c>
      <c r="D318" s="18">
        <v>2750000000000</v>
      </c>
      <c r="E318" s="22">
        <v>376.8</v>
      </c>
      <c r="F318" s="18">
        <f>'IGPC-MTB'!B318*$F$376/'IGPC-MTB'!$B$376</f>
        <v>1.1370611408996128E-9</v>
      </c>
      <c r="G318" s="18">
        <f t="shared" si="16"/>
        <v>1.1370611408996128E-9</v>
      </c>
      <c r="H318" s="18">
        <f t="shared" si="17"/>
        <v>1.1208882852013996E-9</v>
      </c>
      <c r="I318" s="18">
        <f t="shared" si="18"/>
        <v>1.0936936810321957E-9</v>
      </c>
      <c r="J318" s="18">
        <f t="shared" si="19"/>
        <v>1.0031422066572015E-9</v>
      </c>
    </row>
    <row r="319" spans="1:10">
      <c r="A319" s="58">
        <v>1974</v>
      </c>
      <c r="B319" s="58">
        <v>2</v>
      </c>
      <c r="C319" s="17">
        <v>27181</v>
      </c>
      <c r="D319" s="18">
        <v>2750000000000</v>
      </c>
      <c r="E319" s="22">
        <v>376.8</v>
      </c>
      <c r="F319" s="18">
        <f>'IGPC-MTB'!B319*$F$376/'IGPC-MTB'!$B$376</f>
        <v>1.1539495581372257E-9</v>
      </c>
      <c r="G319" s="18">
        <f t="shared" si="16"/>
        <v>1.1539495581372257E-9</v>
      </c>
      <c r="H319" s="18">
        <f t="shared" si="17"/>
        <v>1.1454742254263594E-9</v>
      </c>
      <c r="I319" s="18">
        <f t="shared" si="18"/>
        <v>1.1318020994882045E-9</v>
      </c>
      <c r="J319" s="18">
        <f t="shared" si="19"/>
        <v>1.0214460554678175E-9</v>
      </c>
    </row>
    <row r="320" spans="1:10">
      <c r="A320" s="58">
        <v>1974</v>
      </c>
      <c r="B320" s="58">
        <v>3</v>
      </c>
      <c r="C320" s="17">
        <v>27211</v>
      </c>
      <c r="D320" s="18">
        <v>2750000000000</v>
      </c>
      <c r="E320" s="22">
        <v>376.8</v>
      </c>
      <c r="F320" s="18">
        <f>'IGPC-MTB'!B320*$F$376/'IGPC-MTB'!$B$376</f>
        <v>1.1780363171482474E-9</v>
      </c>
      <c r="G320" s="18">
        <f t="shared" si="16"/>
        <v>1.1780363171482474E-9</v>
      </c>
      <c r="H320" s="18">
        <f t="shared" si="17"/>
        <v>1.1659307387846094E-9</v>
      </c>
      <c r="I320" s="18">
        <f t="shared" si="18"/>
        <v>1.1562270018754198E-9</v>
      </c>
      <c r="J320" s="18">
        <f t="shared" si="19"/>
        <v>1.0404905716902531E-9</v>
      </c>
    </row>
    <row r="321" spans="1:10">
      <c r="A321" s="58">
        <v>1974</v>
      </c>
      <c r="B321" s="58">
        <v>3</v>
      </c>
      <c r="C321" s="17">
        <v>27242</v>
      </c>
      <c r="D321" s="18">
        <v>2750000000000</v>
      </c>
      <c r="E321" s="22">
        <v>376.8</v>
      </c>
      <c r="F321" s="18">
        <f>'IGPC-MTB'!B321*$F$376/'IGPC-MTB'!$B$376</f>
        <v>1.2021230761592694E-9</v>
      </c>
      <c r="G321" s="18">
        <f t="shared" si="16"/>
        <v>1.2021230761592694E-9</v>
      </c>
      <c r="H321" s="18">
        <f t="shared" si="17"/>
        <v>1.1900187567419211E-9</v>
      </c>
      <c r="I321" s="18">
        <f t="shared" si="18"/>
        <v>1.1778721306912231E-9</v>
      </c>
      <c r="J321" s="18">
        <f t="shared" si="19"/>
        <v>1.0601623497410994E-9</v>
      </c>
    </row>
    <row r="322" spans="1:10">
      <c r="A322" s="58">
        <v>1974</v>
      </c>
      <c r="B322" s="58">
        <v>3</v>
      </c>
      <c r="C322" s="17">
        <v>27273</v>
      </c>
      <c r="D322" s="18">
        <v>2750000000000</v>
      </c>
      <c r="E322" s="22">
        <v>376.8</v>
      </c>
      <c r="F322" s="18">
        <f>'IGPC-MTB'!B322*$F$376/'IGPC-MTB'!$B$376</f>
        <v>1.220949508489723E-9</v>
      </c>
      <c r="G322" s="18">
        <f t="shared" ref="G322:G385" si="20">F322</f>
        <v>1.220949508489723E-9</v>
      </c>
      <c r="H322" s="18">
        <f t="shared" si="17"/>
        <v>1.2114997230626236E-9</v>
      </c>
      <c r="I322" s="18">
        <f t="shared" si="18"/>
        <v>1.2002409478818465E-9</v>
      </c>
      <c r="J322" s="18">
        <f t="shared" si="19"/>
        <v>1.0801884741772608E-9</v>
      </c>
    </row>
    <row r="323" spans="1:10">
      <c r="A323" s="58">
        <v>1974</v>
      </c>
      <c r="B323" s="58">
        <v>4</v>
      </c>
      <c r="C323" s="17">
        <v>27303</v>
      </c>
      <c r="D323" s="18">
        <v>2750000000000</v>
      </c>
      <c r="E323" s="22">
        <v>376.8</v>
      </c>
      <c r="F323" s="18">
        <f>'IGPC-MTB'!B323*$F$376/'IGPC-MTB'!$B$376</f>
        <v>1.2469742825935854E-9</v>
      </c>
      <c r="G323" s="18">
        <f t="shared" si="20"/>
        <v>1.2469742825935854E-9</v>
      </c>
      <c r="H323" s="18">
        <f t="shared" ref="H323:H386" si="21">SQRT(G323*G322)</f>
        <v>1.2338932844585723E-9</v>
      </c>
      <c r="I323" s="18">
        <f t="shared" si="18"/>
        <v>1.2232110013201063E-9</v>
      </c>
      <c r="J323" s="18">
        <f t="shared" si="19"/>
        <v>1.1021386986217803E-9</v>
      </c>
    </row>
    <row r="324" spans="1:10">
      <c r="A324" s="58">
        <v>1974</v>
      </c>
      <c r="B324" s="58">
        <v>4</v>
      </c>
      <c r="C324" s="17">
        <v>27334</v>
      </c>
      <c r="D324" s="18">
        <v>2750000000000</v>
      </c>
      <c r="E324" s="22">
        <v>376.8</v>
      </c>
      <c r="F324" s="18">
        <f>'IGPC-MTB'!B324*$F$376/'IGPC-MTB'!$B$376</f>
        <v>1.274937071790289E-9</v>
      </c>
      <c r="G324" s="18">
        <f t="shared" si="20"/>
        <v>1.274937071790289E-9</v>
      </c>
      <c r="H324" s="18">
        <f t="shared" si="21"/>
        <v>1.2608781624120795E-9</v>
      </c>
      <c r="I324" s="18">
        <f t="shared" ref="I324:I387" si="22">GEOMEAN(G322:G324)</f>
        <v>1.2474255933152366E-9</v>
      </c>
      <c r="J324" s="18">
        <f t="shared" si="19"/>
        <v>1.1261123788763349E-9</v>
      </c>
    </row>
    <row r="325" spans="1:10">
      <c r="A325" s="58">
        <v>1974</v>
      </c>
      <c r="B325" s="58">
        <v>4</v>
      </c>
      <c r="C325" s="17">
        <v>27364</v>
      </c>
      <c r="D325" s="18">
        <v>2750000000000</v>
      </c>
      <c r="E325" s="22">
        <v>415.2</v>
      </c>
      <c r="F325" s="18">
        <f>'IGPC-MTB'!B325*$F$376/'IGPC-MTB'!$B$376</f>
        <v>1.3034535795849469E-9</v>
      </c>
      <c r="G325" s="18">
        <f t="shared" si="20"/>
        <v>1.3034535795849469E-9</v>
      </c>
      <c r="H325" s="18">
        <f t="shared" si="21"/>
        <v>1.2891164764948908E-9</v>
      </c>
      <c r="I325" s="18">
        <f t="shared" si="22"/>
        <v>1.2749131630434408E-9</v>
      </c>
      <c r="J325" s="18">
        <f t="shared" si="19"/>
        <v>1.1520578970164522E-9</v>
      </c>
    </row>
    <row r="326" spans="1:10">
      <c r="A326" s="58">
        <v>1975</v>
      </c>
      <c r="B326" s="58">
        <v>1</v>
      </c>
      <c r="C326" s="17">
        <v>27395</v>
      </c>
      <c r="D326" s="18">
        <v>2750000000000</v>
      </c>
      <c r="E326" s="22">
        <v>415.2</v>
      </c>
      <c r="F326" s="18">
        <f>'IGPC-MTB'!B326*$F$376/'IGPC-MTB'!$B$376</f>
        <v>1.34359817793665E-9</v>
      </c>
      <c r="G326" s="18">
        <f t="shared" si="20"/>
        <v>1.34359817793665E-9</v>
      </c>
      <c r="H326" s="18">
        <f t="shared" si="21"/>
        <v>1.3233736639949198E-9</v>
      </c>
      <c r="I326" s="18">
        <f t="shared" si="22"/>
        <v>1.3070270474605573E-9</v>
      </c>
      <c r="J326" s="18">
        <f t="shared" si="19"/>
        <v>1.1803013816215005E-9</v>
      </c>
    </row>
    <row r="327" spans="1:10">
      <c r="A327" s="58">
        <v>1975</v>
      </c>
      <c r="B327" s="58">
        <v>1</v>
      </c>
      <c r="C327" s="17">
        <v>27426</v>
      </c>
      <c r="D327" s="18">
        <v>2750000000000</v>
      </c>
      <c r="E327" s="22">
        <v>415.2</v>
      </c>
      <c r="F327" s="18">
        <f>'IGPC-MTB'!B327*$F$376/'IGPC-MTB'!$B$376</f>
        <v>1.3737758415251712E-9</v>
      </c>
      <c r="G327" s="18">
        <f t="shared" si="20"/>
        <v>1.3737758415251712E-9</v>
      </c>
      <c r="H327" s="18">
        <f t="shared" si="21"/>
        <v>1.3586032230075887E-9</v>
      </c>
      <c r="I327" s="18">
        <f t="shared" si="22"/>
        <v>1.3399654998579889E-9</v>
      </c>
      <c r="J327" s="18">
        <f t="shared" si="19"/>
        <v>1.211366415763103E-9</v>
      </c>
    </row>
    <row r="328" spans="1:10">
      <c r="A328" s="58">
        <v>1975</v>
      </c>
      <c r="B328" s="58">
        <v>1</v>
      </c>
      <c r="C328" s="17">
        <v>27454</v>
      </c>
      <c r="D328" s="18">
        <v>2750000000000</v>
      </c>
      <c r="E328" s="22">
        <v>415.2</v>
      </c>
      <c r="F328" s="18">
        <f>'IGPC-MTB'!B328*$F$376/'IGPC-MTB'!$B$376</f>
        <v>1.3953708668453977E-9</v>
      </c>
      <c r="G328" s="18">
        <f t="shared" si="20"/>
        <v>1.3953708668453977E-9</v>
      </c>
      <c r="H328" s="18">
        <f t="shared" si="21"/>
        <v>1.3845312516661529E-9</v>
      </c>
      <c r="I328" s="18">
        <f t="shared" si="22"/>
        <v>1.3707501775347121E-9</v>
      </c>
      <c r="J328" s="18">
        <f t="shared" si="19"/>
        <v>1.2412791558921696E-9</v>
      </c>
    </row>
    <row r="329" spans="1:10">
      <c r="A329" s="58">
        <v>1975</v>
      </c>
      <c r="B329" s="58">
        <v>2</v>
      </c>
      <c r="C329" s="17">
        <v>27485</v>
      </c>
      <c r="D329" s="18">
        <v>2750000000000</v>
      </c>
      <c r="E329" s="22">
        <v>415.2</v>
      </c>
      <c r="F329" s="18">
        <f>'IGPC-MTB'!B329*$F$376/'IGPC-MTB'!$B$376</f>
        <v>1.4261022490318738E-9</v>
      </c>
      <c r="G329" s="18">
        <f t="shared" si="20"/>
        <v>1.4261022490318738E-9</v>
      </c>
      <c r="H329" s="18">
        <f t="shared" si="21"/>
        <v>1.4106528741833609E-9</v>
      </c>
      <c r="I329" s="18">
        <f t="shared" si="22"/>
        <v>1.3982518319217741E-9</v>
      </c>
      <c r="J329" s="18">
        <f t="shared" si="19"/>
        <v>1.267954339635499E-9</v>
      </c>
    </row>
    <row r="330" spans="1:10">
      <c r="A330" s="58">
        <v>1975</v>
      </c>
      <c r="B330" s="58">
        <v>2</v>
      </c>
      <c r="C330" s="17">
        <v>27515</v>
      </c>
      <c r="D330" s="18">
        <v>2750000000000</v>
      </c>
      <c r="E330" s="22">
        <v>532.79999999999995</v>
      </c>
      <c r="F330" s="18">
        <f>'IGPC-MTB'!B330*$F$376/'IGPC-MTB'!$B$376</f>
        <v>1.4435443848674412E-9</v>
      </c>
      <c r="G330" s="18">
        <f t="shared" si="20"/>
        <v>1.4435443848674412E-9</v>
      </c>
      <c r="H330" s="18">
        <f t="shared" si="21"/>
        <v>1.4347968127357931E-9</v>
      </c>
      <c r="I330" s="18">
        <f t="shared" si="22"/>
        <v>1.4215325851956431E-9</v>
      </c>
      <c r="J330" s="18">
        <f t="shared" si="19"/>
        <v>1.2934236810297928E-9</v>
      </c>
    </row>
    <row r="331" spans="1:10">
      <c r="A331" s="58">
        <v>1975</v>
      </c>
      <c r="B331" s="58">
        <v>2</v>
      </c>
      <c r="C331" s="17">
        <v>27546</v>
      </c>
      <c r="D331" s="18">
        <v>2750000000000</v>
      </c>
      <c r="E331" s="22">
        <v>532.79999999999995</v>
      </c>
      <c r="F331" s="18">
        <f>'IGPC-MTB'!B331*$F$376/'IGPC-MTB'!$B$376</f>
        <v>1.4792592344355079E-9</v>
      </c>
      <c r="G331" s="18">
        <f t="shared" si="20"/>
        <v>1.4792592344355079E-9</v>
      </c>
      <c r="H331" s="18">
        <f t="shared" si="21"/>
        <v>1.4612927022443818E-9</v>
      </c>
      <c r="I331" s="18">
        <f t="shared" si="22"/>
        <v>1.4494671100639517E-9</v>
      </c>
      <c r="J331" s="18">
        <f t="shared" si="19"/>
        <v>1.3204711895778021E-9</v>
      </c>
    </row>
    <row r="332" spans="1:10">
      <c r="A332" s="58">
        <v>1975</v>
      </c>
      <c r="B332" s="58">
        <v>3</v>
      </c>
      <c r="C332" s="17">
        <v>27576</v>
      </c>
      <c r="D332" s="18">
        <v>2750000000000</v>
      </c>
      <c r="E332" s="22">
        <v>532.79999999999995</v>
      </c>
      <c r="F332" s="18">
        <f>'IGPC-MTB'!B332*$F$376/'IGPC-MTB'!$B$376</f>
        <v>1.5133129282097111E-9</v>
      </c>
      <c r="G332" s="18">
        <f t="shared" si="20"/>
        <v>1.5133129282097111E-9</v>
      </c>
      <c r="H332" s="18">
        <f t="shared" si="21"/>
        <v>1.4961892004839676E-9</v>
      </c>
      <c r="I332" s="18">
        <f t="shared" si="22"/>
        <v>1.4784309910169728E-9</v>
      </c>
      <c r="J332" s="18">
        <f t="shared" si="19"/>
        <v>1.3483203893752009E-9</v>
      </c>
    </row>
    <row r="333" spans="1:10">
      <c r="A333" s="58">
        <v>1975</v>
      </c>
      <c r="B333" s="58">
        <v>3</v>
      </c>
      <c r="C333" s="17">
        <v>27607</v>
      </c>
      <c r="D333" s="18">
        <v>2750000000000</v>
      </c>
      <c r="E333" s="22">
        <v>532.79999999999995</v>
      </c>
      <c r="F333" s="18">
        <f>'IGPC-MTB'!B333*$F$376/'IGPC-MTB'!$B$376</f>
        <v>1.5725608181908451E-9</v>
      </c>
      <c r="G333" s="18">
        <f t="shared" si="20"/>
        <v>1.5725608181908451E-9</v>
      </c>
      <c r="H333" s="18">
        <f t="shared" si="21"/>
        <v>1.5426524613678373E-9</v>
      </c>
      <c r="I333" s="18">
        <f t="shared" si="22"/>
        <v>1.5212251399028123E-9</v>
      </c>
      <c r="J333" s="18">
        <f t="shared" ref="J333:J396" si="23">GEOMEAN(G322:G333)</f>
        <v>1.3788424487668449E-9</v>
      </c>
    </row>
    <row r="334" spans="1:10">
      <c r="A334" s="58">
        <v>1975</v>
      </c>
      <c r="B334" s="58">
        <v>3</v>
      </c>
      <c r="C334" s="17">
        <v>27638</v>
      </c>
      <c r="D334" s="18">
        <v>2750000000000</v>
      </c>
      <c r="E334" s="22">
        <v>532.79999999999995</v>
      </c>
      <c r="F334" s="18">
        <f>'IGPC-MTB'!B334*$F$376/'IGPC-MTB'!$B$376</f>
        <v>1.6035690596762984E-9</v>
      </c>
      <c r="G334" s="18">
        <f t="shared" si="20"/>
        <v>1.6035690596762984E-9</v>
      </c>
      <c r="H334" s="18">
        <f t="shared" si="21"/>
        <v>1.5879892545323107E-9</v>
      </c>
      <c r="I334" s="18">
        <f t="shared" si="22"/>
        <v>1.5626964311569573E-9</v>
      </c>
      <c r="J334" s="18">
        <f t="shared" si="23"/>
        <v>1.4105239847350372E-9</v>
      </c>
    </row>
    <row r="335" spans="1:10">
      <c r="A335" s="58">
        <v>1975</v>
      </c>
      <c r="B335" s="58">
        <v>4</v>
      </c>
      <c r="C335" s="17">
        <v>27668</v>
      </c>
      <c r="D335" s="18">
        <v>2750000000000</v>
      </c>
      <c r="E335" s="22">
        <v>532.79999999999995</v>
      </c>
      <c r="F335" s="18">
        <f>'IGPC-MTB'!B335*$F$376/'IGPC-MTB'!$B$376</f>
        <v>1.6390070499453879E-9</v>
      </c>
      <c r="G335" s="18">
        <f t="shared" si="20"/>
        <v>1.6390070499453879E-9</v>
      </c>
      <c r="H335" s="18">
        <f t="shared" si="21"/>
        <v>1.6211912268093944E-9</v>
      </c>
      <c r="I335" s="18">
        <f t="shared" si="22"/>
        <v>1.6048162506697128E-9</v>
      </c>
      <c r="J335" s="18">
        <f t="shared" si="23"/>
        <v>1.44302576612384E-9</v>
      </c>
    </row>
    <row r="336" spans="1:10">
      <c r="A336" s="58">
        <v>1975</v>
      </c>
      <c r="B336" s="58">
        <v>4</v>
      </c>
      <c r="C336" s="17">
        <v>27699</v>
      </c>
      <c r="D336" s="18">
        <v>2750000000000</v>
      </c>
      <c r="E336" s="22">
        <v>532.79999999999995</v>
      </c>
      <c r="F336" s="18">
        <f>'IGPC-MTB'!B336*$F$376/'IGPC-MTB'!$B$376</f>
        <v>1.6744450402144772E-9</v>
      </c>
      <c r="G336" s="18">
        <f t="shared" si="20"/>
        <v>1.6744450402144772E-9</v>
      </c>
      <c r="H336" s="18">
        <f t="shared" si="21"/>
        <v>1.6566312883854442E-9</v>
      </c>
      <c r="I336" s="18">
        <f t="shared" si="22"/>
        <v>1.6387516011954115E-9</v>
      </c>
      <c r="J336" s="18">
        <f t="shared" si="23"/>
        <v>1.476179822429056E-9</v>
      </c>
    </row>
    <row r="337" spans="1:10">
      <c r="A337" s="58">
        <v>1975</v>
      </c>
      <c r="B337" s="58">
        <v>4</v>
      </c>
      <c r="C337" s="17">
        <v>27729</v>
      </c>
      <c r="D337" s="18">
        <v>2750000000000</v>
      </c>
      <c r="E337" s="22">
        <v>532.79999999999995</v>
      </c>
      <c r="F337" s="18">
        <f>'IGPC-MTB'!B337*$F$376/'IGPC-MTB'!$B$376</f>
        <v>1.7032384073081127E-9</v>
      </c>
      <c r="G337" s="18">
        <f t="shared" si="20"/>
        <v>1.7032384073081127E-9</v>
      </c>
      <c r="H337" s="18">
        <f t="shared" si="21"/>
        <v>1.6887803597329863E-9</v>
      </c>
      <c r="I337" s="18">
        <f t="shared" si="22"/>
        <v>1.6720235378395683E-9</v>
      </c>
      <c r="J337" s="18">
        <f t="shared" si="23"/>
        <v>1.5094576084118928E-9</v>
      </c>
    </row>
    <row r="338" spans="1:10">
      <c r="A338" s="58">
        <v>1976</v>
      </c>
      <c r="B338" s="58">
        <v>1</v>
      </c>
      <c r="C338" s="17">
        <v>27760</v>
      </c>
      <c r="D338" s="18">
        <v>2750000000000</v>
      </c>
      <c r="E338" s="22">
        <v>532.79999999999995</v>
      </c>
      <c r="F338" s="18">
        <f>'IGPC-MTB'!B338*$F$376/'IGPC-MTB'!$B$376</f>
        <v>1.7605482821964055E-9</v>
      </c>
      <c r="G338" s="18">
        <f t="shared" si="20"/>
        <v>1.7605482821964055E-9</v>
      </c>
      <c r="H338" s="18">
        <f t="shared" si="21"/>
        <v>1.7316562742522662E-9</v>
      </c>
      <c r="I338" s="18">
        <f t="shared" si="22"/>
        <v>1.7123719021321192E-9</v>
      </c>
      <c r="J338" s="18">
        <f t="shared" si="23"/>
        <v>1.5438406264448778E-9</v>
      </c>
    </row>
    <row r="339" spans="1:10">
      <c r="A339" s="58">
        <v>1976</v>
      </c>
      <c r="B339" s="58">
        <v>1</v>
      </c>
      <c r="C339" s="17">
        <v>27791</v>
      </c>
      <c r="D339" s="18">
        <v>2750000000000</v>
      </c>
      <c r="E339" s="22">
        <v>532.79999999999995</v>
      </c>
      <c r="F339" s="18">
        <f>'IGPC-MTB'!B339*$F$376/'IGPC-MTB'!$B$376</f>
        <v>1.844713509085493E-9</v>
      </c>
      <c r="G339" s="18">
        <f t="shared" si="20"/>
        <v>1.844713509085493E-9</v>
      </c>
      <c r="H339" s="18">
        <f t="shared" si="21"/>
        <v>1.802139617112106E-9</v>
      </c>
      <c r="I339" s="18">
        <f t="shared" si="22"/>
        <v>1.7685503827821958E-9</v>
      </c>
      <c r="J339" s="18">
        <f t="shared" si="23"/>
        <v>1.5822322041330781E-9</v>
      </c>
    </row>
    <row r="340" spans="1:10">
      <c r="A340" s="58">
        <v>1976</v>
      </c>
      <c r="B340" s="58">
        <v>1</v>
      </c>
      <c r="C340" s="17">
        <v>27820</v>
      </c>
      <c r="D340" s="18">
        <v>2750000000000</v>
      </c>
      <c r="E340" s="22">
        <v>532.79999999999995</v>
      </c>
      <c r="F340" s="18">
        <f>'IGPC-MTB'!B340*$F$376/'IGPC-MTB'!$B$376</f>
        <v>1.8951019014993546E-9</v>
      </c>
      <c r="G340" s="18">
        <f t="shared" si="20"/>
        <v>1.8951019014993546E-9</v>
      </c>
      <c r="H340" s="18">
        <f t="shared" si="21"/>
        <v>1.8697379706230135E-9</v>
      </c>
      <c r="I340" s="18">
        <f t="shared" si="22"/>
        <v>1.8326089862608355E-9</v>
      </c>
      <c r="J340" s="18">
        <f t="shared" si="23"/>
        <v>1.6231131491308219E-9</v>
      </c>
    </row>
    <row r="341" spans="1:10">
      <c r="A341" s="58">
        <v>1976</v>
      </c>
      <c r="B341" s="58">
        <v>2</v>
      </c>
      <c r="C341" s="17">
        <v>27851</v>
      </c>
      <c r="D341" s="18">
        <v>2750000000000</v>
      </c>
      <c r="E341" s="22">
        <v>532.79999999999995</v>
      </c>
      <c r="F341" s="18">
        <f>'IGPC-MTB'!B341*$F$376/'IGPC-MTB'!$B$376</f>
        <v>1.953519213583557E-9</v>
      </c>
      <c r="G341" s="18">
        <f t="shared" si="20"/>
        <v>1.953519213583557E-9</v>
      </c>
      <c r="H341" s="18">
        <f t="shared" si="21"/>
        <v>1.9240888691216221E-9</v>
      </c>
      <c r="I341" s="18">
        <f t="shared" si="22"/>
        <v>1.8972580062848735E-9</v>
      </c>
      <c r="J341" s="18">
        <f t="shared" si="23"/>
        <v>1.6662406084423116E-9</v>
      </c>
    </row>
    <row r="342" spans="1:10">
      <c r="A342" s="58">
        <v>1976</v>
      </c>
      <c r="B342" s="58">
        <v>2</v>
      </c>
      <c r="C342" s="17">
        <v>27881</v>
      </c>
      <c r="D342" s="18">
        <v>2750000000000</v>
      </c>
      <c r="E342" s="22">
        <v>768</v>
      </c>
      <c r="F342" s="18">
        <f>'IGPC-MTB'!B342*$F$376/'IGPC-MTB'!$B$376</f>
        <v>2.037407581173667E-9</v>
      </c>
      <c r="G342" s="18">
        <f t="shared" si="20"/>
        <v>2.037407581173667E-9</v>
      </c>
      <c r="H342" s="18">
        <f t="shared" si="21"/>
        <v>1.9950225201043621E-9</v>
      </c>
      <c r="I342" s="18">
        <f t="shared" si="22"/>
        <v>1.9611435808033908E-9</v>
      </c>
      <c r="J342" s="18">
        <f t="shared" si="23"/>
        <v>1.7147798145431364E-9</v>
      </c>
    </row>
    <row r="343" spans="1:10">
      <c r="A343" s="58">
        <v>1976</v>
      </c>
      <c r="B343" s="58">
        <v>2</v>
      </c>
      <c r="C343" s="17">
        <v>27912</v>
      </c>
      <c r="D343" s="18">
        <v>2750000000000</v>
      </c>
      <c r="E343" s="22">
        <v>768</v>
      </c>
      <c r="F343" s="18">
        <f>'IGPC-MTB'!B343*$F$376/'IGPC-MTB'!$B$376</f>
        <v>2.0797670539171879E-9</v>
      </c>
      <c r="G343" s="18">
        <f t="shared" si="20"/>
        <v>2.0797670539171879E-9</v>
      </c>
      <c r="H343" s="18">
        <f t="shared" si="21"/>
        <v>2.0584783610050656E-9</v>
      </c>
      <c r="I343" s="18">
        <f t="shared" si="22"/>
        <v>2.0228799025579182E-9</v>
      </c>
      <c r="J343" s="18">
        <f t="shared" si="23"/>
        <v>1.7641651137409087E-9</v>
      </c>
    </row>
    <row r="344" spans="1:10">
      <c r="A344" s="58">
        <v>1976</v>
      </c>
      <c r="B344" s="58">
        <v>3</v>
      </c>
      <c r="C344" s="17">
        <v>27942</v>
      </c>
      <c r="D344" s="18">
        <v>2750000000000</v>
      </c>
      <c r="E344" s="22">
        <v>768</v>
      </c>
      <c r="F344" s="18">
        <f>'IGPC-MTB'!B344*$F$376/'IGPC-MTB'!$B$376</f>
        <v>2.1351389137126402E-9</v>
      </c>
      <c r="G344" s="18">
        <f t="shared" si="20"/>
        <v>2.1351389137126402E-9</v>
      </c>
      <c r="H344" s="18">
        <f t="shared" si="21"/>
        <v>2.107271118834993E-9</v>
      </c>
      <c r="I344" s="18">
        <f t="shared" si="22"/>
        <v>2.0837210670470437E-9</v>
      </c>
      <c r="J344" s="18">
        <f t="shared" si="23"/>
        <v>1.815504567276219E-9</v>
      </c>
    </row>
    <row r="345" spans="1:10">
      <c r="A345" s="58">
        <v>1976</v>
      </c>
      <c r="B345" s="58">
        <v>3</v>
      </c>
      <c r="C345" s="17">
        <v>27973</v>
      </c>
      <c r="D345" s="18">
        <v>2750000000000</v>
      </c>
      <c r="E345" s="22">
        <v>768</v>
      </c>
      <c r="F345" s="18">
        <f>'IGPC-MTB'!B345*$F$376/'IGPC-MTB'!$B$376</f>
        <v>2.1902339142091152E-9</v>
      </c>
      <c r="G345" s="18">
        <f t="shared" si="20"/>
        <v>2.1902339142091152E-9</v>
      </c>
      <c r="H345" s="18">
        <f t="shared" si="21"/>
        <v>2.1625109619054035E-9</v>
      </c>
      <c r="I345" s="18">
        <f t="shared" si="22"/>
        <v>2.1345702050625328E-9</v>
      </c>
      <c r="J345" s="18">
        <f t="shared" si="23"/>
        <v>1.8663264020801216E-9</v>
      </c>
    </row>
    <row r="346" spans="1:10">
      <c r="A346" s="58">
        <v>1976</v>
      </c>
      <c r="B346" s="58">
        <v>3</v>
      </c>
      <c r="C346" s="17">
        <v>28004</v>
      </c>
      <c r="D346" s="18">
        <v>2750000000000</v>
      </c>
      <c r="E346" s="22">
        <v>768</v>
      </c>
      <c r="F346" s="18">
        <f>'IGPC-MTB'!B346*$F$376/'IGPC-MTB'!$B$376</f>
        <v>2.2533578343759308E-9</v>
      </c>
      <c r="G346" s="18">
        <f t="shared" si="20"/>
        <v>2.2533578343759308E-9</v>
      </c>
      <c r="H346" s="18">
        <f t="shared" si="21"/>
        <v>2.2215716845735522E-9</v>
      </c>
      <c r="I346" s="18">
        <f t="shared" si="22"/>
        <v>2.1923788286818465E-9</v>
      </c>
      <c r="J346" s="18">
        <f t="shared" si="23"/>
        <v>1.919992244667124E-9</v>
      </c>
    </row>
    <row r="347" spans="1:10">
      <c r="A347" s="58">
        <v>1976</v>
      </c>
      <c r="B347" s="58">
        <v>4</v>
      </c>
      <c r="C347" s="17">
        <v>28034</v>
      </c>
      <c r="D347" s="18">
        <v>2750000000000</v>
      </c>
      <c r="E347" s="22">
        <v>768</v>
      </c>
      <c r="F347" s="18">
        <f>'IGPC-MTB'!B347*$F$376/'IGPC-MTB'!$B$376</f>
        <v>2.3184197696355876E-9</v>
      </c>
      <c r="G347" s="18">
        <f t="shared" si="20"/>
        <v>2.3184197696355876E-9</v>
      </c>
      <c r="H347" s="18">
        <f t="shared" si="21"/>
        <v>2.2856573127396838E-9</v>
      </c>
      <c r="I347" s="18">
        <f t="shared" si="22"/>
        <v>2.2533963062423927E-9</v>
      </c>
      <c r="J347" s="18">
        <f t="shared" si="23"/>
        <v>1.9762888115843771E-9</v>
      </c>
    </row>
    <row r="348" spans="1:10">
      <c r="A348" s="58">
        <v>1976</v>
      </c>
      <c r="B348" s="58">
        <v>4</v>
      </c>
      <c r="C348" s="17">
        <v>28065</v>
      </c>
      <c r="D348" s="18">
        <v>2750000000000</v>
      </c>
      <c r="E348" s="22">
        <v>768</v>
      </c>
      <c r="F348" s="18">
        <f>'IGPC-MTB'!B348*$F$376/'IGPC-MTB'!$B$376</f>
        <v>2.3945560768543342E-9</v>
      </c>
      <c r="G348" s="18">
        <f t="shared" si="20"/>
        <v>2.3945560768543342E-9</v>
      </c>
      <c r="H348" s="18">
        <f t="shared" si="21"/>
        <v>2.3561804150107268E-9</v>
      </c>
      <c r="I348" s="18">
        <f t="shared" si="22"/>
        <v>2.3213952009659038E-9</v>
      </c>
      <c r="J348" s="18">
        <f t="shared" si="23"/>
        <v>2.0360882055767156E-9</v>
      </c>
    </row>
    <row r="349" spans="1:10">
      <c r="A349" s="58">
        <v>1976</v>
      </c>
      <c r="B349" s="58">
        <v>4</v>
      </c>
      <c r="C349" s="17">
        <v>28095</v>
      </c>
      <c r="D349" s="18">
        <v>2750000000000</v>
      </c>
      <c r="E349" s="22">
        <v>768</v>
      </c>
      <c r="F349" s="18">
        <f>'IGPC-MTB'!B349*$F$376/'IGPC-MTB'!$B$376</f>
        <v>2.4466056250620596E-9</v>
      </c>
      <c r="G349" s="18">
        <f t="shared" si="20"/>
        <v>2.4466056250620596E-9</v>
      </c>
      <c r="H349" s="18">
        <f t="shared" si="21"/>
        <v>2.4204409447781104E-9</v>
      </c>
      <c r="I349" s="18">
        <f t="shared" si="22"/>
        <v>2.3859445763368293E-9</v>
      </c>
      <c r="J349" s="18">
        <f t="shared" si="23"/>
        <v>2.0984758015544203E-9</v>
      </c>
    </row>
    <row r="350" spans="1:10">
      <c r="A350" s="58">
        <v>1977</v>
      </c>
      <c r="B350" s="58">
        <v>1</v>
      </c>
      <c r="C350" s="17">
        <v>28126</v>
      </c>
      <c r="D350" s="18">
        <v>2750000000000</v>
      </c>
      <c r="E350" s="22">
        <v>768</v>
      </c>
      <c r="F350" s="18">
        <f>'IGPC-MTB'!B350*$F$376/'IGPC-MTB'!$B$376</f>
        <v>2.5482129877867142E-9</v>
      </c>
      <c r="G350" s="18">
        <f t="shared" si="20"/>
        <v>2.5482129877867142E-9</v>
      </c>
      <c r="H350" s="18">
        <f t="shared" si="21"/>
        <v>2.4968925146620092E-9</v>
      </c>
      <c r="I350" s="18">
        <f t="shared" si="22"/>
        <v>2.462303423615513E-9</v>
      </c>
      <c r="J350" s="18">
        <f t="shared" si="23"/>
        <v>2.1641446280375137E-9</v>
      </c>
    </row>
    <row r="351" spans="1:10">
      <c r="A351" s="58">
        <v>1977</v>
      </c>
      <c r="B351" s="58">
        <v>1</v>
      </c>
      <c r="C351" s="17">
        <v>28157</v>
      </c>
      <c r="D351" s="18">
        <v>2750000000000</v>
      </c>
      <c r="E351" s="22">
        <v>768</v>
      </c>
      <c r="F351" s="18">
        <f>'IGPC-MTB'!B351*$F$376/'IGPC-MTB'!$B$376</f>
        <v>2.6401302750471656E-9</v>
      </c>
      <c r="G351" s="18">
        <f t="shared" si="20"/>
        <v>2.6401302750471656E-9</v>
      </c>
      <c r="H351" s="18">
        <f t="shared" si="21"/>
        <v>2.5937644951545039E-9</v>
      </c>
      <c r="I351" s="18">
        <f t="shared" si="22"/>
        <v>2.5437534604224975E-9</v>
      </c>
      <c r="J351" s="18">
        <f t="shared" si="23"/>
        <v>2.2297746996143462E-9</v>
      </c>
    </row>
    <row r="352" spans="1:10">
      <c r="A352" s="58">
        <v>1977</v>
      </c>
      <c r="B352" s="58">
        <v>1</v>
      </c>
      <c r="C352" s="17">
        <v>28185</v>
      </c>
      <c r="D352" s="18">
        <v>2750000000000</v>
      </c>
      <c r="E352" s="22">
        <v>768</v>
      </c>
      <c r="F352" s="18">
        <f>'IGPC-MTB'!B352*$F$376/'IGPC-MTB'!$B$376</f>
        <v>2.7251260798331841E-9</v>
      </c>
      <c r="G352" s="18">
        <f t="shared" si="20"/>
        <v>2.7251260798331841E-9</v>
      </c>
      <c r="H352" s="18">
        <f t="shared" si="21"/>
        <v>2.6822915327548173E-9</v>
      </c>
      <c r="I352" s="18">
        <f t="shared" si="22"/>
        <v>2.6368326082975024E-9</v>
      </c>
      <c r="J352" s="18">
        <f t="shared" si="23"/>
        <v>2.2983023057822668E-9</v>
      </c>
    </row>
    <row r="353" spans="1:10">
      <c r="A353" s="58">
        <v>1977</v>
      </c>
      <c r="B353" s="58">
        <v>2</v>
      </c>
      <c r="C353" s="17">
        <v>28216</v>
      </c>
      <c r="D353" s="18">
        <v>2750000000000</v>
      </c>
      <c r="E353" s="22">
        <v>768</v>
      </c>
      <c r="F353" s="18">
        <f>'IGPC-MTB'!B353*$F$376/'IGPC-MTB'!$B$376</f>
        <v>2.8278408797537486E-9</v>
      </c>
      <c r="G353" s="18">
        <f t="shared" si="20"/>
        <v>2.8278408797537486E-9</v>
      </c>
      <c r="H353" s="18">
        <f t="shared" si="21"/>
        <v>2.7760084529834119E-9</v>
      </c>
      <c r="I353" s="18">
        <f t="shared" si="22"/>
        <v>2.7299559657139579E-9</v>
      </c>
      <c r="J353" s="18">
        <f t="shared" si="23"/>
        <v>2.370246930784127E-9</v>
      </c>
    </row>
    <row r="354" spans="1:10">
      <c r="A354" s="58">
        <v>1977</v>
      </c>
      <c r="B354" s="58">
        <v>2</v>
      </c>
      <c r="C354" s="17">
        <v>28246</v>
      </c>
      <c r="D354" s="18">
        <v>2750000000000</v>
      </c>
      <c r="E354" s="22">
        <v>1106.4000000000001</v>
      </c>
      <c r="F354" s="18">
        <f>'IGPC-MTB'!B354*$F$376/'IGPC-MTB'!$B$376</f>
        <v>2.9443986446231753E-9</v>
      </c>
      <c r="G354" s="18">
        <f t="shared" si="20"/>
        <v>2.9443986446231753E-9</v>
      </c>
      <c r="H354" s="18">
        <f t="shared" si="21"/>
        <v>2.8855312948496927E-9</v>
      </c>
      <c r="I354" s="18">
        <f t="shared" si="22"/>
        <v>2.8310403494122438E-9</v>
      </c>
      <c r="J354" s="18">
        <f t="shared" si="23"/>
        <v>2.4441066377291147E-9</v>
      </c>
    </row>
    <row r="355" spans="1:10">
      <c r="A355" s="58">
        <v>1977</v>
      </c>
      <c r="B355" s="58">
        <v>2</v>
      </c>
      <c r="C355" s="17">
        <v>28277</v>
      </c>
      <c r="D355" s="18">
        <v>2750000000000</v>
      </c>
      <c r="E355" s="22">
        <v>1106.4000000000001</v>
      </c>
      <c r="F355" s="18">
        <f>'IGPC-MTB'!B355*$F$376/'IGPC-MTB'!$B$376</f>
        <v>3.0069688461920361E-9</v>
      </c>
      <c r="G355" s="18">
        <f t="shared" si="20"/>
        <v>3.0069688461920361E-9</v>
      </c>
      <c r="H355" s="18">
        <f t="shared" si="21"/>
        <v>2.975519281596398E-9</v>
      </c>
      <c r="I355" s="18">
        <f t="shared" si="22"/>
        <v>2.9254555387025613E-9</v>
      </c>
      <c r="J355" s="18">
        <f t="shared" si="23"/>
        <v>2.520362466095632E-9</v>
      </c>
    </row>
    <row r="356" spans="1:10">
      <c r="A356" s="58">
        <v>1977</v>
      </c>
      <c r="B356" s="58">
        <v>3</v>
      </c>
      <c r="C356" s="17">
        <v>28307</v>
      </c>
      <c r="D356" s="18">
        <v>2750000000000</v>
      </c>
      <c r="E356" s="22">
        <v>1106.4000000000001</v>
      </c>
      <c r="F356" s="18">
        <f>'IGPC-MTB'!B356*$F$376/'IGPC-MTB'!$B$376</f>
        <v>3.0822745755138514E-9</v>
      </c>
      <c r="G356" s="18">
        <f t="shared" si="20"/>
        <v>3.0822745755138514E-9</v>
      </c>
      <c r="H356" s="18">
        <f t="shared" si="21"/>
        <v>3.0443888752884268E-9</v>
      </c>
      <c r="I356" s="18">
        <f t="shared" si="22"/>
        <v>3.0106870919400207E-9</v>
      </c>
      <c r="J356" s="18">
        <f t="shared" si="23"/>
        <v>2.5986638343160602E-9</v>
      </c>
    </row>
    <row r="357" spans="1:10">
      <c r="A357" s="58">
        <v>1977</v>
      </c>
      <c r="B357" s="58">
        <v>3</v>
      </c>
      <c r="C357" s="17">
        <v>28338</v>
      </c>
      <c r="D357" s="18">
        <v>2750000000000</v>
      </c>
      <c r="E357" s="22">
        <v>1106.4000000000001</v>
      </c>
      <c r="F357" s="18">
        <f>'IGPC-MTB'!B357*$F$376/'IGPC-MTB'!$B$376</f>
        <v>3.1329398272266905E-9</v>
      </c>
      <c r="G357" s="18">
        <f t="shared" si="20"/>
        <v>3.1329398272266905E-9</v>
      </c>
      <c r="H357" s="18">
        <f t="shared" si="21"/>
        <v>3.1075039462687068E-9</v>
      </c>
      <c r="I357" s="18">
        <f t="shared" si="22"/>
        <v>3.0736242129601067E-9</v>
      </c>
      <c r="J357" s="18">
        <f t="shared" si="23"/>
        <v>2.6773505135351624E-9</v>
      </c>
    </row>
    <row r="358" spans="1:10">
      <c r="A358" s="58">
        <v>1977</v>
      </c>
      <c r="B358" s="58">
        <v>3</v>
      </c>
      <c r="C358" s="17">
        <v>28369</v>
      </c>
      <c r="D358" s="18">
        <v>2750000000000</v>
      </c>
      <c r="E358" s="22">
        <v>1106.4000000000001</v>
      </c>
      <c r="F358" s="18">
        <f>'IGPC-MTB'!B358*$F$376/'IGPC-MTB'!$B$376</f>
        <v>3.1827745010425974E-9</v>
      </c>
      <c r="G358" s="18">
        <f t="shared" si="20"/>
        <v>3.1827745010425974E-9</v>
      </c>
      <c r="H358" s="18">
        <f t="shared" si="21"/>
        <v>3.15775885643567E-9</v>
      </c>
      <c r="I358" s="18">
        <f t="shared" si="22"/>
        <v>3.1323942342573772E-9</v>
      </c>
      <c r="J358" s="18">
        <f t="shared" si="23"/>
        <v>2.7555177152497385E-9</v>
      </c>
    </row>
    <row r="359" spans="1:10">
      <c r="A359" s="58">
        <v>1977</v>
      </c>
      <c r="B359" s="58">
        <v>4</v>
      </c>
      <c r="C359" s="17">
        <v>28399</v>
      </c>
      <c r="D359" s="18">
        <v>2750000000000</v>
      </c>
      <c r="E359" s="22">
        <v>1106.4000000000001</v>
      </c>
      <c r="F359" s="18">
        <f>'IGPC-MTB'!B359*$F$376/'IGPC-MTB'!$B$376</f>
        <v>3.269154602323503E-9</v>
      </c>
      <c r="G359" s="18">
        <f t="shared" si="20"/>
        <v>3.269154602323503E-9</v>
      </c>
      <c r="H359" s="18">
        <f t="shared" si="21"/>
        <v>3.2256754189225702E-9</v>
      </c>
      <c r="I359" s="18">
        <f t="shared" si="22"/>
        <v>3.1944625005946251E-9</v>
      </c>
      <c r="J359" s="18">
        <f t="shared" si="23"/>
        <v>2.8355685866252178E-9</v>
      </c>
    </row>
    <row r="360" spans="1:10">
      <c r="A360" s="58">
        <v>1977</v>
      </c>
      <c r="B360" s="58">
        <v>4</v>
      </c>
      <c r="C360" s="17">
        <v>28430</v>
      </c>
      <c r="D360" s="18">
        <v>2750000000000</v>
      </c>
      <c r="E360" s="22">
        <v>1106.4000000000001</v>
      </c>
      <c r="F360" s="18">
        <f>'IGPC-MTB'!B360*$F$376/'IGPC-MTB'!$B$376</f>
        <v>3.3823900556052033E-9</v>
      </c>
      <c r="G360" s="18">
        <f t="shared" si="20"/>
        <v>3.3823900556052033E-9</v>
      </c>
      <c r="H360" s="18">
        <f t="shared" si="21"/>
        <v>3.3252903658379969E-9</v>
      </c>
      <c r="I360" s="18">
        <f t="shared" si="22"/>
        <v>3.2770897785621547E-9</v>
      </c>
      <c r="J360" s="18">
        <f t="shared" si="23"/>
        <v>2.9183679432643798E-9</v>
      </c>
    </row>
    <row r="361" spans="1:10">
      <c r="A361" s="58">
        <v>1977</v>
      </c>
      <c r="B361" s="58">
        <v>4</v>
      </c>
      <c r="C361" s="17">
        <v>28460</v>
      </c>
      <c r="D361" s="18">
        <v>2750000000000</v>
      </c>
      <c r="E361" s="22">
        <v>1106.4000000000001</v>
      </c>
      <c r="F361" s="18">
        <f>'IGPC-MTB'!B361*$F$376/'IGPC-MTB'!$B$376</f>
        <v>3.4629561116075863E-9</v>
      </c>
      <c r="G361" s="18">
        <f t="shared" si="20"/>
        <v>3.4629561116075863E-9</v>
      </c>
      <c r="H361" s="18">
        <f t="shared" si="21"/>
        <v>3.4224360205705471E-9</v>
      </c>
      <c r="I361" s="18">
        <f t="shared" si="22"/>
        <v>3.3705598658034249E-9</v>
      </c>
      <c r="J361" s="18">
        <f t="shared" si="23"/>
        <v>3.0040947822143574E-9</v>
      </c>
    </row>
    <row r="362" spans="1:10">
      <c r="A362" s="58">
        <v>1978</v>
      </c>
      <c r="B362" s="58">
        <v>1</v>
      </c>
      <c r="C362" s="17">
        <v>28491</v>
      </c>
      <c r="D362" s="18">
        <v>2750000000000</v>
      </c>
      <c r="E362" s="22">
        <v>1106.4000000000001</v>
      </c>
      <c r="F362" s="18">
        <f>'IGPC-MTB'!B362*$F$376/'IGPC-MTB'!$B$376</f>
        <v>3.5916956856320127E-9</v>
      </c>
      <c r="G362" s="18">
        <f t="shared" si="20"/>
        <v>3.5916956856320127E-9</v>
      </c>
      <c r="H362" s="18">
        <f t="shared" si="21"/>
        <v>3.5267385110883934E-9</v>
      </c>
      <c r="I362" s="18">
        <f t="shared" si="22"/>
        <v>3.4779505518744865E-9</v>
      </c>
      <c r="J362" s="18">
        <f t="shared" si="23"/>
        <v>3.0912605744241199E-9</v>
      </c>
    </row>
    <row r="363" spans="1:10">
      <c r="A363" s="58">
        <v>1978</v>
      </c>
      <c r="B363" s="58">
        <v>1</v>
      </c>
      <c r="C363" s="17">
        <v>28522</v>
      </c>
      <c r="D363" s="18">
        <v>2750000000000</v>
      </c>
      <c r="E363" s="22">
        <v>1106.4000000000001</v>
      </c>
      <c r="F363" s="18">
        <f>'IGPC-MTB'!B363*$F$376/'IGPC-MTB'!$B$376</f>
        <v>3.7065922947075765E-9</v>
      </c>
      <c r="G363" s="18">
        <f t="shared" si="20"/>
        <v>3.7065922947075765E-9</v>
      </c>
      <c r="H363" s="18">
        <f t="shared" si="21"/>
        <v>3.6486917591512256E-9</v>
      </c>
      <c r="I363" s="18">
        <f t="shared" si="22"/>
        <v>3.585698583864908E-9</v>
      </c>
      <c r="J363" s="18">
        <f t="shared" si="23"/>
        <v>3.1799093285778165E-9</v>
      </c>
    </row>
    <row r="364" spans="1:10">
      <c r="A364" s="58">
        <v>1978</v>
      </c>
      <c r="B364" s="58">
        <v>1</v>
      </c>
      <c r="C364" s="17">
        <v>28550</v>
      </c>
      <c r="D364" s="18">
        <v>2750000000000</v>
      </c>
      <c r="E364" s="22">
        <v>1106.4000000000001</v>
      </c>
      <c r="F364" s="18">
        <f>'IGPC-MTB'!B364*$F$376/'IGPC-MTB'!$B$376</f>
        <v>3.826472371164731E-9</v>
      </c>
      <c r="G364" s="18">
        <f t="shared" si="20"/>
        <v>3.826472371164731E-9</v>
      </c>
      <c r="H364" s="18">
        <f t="shared" si="21"/>
        <v>3.7660553642864331E-9</v>
      </c>
      <c r="I364" s="18">
        <f t="shared" si="22"/>
        <v>3.7070147251396875E-9</v>
      </c>
      <c r="J364" s="18">
        <f t="shared" si="23"/>
        <v>3.271139524650317E-9</v>
      </c>
    </row>
    <row r="365" spans="1:10">
      <c r="A365" s="58">
        <v>1978</v>
      </c>
      <c r="B365" s="58">
        <v>2</v>
      </c>
      <c r="C365" s="17">
        <v>28581</v>
      </c>
      <c r="D365" s="18">
        <v>2750000000000</v>
      </c>
      <c r="E365" s="22">
        <v>1106.4000000000001</v>
      </c>
      <c r="F365" s="18">
        <f>'IGPC-MTB'!B365*$F$376/'IGPC-MTB'!$B$376</f>
        <v>3.9247574223016587E-9</v>
      </c>
      <c r="G365" s="18">
        <f t="shared" si="20"/>
        <v>3.9247574223016587E-9</v>
      </c>
      <c r="H365" s="18">
        <f t="shared" si="21"/>
        <v>3.8753033223169779E-9</v>
      </c>
      <c r="I365" s="18">
        <f t="shared" si="22"/>
        <v>3.818229892013086E-9</v>
      </c>
      <c r="J365" s="18">
        <f t="shared" si="23"/>
        <v>3.3617253016683756E-9</v>
      </c>
    </row>
    <row r="366" spans="1:10">
      <c r="A366" s="58">
        <v>1978</v>
      </c>
      <c r="B366" s="58">
        <v>2</v>
      </c>
      <c r="C366" s="17">
        <v>28611</v>
      </c>
      <c r="D366" s="18">
        <v>2750000000000</v>
      </c>
      <c r="E366" s="22">
        <v>1560</v>
      </c>
      <c r="F366" s="18">
        <f>'IGPC-MTB'!B366*$F$376/'IGPC-MTB'!$B$376</f>
        <v>4.0244267699334717E-9</v>
      </c>
      <c r="G366" s="18">
        <f t="shared" si="20"/>
        <v>4.0244267699334717E-9</v>
      </c>
      <c r="H366" s="18">
        <f t="shared" si="21"/>
        <v>3.974279662505632E-9</v>
      </c>
      <c r="I366" s="18">
        <f t="shared" si="22"/>
        <v>3.9243868354086549E-9</v>
      </c>
      <c r="J366" s="18">
        <f t="shared" si="23"/>
        <v>3.4504137395640485E-9</v>
      </c>
    </row>
    <row r="367" spans="1:10">
      <c r="A367" s="58">
        <v>1978</v>
      </c>
      <c r="B367" s="58">
        <v>2</v>
      </c>
      <c r="C367" s="17">
        <v>28642</v>
      </c>
      <c r="D367" s="18">
        <v>2750000000000</v>
      </c>
      <c r="E367" s="22">
        <v>1560</v>
      </c>
      <c r="F367" s="18">
        <f>'IGPC-MTB'!B367*$F$376/'IGPC-MTB'!$B$376</f>
        <v>4.1609184043292628E-9</v>
      </c>
      <c r="G367" s="18">
        <f t="shared" si="20"/>
        <v>4.1609184043292628E-9</v>
      </c>
      <c r="H367" s="18">
        <f t="shared" si="21"/>
        <v>4.0921035438868783E-9</v>
      </c>
      <c r="I367" s="18">
        <f t="shared" si="22"/>
        <v>4.0355433418271848E-9</v>
      </c>
      <c r="J367" s="18">
        <f t="shared" si="23"/>
        <v>3.5450812810509084E-9</v>
      </c>
    </row>
    <row r="368" spans="1:10">
      <c r="A368" s="58">
        <v>1978</v>
      </c>
      <c r="B368" s="58">
        <v>3</v>
      </c>
      <c r="C368" s="17">
        <v>28672</v>
      </c>
      <c r="D368" s="18">
        <v>2750000000000</v>
      </c>
      <c r="E368" s="22">
        <v>1560</v>
      </c>
      <c r="F368" s="18">
        <f>'IGPC-MTB'!B368*$F$376/'IGPC-MTB'!$B$376</f>
        <v>4.3904347631814121E-9</v>
      </c>
      <c r="G368" s="18">
        <f t="shared" si="20"/>
        <v>4.3904347631814121E-9</v>
      </c>
      <c r="H368" s="18">
        <f t="shared" si="21"/>
        <v>4.2741362646888702E-9</v>
      </c>
      <c r="I368" s="18">
        <f t="shared" si="22"/>
        <v>4.1892240262828994E-9</v>
      </c>
      <c r="J368" s="18">
        <f t="shared" si="23"/>
        <v>3.6511461217388311E-9</v>
      </c>
    </row>
    <row r="369" spans="1:10">
      <c r="A369" s="58">
        <v>1978</v>
      </c>
      <c r="B369" s="58">
        <v>3</v>
      </c>
      <c r="C369" s="17">
        <v>28703</v>
      </c>
      <c r="D369" s="18">
        <v>2750000000000</v>
      </c>
      <c r="E369" s="22">
        <v>1560</v>
      </c>
      <c r="F369" s="18">
        <f>'IGPC-MTB'!B369*$F$376/'IGPC-MTB'!$B$376</f>
        <v>4.5236040859894746E-9</v>
      </c>
      <c r="G369" s="18">
        <f t="shared" si="20"/>
        <v>4.5236040859894746E-9</v>
      </c>
      <c r="H369" s="18">
        <f t="shared" si="21"/>
        <v>4.4565220333795804E-9</v>
      </c>
      <c r="I369" s="18">
        <f t="shared" si="22"/>
        <v>4.3557248580559312E-9</v>
      </c>
      <c r="J369" s="18">
        <f t="shared" si="23"/>
        <v>3.7646412096837214E-9</v>
      </c>
    </row>
    <row r="370" spans="1:10">
      <c r="A370" s="58">
        <v>1978</v>
      </c>
      <c r="B370" s="58">
        <v>3</v>
      </c>
      <c r="C370" s="17">
        <v>28734</v>
      </c>
      <c r="D370" s="18">
        <v>2750000000000</v>
      </c>
      <c r="E370" s="22">
        <v>1560</v>
      </c>
      <c r="F370" s="18">
        <f>'IGPC-MTB'!B370*$F$376/'IGPC-MTB'!$B$376</f>
        <v>4.6177362476417435E-9</v>
      </c>
      <c r="G370" s="18">
        <f t="shared" si="20"/>
        <v>4.6177362476417435E-9</v>
      </c>
      <c r="H370" s="18">
        <f t="shared" si="21"/>
        <v>4.5704278309425144E-9</v>
      </c>
      <c r="I370" s="18">
        <f t="shared" si="22"/>
        <v>4.5096248319068095E-9</v>
      </c>
      <c r="J370" s="18">
        <f t="shared" si="23"/>
        <v>3.8832217939301291E-9</v>
      </c>
    </row>
    <row r="371" spans="1:10">
      <c r="A371" s="58">
        <v>1978</v>
      </c>
      <c r="B371" s="58">
        <v>4</v>
      </c>
      <c r="C371" s="17">
        <v>28764</v>
      </c>
      <c r="D371" s="18">
        <v>2750000000000</v>
      </c>
      <c r="E371" s="22">
        <v>1560</v>
      </c>
      <c r="F371" s="18">
        <f>'IGPC-MTB'!B371*$F$376/'IGPC-MTB'!$B$376</f>
        <v>4.7473063995631017E-9</v>
      </c>
      <c r="G371" s="18">
        <f t="shared" si="20"/>
        <v>4.7473063995631017E-9</v>
      </c>
      <c r="H371" s="18">
        <f t="shared" si="21"/>
        <v>4.6820731348329184E-9</v>
      </c>
      <c r="I371" s="18">
        <f t="shared" si="22"/>
        <v>4.6286427057121105E-9</v>
      </c>
      <c r="J371" s="18">
        <f t="shared" si="23"/>
        <v>4.005836136743383E-9</v>
      </c>
    </row>
    <row r="372" spans="1:10">
      <c r="A372" s="58">
        <v>1978</v>
      </c>
      <c r="B372" s="58">
        <v>4</v>
      </c>
      <c r="C372" s="17">
        <v>28795</v>
      </c>
      <c r="D372" s="18">
        <v>2750000000000</v>
      </c>
      <c r="E372" s="22">
        <v>1560</v>
      </c>
      <c r="F372" s="18">
        <f>'IGPC-MTB'!B372*$F$376/'IGPC-MTB'!$B$376</f>
        <v>4.8519592145765069E-9</v>
      </c>
      <c r="G372" s="18">
        <f t="shared" si="20"/>
        <v>4.8519592145765069E-9</v>
      </c>
      <c r="H372" s="18">
        <f t="shared" si="21"/>
        <v>4.7993475629275083E-9</v>
      </c>
      <c r="I372" s="18">
        <f t="shared" si="22"/>
        <v>4.738030397024148E-9</v>
      </c>
      <c r="J372" s="18">
        <f t="shared" si="23"/>
        <v>4.1281072102794877E-9</v>
      </c>
    </row>
    <row r="373" spans="1:10">
      <c r="A373" s="58">
        <v>1978</v>
      </c>
      <c r="B373" s="58">
        <v>4</v>
      </c>
      <c r="C373" s="17">
        <v>28825</v>
      </c>
      <c r="D373" s="18">
        <v>2750000000000</v>
      </c>
      <c r="E373" s="22">
        <v>1560</v>
      </c>
      <c r="F373" s="18">
        <f>'IGPC-MTB'!B373*$F$376/'IGPC-MTB'!$B$376</f>
        <v>4.9516285622083216E-9</v>
      </c>
      <c r="G373" s="18">
        <f t="shared" si="20"/>
        <v>4.9516285622083216E-9</v>
      </c>
      <c r="H373" s="18">
        <f t="shared" si="21"/>
        <v>4.9015405567603831E-9</v>
      </c>
      <c r="I373" s="18">
        <f t="shared" si="22"/>
        <v>4.8495802969940519E-9</v>
      </c>
      <c r="J373" s="18">
        <f t="shared" si="23"/>
        <v>4.2529739609988701E-9</v>
      </c>
    </row>
    <row r="374" spans="1:10">
      <c r="A374" s="58">
        <v>1979</v>
      </c>
      <c r="B374" s="58">
        <v>1</v>
      </c>
      <c r="C374" s="17">
        <v>28856</v>
      </c>
      <c r="D374" s="18">
        <v>2750000000000</v>
      </c>
      <c r="E374" s="22">
        <v>1560</v>
      </c>
      <c r="F374" s="18">
        <f>'IGPC-MTB'!B374*$F$376/'IGPC-MTB'!$B$376</f>
        <v>5.2403928110416051E-9</v>
      </c>
      <c r="G374" s="18">
        <f t="shared" si="20"/>
        <v>5.2403928110416051E-9</v>
      </c>
      <c r="H374" s="18">
        <f t="shared" si="21"/>
        <v>5.0939649312048439E-9</v>
      </c>
      <c r="I374" s="18">
        <f t="shared" si="22"/>
        <v>5.0119840592686418E-9</v>
      </c>
      <c r="J374" s="18">
        <f t="shared" si="23"/>
        <v>4.3889915984316104E-9</v>
      </c>
    </row>
    <row r="375" spans="1:10">
      <c r="A375" s="58">
        <v>1979</v>
      </c>
      <c r="B375" s="58">
        <v>1</v>
      </c>
      <c r="C375" s="17">
        <v>28887</v>
      </c>
      <c r="D375" s="18">
        <v>2750000000000</v>
      </c>
      <c r="E375" s="22">
        <v>1560</v>
      </c>
      <c r="F375" s="18">
        <f>'IGPC-MTB'!B375*$F$376/'IGPC-MTB'!$B$376</f>
        <v>5.3904505510872804E-9</v>
      </c>
      <c r="G375" s="18">
        <f t="shared" si="20"/>
        <v>5.3904505510872804E-9</v>
      </c>
      <c r="H375" s="18">
        <f t="shared" si="21"/>
        <v>5.3148921264869563E-9</v>
      </c>
      <c r="I375" s="18">
        <f t="shared" si="22"/>
        <v>5.1909357798980976E-9</v>
      </c>
      <c r="J375" s="18">
        <f t="shared" si="23"/>
        <v>4.5281305225679963E-9</v>
      </c>
    </row>
    <row r="376" spans="1:10">
      <c r="A376" s="58">
        <v>1979</v>
      </c>
      <c r="B376" s="58">
        <v>1</v>
      </c>
      <c r="C376" s="17">
        <v>28915</v>
      </c>
      <c r="D376" s="18">
        <v>2750000000000</v>
      </c>
      <c r="E376" s="22">
        <v>1560</v>
      </c>
      <c r="F376" s="18">
        <v>5.5765000000000003E-9</v>
      </c>
      <c r="G376" s="18">
        <f t="shared" si="20"/>
        <v>5.5765000000000003E-9</v>
      </c>
      <c r="H376" s="18">
        <f t="shared" si="21"/>
        <v>5.4826861571804582E-9</v>
      </c>
      <c r="I376" s="18">
        <f t="shared" si="22"/>
        <v>5.400701883277715E-9</v>
      </c>
      <c r="J376" s="18">
        <f t="shared" si="23"/>
        <v>4.6724987859771799E-9</v>
      </c>
    </row>
    <row r="377" spans="1:10" s="7" customFormat="1" ht="12.75" customHeight="1">
      <c r="A377" s="58">
        <v>1979</v>
      </c>
      <c r="B377" s="58">
        <v>2</v>
      </c>
      <c r="C377" s="17">
        <v>28946</v>
      </c>
      <c r="D377" s="18">
        <v>2750000000000</v>
      </c>
      <c r="E377" s="22">
        <v>1560</v>
      </c>
      <c r="F377" s="20">
        <v>5.7688999999999998E-9</v>
      </c>
      <c r="G377" s="18">
        <f t="shared" si="20"/>
        <v>5.7688999999999998E-9</v>
      </c>
      <c r="H377" s="18">
        <f t="shared" si="21"/>
        <v>5.6718842415902671E-9</v>
      </c>
      <c r="I377" s="18">
        <f t="shared" si="22"/>
        <v>5.5764771620552141E-9</v>
      </c>
      <c r="J377" s="18">
        <f t="shared" si="23"/>
        <v>4.8249099598312728E-9</v>
      </c>
    </row>
    <row r="378" spans="1:10" s="7" customFormat="1">
      <c r="A378" s="58">
        <v>1979</v>
      </c>
      <c r="B378" s="58">
        <v>2</v>
      </c>
      <c r="C378" s="17">
        <v>28976</v>
      </c>
      <c r="D378" s="18">
        <v>2750000000000</v>
      </c>
      <c r="E378" s="22">
        <v>2268</v>
      </c>
      <c r="F378" s="20">
        <v>5.8703999999999999E-9</v>
      </c>
      <c r="G378" s="18">
        <f t="shared" si="20"/>
        <v>5.8703999999999999E-9</v>
      </c>
      <c r="H378" s="18">
        <f t="shared" si="21"/>
        <v>5.8194287142296018E-9</v>
      </c>
      <c r="I378" s="18">
        <f t="shared" si="22"/>
        <v>5.7372988257570043E-9</v>
      </c>
      <c r="J378" s="18">
        <f t="shared" si="23"/>
        <v>4.9791229665045277E-9</v>
      </c>
    </row>
    <row r="379" spans="1:10" s="7" customFormat="1">
      <c r="A379" s="58">
        <v>1979</v>
      </c>
      <c r="B379" s="58">
        <v>2</v>
      </c>
      <c r="C379" s="17">
        <v>29007</v>
      </c>
      <c r="D379" s="18">
        <v>2750000000000</v>
      </c>
      <c r="E379" s="22">
        <v>2268</v>
      </c>
      <c r="F379" s="20">
        <v>6.0464999999999997E-9</v>
      </c>
      <c r="G379" s="18">
        <f t="shared" si="20"/>
        <v>6.0464999999999997E-9</v>
      </c>
      <c r="H379" s="18">
        <f t="shared" si="21"/>
        <v>5.9577993923931338E-9</v>
      </c>
      <c r="I379" s="18">
        <f t="shared" si="22"/>
        <v>5.8941554759735569E-9</v>
      </c>
      <c r="J379" s="18">
        <f t="shared" si="23"/>
        <v>5.136639535164543E-9</v>
      </c>
    </row>
    <row r="380" spans="1:10" s="7" customFormat="1">
      <c r="A380" s="58">
        <v>1979</v>
      </c>
      <c r="B380" s="58">
        <v>3</v>
      </c>
      <c r="C380" s="17">
        <v>29037</v>
      </c>
      <c r="D380" s="18">
        <v>2750000000000</v>
      </c>
      <c r="E380" s="22">
        <v>2268</v>
      </c>
      <c r="F380" s="20">
        <v>6.3704999999999999E-9</v>
      </c>
      <c r="G380" s="18">
        <f t="shared" si="20"/>
        <v>6.3704999999999999E-9</v>
      </c>
      <c r="H380" s="18">
        <f t="shared" si="21"/>
        <v>6.2063860861212941E-9</v>
      </c>
      <c r="I380" s="18">
        <f t="shared" si="22"/>
        <v>6.0923066814413007E-9</v>
      </c>
      <c r="J380" s="18">
        <f t="shared" si="23"/>
        <v>5.2984794716357158E-9</v>
      </c>
    </row>
    <row r="381" spans="1:10" s="7" customFormat="1">
      <c r="A381" s="58">
        <v>1979</v>
      </c>
      <c r="B381" s="58">
        <v>3</v>
      </c>
      <c r="C381" s="17">
        <v>29068</v>
      </c>
      <c r="D381" s="18">
        <v>2750000000000</v>
      </c>
      <c r="E381" s="22">
        <v>2268</v>
      </c>
      <c r="F381" s="20">
        <v>6.739E-9</v>
      </c>
      <c r="G381" s="18">
        <f t="shared" si="20"/>
        <v>6.739E-9</v>
      </c>
      <c r="H381" s="18">
        <f t="shared" si="21"/>
        <v>6.5521599110522325E-9</v>
      </c>
      <c r="I381" s="18">
        <f t="shared" si="22"/>
        <v>6.3790745536524435E-9</v>
      </c>
      <c r="J381" s="18">
        <f t="shared" si="23"/>
        <v>5.4774341073806648E-9</v>
      </c>
    </row>
    <row r="382" spans="1:10" s="7" customFormat="1">
      <c r="A382" s="58">
        <v>1979</v>
      </c>
      <c r="B382" s="58">
        <v>3</v>
      </c>
      <c r="C382" s="17">
        <v>29099</v>
      </c>
      <c r="D382" s="18">
        <v>2750000000000</v>
      </c>
      <c r="E382" s="22">
        <v>2268</v>
      </c>
      <c r="F382" s="20">
        <v>7.1842999999999997E-9</v>
      </c>
      <c r="G382" s="18">
        <f t="shared" si="20"/>
        <v>7.1842999999999997E-9</v>
      </c>
      <c r="H382" s="18">
        <f t="shared" si="21"/>
        <v>6.9580886527838949E-9</v>
      </c>
      <c r="I382" s="18">
        <f t="shared" si="22"/>
        <v>6.7564382492703499E-9</v>
      </c>
      <c r="J382" s="18">
        <f t="shared" si="23"/>
        <v>5.6829448274355387E-9</v>
      </c>
    </row>
    <row r="383" spans="1:10" s="7" customFormat="1">
      <c r="A383" s="58">
        <v>1979</v>
      </c>
      <c r="B383" s="58">
        <v>4</v>
      </c>
      <c r="C383" s="17">
        <v>29129</v>
      </c>
      <c r="D383" s="18">
        <v>2750000000000</v>
      </c>
      <c r="E383" s="22">
        <v>2268</v>
      </c>
      <c r="F383" s="20">
        <v>7.5480999999999996E-9</v>
      </c>
      <c r="G383" s="18">
        <f t="shared" si="20"/>
        <v>7.5480999999999996E-9</v>
      </c>
      <c r="H383" s="18">
        <f t="shared" si="21"/>
        <v>7.3639537498547611E-9</v>
      </c>
      <c r="I383" s="18">
        <f t="shared" si="22"/>
        <v>7.1494481399706681E-9</v>
      </c>
      <c r="J383" s="18">
        <f t="shared" si="23"/>
        <v>5.9068503970908776E-9</v>
      </c>
    </row>
    <row r="384" spans="1:10" s="7" customFormat="1">
      <c r="A384" s="58">
        <v>1979</v>
      </c>
      <c r="B384" s="58">
        <v>4</v>
      </c>
      <c r="C384" s="17">
        <v>29160</v>
      </c>
      <c r="D384" s="18">
        <v>2750000000000</v>
      </c>
      <c r="E384" s="22">
        <v>2932.8</v>
      </c>
      <c r="F384" s="20">
        <v>8.0089000000000003E-9</v>
      </c>
      <c r="G384" s="18">
        <f t="shared" si="20"/>
        <v>8.0089000000000003E-9</v>
      </c>
      <c r="H384" s="18">
        <f t="shared" si="21"/>
        <v>7.7750870149471633E-9</v>
      </c>
      <c r="I384" s="18">
        <f t="shared" si="22"/>
        <v>7.5729482979673751E-9</v>
      </c>
      <c r="J384" s="18">
        <f t="shared" si="23"/>
        <v>6.1587694817885651E-9</v>
      </c>
    </row>
    <row r="385" spans="1:10" s="7" customFormat="1">
      <c r="A385" s="58">
        <v>1979</v>
      </c>
      <c r="B385" s="58">
        <v>4</v>
      </c>
      <c r="C385" s="17">
        <v>29190</v>
      </c>
      <c r="D385" s="18">
        <v>2750000000000</v>
      </c>
      <c r="E385" s="22">
        <v>2932.8</v>
      </c>
      <c r="F385" s="20">
        <v>8.3698000000000006E-9</v>
      </c>
      <c r="G385" s="18">
        <f t="shared" si="20"/>
        <v>8.3698000000000006E-9</v>
      </c>
      <c r="H385" s="18">
        <f t="shared" si="21"/>
        <v>8.1873616763887997E-9</v>
      </c>
      <c r="I385" s="18">
        <f t="shared" si="22"/>
        <v>7.9684747151187504E-9</v>
      </c>
      <c r="J385" s="18">
        <f t="shared" si="23"/>
        <v>6.4341502872907949E-9</v>
      </c>
    </row>
    <row r="386" spans="1:10" s="7" customFormat="1">
      <c r="A386" s="58">
        <v>1980</v>
      </c>
      <c r="B386" s="58">
        <v>1</v>
      </c>
      <c r="C386" s="17">
        <v>29221</v>
      </c>
      <c r="D386" s="18">
        <v>2750000000000</v>
      </c>
      <c r="E386" s="22">
        <v>2932.8</v>
      </c>
      <c r="F386" s="20">
        <v>8.9190000000000003E-9</v>
      </c>
      <c r="G386" s="18">
        <f t="shared" ref="G386:G449" si="24">F386</f>
        <v>8.9190000000000003E-9</v>
      </c>
      <c r="H386" s="18">
        <f t="shared" si="21"/>
        <v>8.6400373957524047E-9</v>
      </c>
      <c r="I386" s="18">
        <f t="shared" si="22"/>
        <v>8.4243170877217909E-9</v>
      </c>
      <c r="J386" s="18">
        <f t="shared" si="23"/>
        <v>6.7256959106886302E-9</v>
      </c>
    </row>
    <row r="387" spans="1:10" s="7" customFormat="1">
      <c r="A387" s="58">
        <v>1980</v>
      </c>
      <c r="B387" s="58">
        <v>1</v>
      </c>
      <c r="C387" s="17">
        <v>29252</v>
      </c>
      <c r="D387" s="18">
        <v>2750000000000</v>
      </c>
      <c r="E387" s="22">
        <v>2932.8</v>
      </c>
      <c r="F387" s="20">
        <v>9.2889999999999997E-9</v>
      </c>
      <c r="G387" s="18">
        <f t="shared" si="24"/>
        <v>9.2889999999999997E-9</v>
      </c>
      <c r="H387" s="18">
        <f t="shared" ref="H387:H450" si="25">SQRT(G387*G386)</f>
        <v>9.1021201376382627E-9</v>
      </c>
      <c r="I387" s="18">
        <f t="shared" si="22"/>
        <v>8.8511575063700367E-9</v>
      </c>
      <c r="J387" s="18">
        <f t="shared" si="23"/>
        <v>7.0377292072100905E-9</v>
      </c>
    </row>
    <row r="388" spans="1:10" s="7" customFormat="1">
      <c r="A388" s="58">
        <v>1980</v>
      </c>
      <c r="B388" s="58">
        <v>1</v>
      </c>
      <c r="C388" s="17">
        <v>29281</v>
      </c>
      <c r="D388" s="18">
        <v>2750000000000</v>
      </c>
      <c r="E388" s="22">
        <v>2932.8</v>
      </c>
      <c r="F388" s="20">
        <v>9.7648999999999996E-9</v>
      </c>
      <c r="G388" s="18">
        <f t="shared" si="24"/>
        <v>9.7648999999999996E-9</v>
      </c>
      <c r="H388" s="18">
        <f t="shared" si="25"/>
        <v>9.5239779556653735E-9</v>
      </c>
      <c r="I388" s="18">
        <f t="shared" ref="I388:I451" si="26">GEOMEAN(G386:G388)</f>
        <v>9.3178913543885294E-9</v>
      </c>
      <c r="J388" s="18">
        <f t="shared" si="23"/>
        <v>7.3740836551544831E-9</v>
      </c>
    </row>
    <row r="389" spans="1:10" s="7" customFormat="1">
      <c r="A389" s="58">
        <v>1980</v>
      </c>
      <c r="B389" s="58">
        <v>2</v>
      </c>
      <c r="C389" s="17">
        <v>29312</v>
      </c>
      <c r="D389" s="18">
        <v>2750000000000</v>
      </c>
      <c r="E389" s="22">
        <v>2932.8</v>
      </c>
      <c r="F389" s="20">
        <v>1.0238499999999999E-8</v>
      </c>
      <c r="G389" s="18">
        <f t="shared" si="24"/>
        <v>1.0238499999999999E-8</v>
      </c>
      <c r="H389" s="18">
        <f t="shared" si="25"/>
        <v>9.9988963716002169E-9</v>
      </c>
      <c r="I389" s="18">
        <f t="shared" si="26"/>
        <v>9.7564322376806083E-9</v>
      </c>
      <c r="J389" s="18">
        <f t="shared" si="23"/>
        <v>7.7351725100853234E-9</v>
      </c>
    </row>
    <row r="390" spans="1:10" s="7" customFormat="1">
      <c r="A390" s="58">
        <v>1980</v>
      </c>
      <c r="B390" s="58">
        <v>2</v>
      </c>
      <c r="C390" s="17">
        <v>29342</v>
      </c>
      <c r="D390" s="18">
        <v>2750000000000</v>
      </c>
      <c r="E390" s="22">
        <v>4149.6000000000004</v>
      </c>
      <c r="F390" s="20">
        <v>1.0805E-8</v>
      </c>
      <c r="G390" s="18">
        <f t="shared" si="24"/>
        <v>1.0805E-8</v>
      </c>
      <c r="H390" s="18">
        <f t="shared" si="25"/>
        <v>1.0517936703555503E-8</v>
      </c>
      <c r="I390" s="18">
        <f t="shared" si="26"/>
        <v>1.0260683745277261E-8</v>
      </c>
      <c r="J390" s="18">
        <f t="shared" si="23"/>
        <v>8.1386010515309148E-9</v>
      </c>
    </row>
    <row r="391" spans="1:10" s="7" customFormat="1">
      <c r="A391" s="58">
        <v>1980</v>
      </c>
      <c r="B391" s="58">
        <v>2</v>
      </c>
      <c r="C391" s="17">
        <v>29373</v>
      </c>
      <c r="D391" s="18">
        <v>2750000000000</v>
      </c>
      <c r="E391" s="22">
        <v>4149.6000000000004</v>
      </c>
      <c r="F391" s="20">
        <v>1.1401799999999999E-8</v>
      </c>
      <c r="G391" s="18">
        <f t="shared" si="24"/>
        <v>1.1401799999999999E-8</v>
      </c>
      <c r="H391" s="18">
        <f t="shared" si="25"/>
        <v>1.1099389577810123E-8</v>
      </c>
      <c r="I391" s="18">
        <f t="shared" si="26"/>
        <v>1.0804670028485568E-8</v>
      </c>
      <c r="J391" s="18">
        <f t="shared" si="23"/>
        <v>8.5803606067251973E-9</v>
      </c>
    </row>
    <row r="392" spans="1:10" s="7" customFormat="1">
      <c r="A392" s="58">
        <v>1980</v>
      </c>
      <c r="B392" s="58">
        <v>3</v>
      </c>
      <c r="C392" s="17">
        <v>29403</v>
      </c>
      <c r="D392" s="18">
        <v>2750000000000</v>
      </c>
      <c r="E392" s="22">
        <v>4149.6000000000004</v>
      </c>
      <c r="F392" s="20">
        <v>1.20305E-8</v>
      </c>
      <c r="G392" s="18">
        <f t="shared" si="24"/>
        <v>1.20305E-8</v>
      </c>
      <c r="H392" s="18">
        <f t="shared" si="25"/>
        <v>1.1711932159127288E-8</v>
      </c>
      <c r="I392" s="18">
        <f t="shared" si="26"/>
        <v>1.1401464056594263E-8</v>
      </c>
      <c r="J392" s="18">
        <f t="shared" si="23"/>
        <v>9.0472110210147676E-9</v>
      </c>
    </row>
    <row r="393" spans="1:10" s="7" customFormat="1">
      <c r="A393" s="58">
        <v>1980</v>
      </c>
      <c r="B393" s="58">
        <v>3</v>
      </c>
      <c r="C393" s="17">
        <v>29434</v>
      </c>
      <c r="D393" s="18">
        <v>2750000000000</v>
      </c>
      <c r="E393" s="22">
        <v>4149.6000000000004</v>
      </c>
      <c r="F393" s="20">
        <v>1.2649699999999999E-8</v>
      </c>
      <c r="G393" s="18">
        <f t="shared" si="24"/>
        <v>1.2649699999999999E-8</v>
      </c>
      <c r="H393" s="18">
        <f t="shared" si="25"/>
        <v>1.2336215621088989E-8</v>
      </c>
      <c r="I393" s="18">
        <f t="shared" si="26"/>
        <v>1.2016530894500225E-8</v>
      </c>
      <c r="J393" s="18">
        <f t="shared" si="23"/>
        <v>9.5346579489743837E-9</v>
      </c>
    </row>
    <row r="394" spans="1:10" s="7" customFormat="1">
      <c r="A394" s="58">
        <v>1980</v>
      </c>
      <c r="B394" s="58">
        <v>3</v>
      </c>
      <c r="C394" s="17">
        <v>29465</v>
      </c>
      <c r="D394" s="18">
        <v>2750000000000</v>
      </c>
      <c r="E394" s="22">
        <v>4149.6000000000004</v>
      </c>
      <c r="F394" s="20">
        <v>1.3213000000000001E-8</v>
      </c>
      <c r="G394" s="18">
        <f t="shared" si="24"/>
        <v>1.3213000000000001E-8</v>
      </c>
      <c r="H394" s="18">
        <f t="shared" si="25"/>
        <v>1.2928282411055228E-8</v>
      </c>
      <c r="I394" s="18">
        <f t="shared" si="26"/>
        <v>1.2621814101632579E-8</v>
      </c>
      <c r="J394" s="18">
        <f t="shared" si="23"/>
        <v>1.0031284141670057E-8</v>
      </c>
    </row>
    <row r="395" spans="1:10" s="7" customFormat="1">
      <c r="A395" s="58">
        <v>1980</v>
      </c>
      <c r="B395" s="58">
        <v>4</v>
      </c>
      <c r="C395" s="17">
        <v>29495</v>
      </c>
      <c r="D395" s="18">
        <v>2750000000000</v>
      </c>
      <c r="E395" s="22">
        <v>4149.6000000000004</v>
      </c>
      <c r="F395" s="20">
        <v>1.4487399999999999E-8</v>
      </c>
      <c r="G395" s="18">
        <f t="shared" si="24"/>
        <v>1.4487399999999999E-8</v>
      </c>
      <c r="H395" s="18">
        <f t="shared" si="25"/>
        <v>1.3835534546955531E-8</v>
      </c>
      <c r="I395" s="18">
        <f t="shared" si="26"/>
        <v>1.3428392827096681E-8</v>
      </c>
      <c r="J395" s="18">
        <f t="shared" si="23"/>
        <v>1.0591381203521183E-8</v>
      </c>
    </row>
    <row r="396" spans="1:10" s="7" customFormat="1">
      <c r="A396" s="58">
        <v>1980</v>
      </c>
      <c r="B396" s="58">
        <v>4</v>
      </c>
      <c r="C396" s="17">
        <v>29526</v>
      </c>
      <c r="D396" s="18">
        <v>2750000000000</v>
      </c>
      <c r="E396" s="22">
        <v>5788.8</v>
      </c>
      <c r="F396" s="20">
        <v>1.5650199999999999E-8</v>
      </c>
      <c r="G396" s="18">
        <f t="shared" si="24"/>
        <v>1.5650199999999999E-8</v>
      </c>
      <c r="H396" s="18">
        <f t="shared" si="25"/>
        <v>1.5057579735136718E-8</v>
      </c>
      <c r="I396" s="18">
        <f t="shared" si="26"/>
        <v>1.4415750573792756E-8</v>
      </c>
      <c r="J396" s="18">
        <f t="shared" si="23"/>
        <v>1.1199488404998117E-8</v>
      </c>
    </row>
    <row r="397" spans="1:10" s="7" customFormat="1">
      <c r="A397" s="58">
        <v>1980</v>
      </c>
      <c r="B397" s="58">
        <v>4</v>
      </c>
      <c r="C397" s="17">
        <v>29556</v>
      </c>
      <c r="D397" s="18">
        <v>2750000000000</v>
      </c>
      <c r="E397" s="22">
        <v>5788.8</v>
      </c>
      <c r="F397" s="20">
        <v>1.6714700000000001E-8</v>
      </c>
      <c r="G397" s="18">
        <f t="shared" si="24"/>
        <v>1.6714700000000001E-8</v>
      </c>
      <c r="H397" s="18">
        <f t="shared" si="25"/>
        <v>1.6173694628624593E-8</v>
      </c>
      <c r="I397" s="18">
        <f t="shared" si="26"/>
        <v>1.5590844611897908E-8</v>
      </c>
      <c r="J397" s="18">
        <f t="shared" ref="J397:J460" si="27">GEOMEAN(G386:G397)</f>
        <v>1.1863972825509887E-8</v>
      </c>
    </row>
    <row r="398" spans="1:10" s="7" customFormat="1">
      <c r="A398" s="58">
        <v>1981</v>
      </c>
      <c r="B398" s="58">
        <v>1</v>
      </c>
      <c r="C398" s="17">
        <v>29587</v>
      </c>
      <c r="D398" s="18">
        <v>2750000000000</v>
      </c>
      <c r="E398" s="22">
        <v>5788.8</v>
      </c>
      <c r="F398" s="20">
        <v>1.7752599999999998E-8</v>
      </c>
      <c r="G398" s="18">
        <f t="shared" si="24"/>
        <v>1.7752599999999998E-8</v>
      </c>
      <c r="H398" s="18">
        <f t="shared" si="25"/>
        <v>1.7225834761195176E-8</v>
      </c>
      <c r="I398" s="18">
        <f t="shared" si="26"/>
        <v>1.6683742641724234E-8</v>
      </c>
      <c r="J398" s="18">
        <f t="shared" si="27"/>
        <v>1.2564415606472061E-8</v>
      </c>
    </row>
    <row r="399" spans="1:10" s="7" customFormat="1">
      <c r="A399" s="58">
        <v>1981</v>
      </c>
      <c r="B399" s="58">
        <v>1</v>
      </c>
      <c r="C399" s="17">
        <v>29618</v>
      </c>
      <c r="D399" s="18">
        <v>2750000000000</v>
      </c>
      <c r="E399" s="22">
        <v>5788.8</v>
      </c>
      <c r="F399" s="20">
        <v>1.8827200000000001E-8</v>
      </c>
      <c r="G399" s="18">
        <f t="shared" si="24"/>
        <v>1.8827200000000001E-8</v>
      </c>
      <c r="H399" s="18">
        <f t="shared" si="25"/>
        <v>1.8282006200633451E-8</v>
      </c>
      <c r="I399" s="18">
        <f t="shared" si="26"/>
        <v>1.7743887010892718E-8</v>
      </c>
      <c r="J399" s="18">
        <f t="shared" si="27"/>
        <v>1.3326323694714061E-8</v>
      </c>
    </row>
    <row r="400" spans="1:10" s="7" customFormat="1">
      <c r="A400" s="58">
        <v>1981</v>
      </c>
      <c r="B400" s="58">
        <v>1</v>
      </c>
      <c r="C400" s="17">
        <v>29646</v>
      </c>
      <c r="D400" s="18">
        <v>2750000000000</v>
      </c>
      <c r="E400" s="22">
        <v>5788.8</v>
      </c>
      <c r="F400" s="20">
        <v>1.9835100000000001E-8</v>
      </c>
      <c r="G400" s="18">
        <f t="shared" si="24"/>
        <v>1.9835100000000001E-8</v>
      </c>
      <c r="H400" s="18">
        <f t="shared" si="25"/>
        <v>1.9324580065812559E-8</v>
      </c>
      <c r="I400" s="18">
        <f t="shared" si="26"/>
        <v>1.8785699286294377E-8</v>
      </c>
      <c r="J400" s="18">
        <f t="shared" si="27"/>
        <v>1.413701029293071E-8</v>
      </c>
    </row>
    <row r="401" spans="1:10" s="7" customFormat="1">
      <c r="A401" s="58">
        <v>1981</v>
      </c>
      <c r="B401" s="58">
        <v>2</v>
      </c>
      <c r="C401" s="17">
        <v>29677</v>
      </c>
      <c r="D401" s="18">
        <v>2750000000000</v>
      </c>
      <c r="E401" s="22">
        <v>5788.8</v>
      </c>
      <c r="F401" s="20">
        <v>2.1132200000000001E-8</v>
      </c>
      <c r="G401" s="18">
        <f t="shared" si="24"/>
        <v>2.1132200000000001E-8</v>
      </c>
      <c r="H401" s="18">
        <f t="shared" si="25"/>
        <v>2.0473380283187241E-8</v>
      </c>
      <c r="I401" s="18">
        <f t="shared" si="26"/>
        <v>1.9909252178667383E-8</v>
      </c>
      <c r="J401" s="18">
        <f t="shared" si="27"/>
        <v>1.5017003166487802E-8</v>
      </c>
    </row>
    <row r="402" spans="1:10" s="7" customFormat="1">
      <c r="A402" s="58">
        <v>1981</v>
      </c>
      <c r="B402" s="58">
        <v>2</v>
      </c>
      <c r="C402" s="17">
        <v>29707</v>
      </c>
      <c r="D402" s="18">
        <v>2750000000000</v>
      </c>
      <c r="E402" s="22">
        <v>8464.7999999999993</v>
      </c>
      <c r="F402" s="20">
        <v>2.2297199999999999E-8</v>
      </c>
      <c r="G402" s="18">
        <f t="shared" si="24"/>
        <v>2.2297199999999999E-8</v>
      </c>
      <c r="H402" s="18">
        <f t="shared" si="25"/>
        <v>2.1706885770188223E-8</v>
      </c>
      <c r="I402" s="18">
        <f t="shared" si="26"/>
        <v>2.1064111517226218E-8</v>
      </c>
      <c r="J402" s="18">
        <f t="shared" si="27"/>
        <v>1.5951519857545399E-8</v>
      </c>
    </row>
    <row r="403" spans="1:10" s="7" customFormat="1">
      <c r="A403" s="58">
        <v>1981</v>
      </c>
      <c r="B403" s="58">
        <v>2</v>
      </c>
      <c r="C403" s="17">
        <v>29738</v>
      </c>
      <c r="D403" s="18">
        <v>2750000000000</v>
      </c>
      <c r="E403" s="22">
        <v>8464.7999999999993</v>
      </c>
      <c r="F403" s="20">
        <v>2.3428E-8</v>
      </c>
      <c r="G403" s="18">
        <f t="shared" si="24"/>
        <v>2.3428E-8</v>
      </c>
      <c r="H403" s="18">
        <f t="shared" si="25"/>
        <v>2.2855607662015901E-8</v>
      </c>
      <c r="I403" s="18">
        <f t="shared" si="26"/>
        <v>2.226606225529874E-8</v>
      </c>
      <c r="J403" s="18">
        <f t="shared" si="27"/>
        <v>1.6938133516212721E-8</v>
      </c>
    </row>
    <row r="404" spans="1:10" s="7" customFormat="1">
      <c r="A404" s="58">
        <v>1981</v>
      </c>
      <c r="B404" s="58">
        <v>3</v>
      </c>
      <c r="C404" s="17">
        <v>29768</v>
      </c>
      <c r="D404" s="18">
        <v>2750000000000</v>
      </c>
      <c r="E404" s="22">
        <v>8464.7999999999993</v>
      </c>
      <c r="F404" s="20">
        <v>2.4881E-8</v>
      </c>
      <c r="G404" s="18">
        <f t="shared" si="24"/>
        <v>2.4881E-8</v>
      </c>
      <c r="H404" s="18">
        <f t="shared" si="25"/>
        <v>2.4143571980964209E-8</v>
      </c>
      <c r="I404" s="18">
        <f t="shared" si="26"/>
        <v>2.3511723115787951E-8</v>
      </c>
      <c r="J404" s="18">
        <f t="shared" si="27"/>
        <v>1.7995512989389372E-8</v>
      </c>
    </row>
    <row r="405" spans="1:10" s="7" customFormat="1">
      <c r="A405" s="58">
        <v>1981</v>
      </c>
      <c r="B405" s="58">
        <v>3</v>
      </c>
      <c r="C405" s="17">
        <v>29799</v>
      </c>
      <c r="D405" s="18">
        <v>2750000000000</v>
      </c>
      <c r="E405" s="22">
        <v>8464.7999999999993</v>
      </c>
      <c r="F405" s="20">
        <v>2.64048E-8</v>
      </c>
      <c r="G405" s="18">
        <f t="shared" si="24"/>
        <v>2.64048E-8</v>
      </c>
      <c r="H405" s="18">
        <f t="shared" si="25"/>
        <v>2.5631578741856693E-8</v>
      </c>
      <c r="I405" s="18">
        <f t="shared" si="26"/>
        <v>2.4874936244544975E-8</v>
      </c>
      <c r="J405" s="18">
        <f t="shared" si="27"/>
        <v>1.9133648267223815E-8</v>
      </c>
    </row>
    <row r="406" spans="1:10" s="7" customFormat="1">
      <c r="A406" s="58">
        <v>1981</v>
      </c>
      <c r="B406" s="58">
        <v>3</v>
      </c>
      <c r="C406" s="17">
        <v>29830</v>
      </c>
      <c r="D406" s="18">
        <v>2750000000000</v>
      </c>
      <c r="E406" s="22">
        <v>8464.7999999999993</v>
      </c>
      <c r="F406" s="20">
        <v>2.7797800000000001E-8</v>
      </c>
      <c r="G406" s="18">
        <f t="shared" si="24"/>
        <v>2.7797800000000001E-8</v>
      </c>
      <c r="H406" s="18">
        <f t="shared" si="25"/>
        <v>2.7092348540501247E-8</v>
      </c>
      <c r="I406" s="18">
        <f t="shared" si="26"/>
        <v>2.6334215174838703E-8</v>
      </c>
      <c r="J406" s="18">
        <f t="shared" si="27"/>
        <v>2.0357066812122997E-8</v>
      </c>
    </row>
    <row r="407" spans="1:10" s="7" customFormat="1">
      <c r="A407" s="58">
        <v>1981</v>
      </c>
      <c r="B407" s="58">
        <v>4</v>
      </c>
      <c r="C407" s="17">
        <v>29860</v>
      </c>
      <c r="D407" s="18">
        <v>2750000000000</v>
      </c>
      <c r="E407" s="22">
        <v>8464.7999999999993</v>
      </c>
      <c r="F407" s="20">
        <v>2.9082499999999999E-8</v>
      </c>
      <c r="G407" s="18">
        <f t="shared" si="24"/>
        <v>2.9082499999999999E-8</v>
      </c>
      <c r="H407" s="18">
        <f t="shared" si="25"/>
        <v>2.8432895007367787E-8</v>
      </c>
      <c r="I407" s="18">
        <f t="shared" si="26"/>
        <v>2.7740120823963238E-8</v>
      </c>
      <c r="J407" s="18">
        <f t="shared" si="27"/>
        <v>2.1574230235988298E-8</v>
      </c>
    </row>
    <row r="408" spans="1:10" s="7" customFormat="1">
      <c r="A408" s="58">
        <v>1981</v>
      </c>
      <c r="B408" s="58">
        <v>4</v>
      </c>
      <c r="C408" s="17">
        <v>29891</v>
      </c>
      <c r="D408" s="18">
        <v>2750000000000</v>
      </c>
      <c r="E408" s="22">
        <v>11928</v>
      </c>
      <c r="F408" s="20">
        <v>3.0604099999999999E-8</v>
      </c>
      <c r="G408" s="18">
        <f t="shared" si="24"/>
        <v>3.0604099999999999E-8</v>
      </c>
      <c r="H408" s="18">
        <f t="shared" si="25"/>
        <v>2.983360082608199E-8</v>
      </c>
      <c r="I408" s="18">
        <f t="shared" si="26"/>
        <v>2.9138951796648434E-8</v>
      </c>
      <c r="J408" s="18">
        <f t="shared" si="27"/>
        <v>2.2814289726280454E-8</v>
      </c>
    </row>
    <row r="409" spans="1:10" s="7" customFormat="1">
      <c r="A409" s="58">
        <v>1981</v>
      </c>
      <c r="B409" s="58">
        <v>4</v>
      </c>
      <c r="C409" s="17">
        <v>29921</v>
      </c>
      <c r="D409" s="18">
        <v>2750000000000</v>
      </c>
      <c r="E409" s="22">
        <v>11928</v>
      </c>
      <c r="F409" s="20">
        <v>3.23447E-8</v>
      </c>
      <c r="G409" s="18">
        <f t="shared" si="24"/>
        <v>3.23447E-8</v>
      </c>
      <c r="H409" s="18">
        <f t="shared" si="25"/>
        <v>3.1462365347665773E-8</v>
      </c>
      <c r="I409" s="18">
        <f t="shared" si="26"/>
        <v>3.0648189587825177E-8</v>
      </c>
      <c r="J409" s="18">
        <f t="shared" si="27"/>
        <v>2.4104548301922007E-8</v>
      </c>
    </row>
    <row r="410" spans="1:10" s="7" customFormat="1">
      <c r="A410" s="58">
        <v>1982</v>
      </c>
      <c r="B410" s="58">
        <v>1</v>
      </c>
      <c r="C410" s="17">
        <v>29952</v>
      </c>
      <c r="D410" s="18">
        <v>2750000000000</v>
      </c>
      <c r="E410" s="22">
        <v>11928</v>
      </c>
      <c r="F410" s="20">
        <v>3.45162E-8</v>
      </c>
      <c r="G410" s="18">
        <f t="shared" si="24"/>
        <v>3.45162E-8</v>
      </c>
      <c r="H410" s="18">
        <f t="shared" si="25"/>
        <v>3.341281392130869E-8</v>
      </c>
      <c r="I410" s="18">
        <f t="shared" si="26"/>
        <v>3.244904393922834E-8</v>
      </c>
      <c r="J410" s="18">
        <f t="shared" si="27"/>
        <v>2.5477828800422279E-8</v>
      </c>
    </row>
    <row r="411" spans="1:10" s="7" customFormat="1">
      <c r="A411" s="58">
        <v>1982</v>
      </c>
      <c r="B411" s="58">
        <v>1</v>
      </c>
      <c r="C411" s="17">
        <v>29983</v>
      </c>
      <c r="D411" s="18">
        <v>2750000000000</v>
      </c>
      <c r="E411" s="22">
        <v>11928</v>
      </c>
      <c r="F411" s="20">
        <v>3.6785799999999998E-8</v>
      </c>
      <c r="G411" s="18">
        <f t="shared" si="24"/>
        <v>3.6785799999999998E-8</v>
      </c>
      <c r="H411" s="18">
        <f t="shared" si="25"/>
        <v>3.5632934624585721E-8</v>
      </c>
      <c r="I411" s="18">
        <f t="shared" si="26"/>
        <v>3.4501298173442888E-8</v>
      </c>
      <c r="J411" s="18">
        <f t="shared" si="27"/>
        <v>2.6940374016307619E-8</v>
      </c>
    </row>
    <row r="412" spans="1:10" s="7" customFormat="1">
      <c r="A412" s="58">
        <v>1982</v>
      </c>
      <c r="B412" s="58">
        <v>1</v>
      </c>
      <c r="C412" s="17">
        <v>30011</v>
      </c>
      <c r="D412" s="18">
        <v>2750000000000</v>
      </c>
      <c r="E412" s="22">
        <v>11928</v>
      </c>
      <c r="F412" s="20">
        <v>3.8712899999999999E-8</v>
      </c>
      <c r="G412" s="18">
        <f t="shared" si="24"/>
        <v>3.8712899999999999E-8</v>
      </c>
      <c r="H412" s="18">
        <f t="shared" si="25"/>
        <v>3.7737050717034048E-8</v>
      </c>
      <c r="I412" s="18">
        <f t="shared" si="26"/>
        <v>3.6631353230480083E-8</v>
      </c>
      <c r="J412" s="18">
        <f t="shared" si="27"/>
        <v>2.8484289871659926E-8</v>
      </c>
    </row>
    <row r="413" spans="1:10" s="7" customFormat="1">
      <c r="A413" s="58">
        <v>1982</v>
      </c>
      <c r="B413" s="58">
        <v>2</v>
      </c>
      <c r="C413" s="17">
        <v>30042</v>
      </c>
      <c r="D413" s="18">
        <v>2750000000000</v>
      </c>
      <c r="E413" s="22">
        <v>11928</v>
      </c>
      <c r="F413" s="20">
        <v>4.0899400000000003E-8</v>
      </c>
      <c r="G413" s="18">
        <f t="shared" si="24"/>
        <v>4.0899400000000003E-8</v>
      </c>
      <c r="H413" s="18">
        <f t="shared" si="25"/>
        <v>3.979113446811991E-8</v>
      </c>
      <c r="I413" s="18">
        <f t="shared" si="26"/>
        <v>3.876302095474891E-8</v>
      </c>
      <c r="J413" s="18">
        <f t="shared" si="27"/>
        <v>3.0095605271815437E-8</v>
      </c>
    </row>
    <row r="414" spans="1:10" s="7" customFormat="1">
      <c r="A414" s="58">
        <v>1982</v>
      </c>
      <c r="B414" s="58">
        <v>2</v>
      </c>
      <c r="C414" s="17">
        <v>30072</v>
      </c>
      <c r="D414" s="18">
        <v>2750000000000</v>
      </c>
      <c r="E414" s="22">
        <v>16608</v>
      </c>
      <c r="F414" s="20">
        <v>4.3625100000000001E-8</v>
      </c>
      <c r="G414" s="18">
        <f t="shared" si="24"/>
        <v>4.3625100000000001E-8</v>
      </c>
      <c r="H414" s="18">
        <f t="shared" si="25"/>
        <v>4.2240270062346905E-8</v>
      </c>
      <c r="I414" s="18">
        <f t="shared" si="26"/>
        <v>4.1030142569399499E-8</v>
      </c>
      <c r="J414" s="18">
        <f t="shared" si="27"/>
        <v>3.1826845138243385E-8</v>
      </c>
    </row>
    <row r="415" spans="1:10" s="7" customFormat="1">
      <c r="A415" s="58">
        <v>1982</v>
      </c>
      <c r="B415" s="58">
        <v>2</v>
      </c>
      <c r="C415" s="17">
        <v>30103</v>
      </c>
      <c r="D415" s="18">
        <v>2750000000000</v>
      </c>
      <c r="E415" s="22">
        <v>16608</v>
      </c>
      <c r="F415" s="20">
        <v>4.67411E-8</v>
      </c>
      <c r="G415" s="18">
        <f t="shared" si="24"/>
        <v>4.67411E-8</v>
      </c>
      <c r="H415" s="18">
        <f t="shared" si="25"/>
        <v>4.5156230595677493E-8</v>
      </c>
      <c r="I415" s="18">
        <f t="shared" si="26"/>
        <v>4.3690206802556229E-8</v>
      </c>
      <c r="J415" s="18">
        <f t="shared" si="27"/>
        <v>3.371246954144288E-8</v>
      </c>
    </row>
    <row r="416" spans="1:10" s="7" customFormat="1">
      <c r="A416" s="58">
        <v>1982</v>
      </c>
      <c r="B416" s="58">
        <v>3</v>
      </c>
      <c r="C416" s="17">
        <v>30133</v>
      </c>
      <c r="D416" s="18">
        <v>2750000000000</v>
      </c>
      <c r="E416" s="22">
        <v>16608</v>
      </c>
      <c r="F416" s="20">
        <v>4.9728699999999998E-8</v>
      </c>
      <c r="G416" s="18">
        <f t="shared" si="24"/>
        <v>4.9728699999999998E-8</v>
      </c>
      <c r="H416" s="18">
        <f t="shared" si="25"/>
        <v>4.8211763497822812E-8</v>
      </c>
      <c r="I416" s="18">
        <f t="shared" si="26"/>
        <v>4.663165438131383E-8</v>
      </c>
      <c r="J416" s="18">
        <f t="shared" si="27"/>
        <v>3.5715124906823149E-8</v>
      </c>
    </row>
    <row r="417" spans="1:10" s="7" customFormat="1">
      <c r="A417" s="58">
        <v>1982</v>
      </c>
      <c r="B417" s="58">
        <v>3</v>
      </c>
      <c r="C417" s="17">
        <v>30164</v>
      </c>
      <c r="D417" s="18">
        <v>2750000000000</v>
      </c>
      <c r="E417" s="22">
        <v>16608</v>
      </c>
      <c r="F417" s="20">
        <v>5.2497200000000001E-8</v>
      </c>
      <c r="G417" s="18">
        <f t="shared" si="24"/>
        <v>5.2497200000000001E-8</v>
      </c>
      <c r="H417" s="18">
        <f t="shared" si="25"/>
        <v>5.1094202309459728E-8</v>
      </c>
      <c r="I417" s="18">
        <f t="shared" si="26"/>
        <v>4.9599891345559838E-8</v>
      </c>
      <c r="J417" s="18">
        <f t="shared" si="27"/>
        <v>3.7820152715369728E-8</v>
      </c>
    </row>
    <row r="418" spans="1:10" s="7" customFormat="1">
      <c r="A418" s="58">
        <v>1982</v>
      </c>
      <c r="B418" s="58">
        <v>3</v>
      </c>
      <c r="C418" s="17">
        <v>30195</v>
      </c>
      <c r="D418" s="18">
        <v>2750000000000</v>
      </c>
      <c r="E418" s="22">
        <v>16608</v>
      </c>
      <c r="F418" s="20">
        <v>5.4756800000000001E-8</v>
      </c>
      <c r="G418" s="18">
        <f t="shared" si="24"/>
        <v>5.4756800000000001E-8</v>
      </c>
      <c r="H418" s="18">
        <f t="shared" si="25"/>
        <v>5.3615097509563482E-8</v>
      </c>
      <c r="I418" s="18">
        <f t="shared" si="26"/>
        <v>5.228700532175808E-8</v>
      </c>
      <c r="J418" s="18">
        <f t="shared" si="27"/>
        <v>4.001832568244699E-8</v>
      </c>
    </row>
    <row r="419" spans="1:10" s="7" customFormat="1">
      <c r="A419" s="58">
        <v>1982</v>
      </c>
      <c r="B419" s="58">
        <v>4</v>
      </c>
      <c r="C419" s="17">
        <v>30225</v>
      </c>
      <c r="D419" s="18">
        <v>2750000000000</v>
      </c>
      <c r="E419" s="22">
        <v>16608</v>
      </c>
      <c r="F419" s="20">
        <v>5.6895500000000001E-8</v>
      </c>
      <c r="G419" s="18">
        <f t="shared" si="24"/>
        <v>5.6895500000000001E-8</v>
      </c>
      <c r="H419" s="18">
        <f t="shared" si="25"/>
        <v>5.5815907359819922E-8</v>
      </c>
      <c r="I419" s="18">
        <f t="shared" si="26"/>
        <v>5.4686992434449051E-8</v>
      </c>
      <c r="J419" s="18">
        <f t="shared" si="27"/>
        <v>4.2320042594045075E-8</v>
      </c>
    </row>
    <row r="420" spans="1:10" s="7" customFormat="1">
      <c r="A420" s="58">
        <v>1982</v>
      </c>
      <c r="B420" s="58">
        <v>4</v>
      </c>
      <c r="C420" s="17">
        <v>30256</v>
      </c>
      <c r="D420" s="18">
        <v>2750000000000</v>
      </c>
      <c r="E420" s="22">
        <v>23568</v>
      </c>
      <c r="F420" s="20">
        <v>5.9888199999999998E-8</v>
      </c>
      <c r="G420" s="18">
        <f t="shared" si="24"/>
        <v>5.9888199999999998E-8</v>
      </c>
      <c r="H420" s="18">
        <f t="shared" si="25"/>
        <v>5.8372674112978583E-8</v>
      </c>
      <c r="I420" s="18">
        <f t="shared" si="26"/>
        <v>5.7141602115726282E-8</v>
      </c>
      <c r="J420" s="18">
        <f t="shared" si="27"/>
        <v>4.4755137950931789E-8</v>
      </c>
    </row>
    <row r="421" spans="1:10" s="7" customFormat="1">
      <c r="A421" s="58">
        <v>1982</v>
      </c>
      <c r="B421" s="58">
        <v>4</v>
      </c>
      <c r="C421" s="17">
        <v>30286</v>
      </c>
      <c r="D421" s="18">
        <v>2750000000000</v>
      </c>
      <c r="E421" s="22">
        <v>23568</v>
      </c>
      <c r="F421" s="20">
        <v>6.4790199999999997E-8</v>
      </c>
      <c r="G421" s="18">
        <f t="shared" si="24"/>
        <v>6.4790199999999997E-8</v>
      </c>
      <c r="H421" s="18">
        <f t="shared" si="25"/>
        <v>6.2290998191070917E-8</v>
      </c>
      <c r="I421" s="18">
        <f t="shared" si="26"/>
        <v>6.0437918638417939E-8</v>
      </c>
      <c r="J421" s="18">
        <f t="shared" si="27"/>
        <v>4.742256963048002E-8</v>
      </c>
    </row>
    <row r="422" spans="1:10" s="7" customFormat="1">
      <c r="A422" s="58">
        <v>1983</v>
      </c>
      <c r="B422" s="58">
        <v>1</v>
      </c>
      <c r="C422" s="17">
        <v>30317</v>
      </c>
      <c r="D422" s="18">
        <v>2750000000000</v>
      </c>
      <c r="E422" s="22">
        <v>23568</v>
      </c>
      <c r="F422" s="20">
        <v>7.0714999999999995E-8</v>
      </c>
      <c r="G422" s="18">
        <f t="shared" si="24"/>
        <v>7.0714999999999995E-8</v>
      </c>
      <c r="H422" s="18">
        <f t="shared" si="25"/>
        <v>6.7687805349265087E-8</v>
      </c>
      <c r="I422" s="18">
        <f t="shared" si="26"/>
        <v>6.4981147379892128E-8</v>
      </c>
      <c r="J422" s="18">
        <f t="shared" si="27"/>
        <v>5.034339082346075E-8</v>
      </c>
    </row>
    <row r="423" spans="1:10" s="7" customFormat="1">
      <c r="A423" s="58">
        <v>1983</v>
      </c>
      <c r="B423" s="58">
        <v>1</v>
      </c>
      <c r="C423" s="17">
        <v>30348</v>
      </c>
      <c r="D423" s="18">
        <v>2750000000000</v>
      </c>
      <c r="E423" s="22">
        <v>23568</v>
      </c>
      <c r="F423" s="20">
        <v>7.6400600000000002E-8</v>
      </c>
      <c r="G423" s="18">
        <f t="shared" si="24"/>
        <v>7.6400600000000002E-8</v>
      </c>
      <c r="H423" s="18">
        <f t="shared" si="25"/>
        <v>7.3502846400666692E-8</v>
      </c>
      <c r="I423" s="18">
        <f t="shared" si="26"/>
        <v>7.0475669759289683E-8</v>
      </c>
      <c r="J423" s="18">
        <f t="shared" si="27"/>
        <v>5.3504935388743995E-8</v>
      </c>
    </row>
    <row r="424" spans="1:10" s="7" customFormat="1">
      <c r="A424" s="58">
        <v>1983</v>
      </c>
      <c r="B424" s="58">
        <v>1</v>
      </c>
      <c r="C424" s="17">
        <v>30376</v>
      </c>
      <c r="D424" s="18">
        <v>2750000000000</v>
      </c>
      <c r="E424" s="22">
        <v>23568</v>
      </c>
      <c r="F424" s="20">
        <v>8.1917299999999995E-8</v>
      </c>
      <c r="G424" s="18">
        <f t="shared" si="24"/>
        <v>8.1917299999999995E-8</v>
      </c>
      <c r="H424" s="18">
        <f t="shared" si="25"/>
        <v>7.91108770674425E-8</v>
      </c>
      <c r="I424" s="18">
        <f t="shared" si="26"/>
        <v>7.6206961891670518E-8</v>
      </c>
      <c r="J424" s="18">
        <f t="shared" si="27"/>
        <v>5.6953511284881448E-8</v>
      </c>
    </row>
    <row r="425" spans="1:10" s="7" customFormat="1">
      <c r="A425" s="58">
        <v>1983</v>
      </c>
      <c r="B425" s="58">
        <v>2</v>
      </c>
      <c r="C425" s="17">
        <v>30407</v>
      </c>
      <c r="D425" s="18">
        <v>2750000000000</v>
      </c>
      <c r="E425" s="22">
        <v>23568</v>
      </c>
      <c r="F425" s="20">
        <v>8.7295500000000002E-8</v>
      </c>
      <c r="G425" s="18">
        <f t="shared" si="24"/>
        <v>8.7295500000000002E-8</v>
      </c>
      <c r="H425" s="18">
        <f t="shared" si="25"/>
        <v>8.4563654498549197E-8</v>
      </c>
      <c r="I425" s="18">
        <f t="shared" si="26"/>
        <v>8.1750060961041233E-8</v>
      </c>
      <c r="J425" s="18">
        <f t="shared" si="27"/>
        <v>6.0668056272768619E-8</v>
      </c>
    </row>
    <row r="426" spans="1:10" s="7" customFormat="1">
      <c r="A426" s="58">
        <v>1983</v>
      </c>
      <c r="B426" s="58">
        <v>2</v>
      </c>
      <c r="C426" s="17">
        <v>30437</v>
      </c>
      <c r="D426" s="18">
        <v>2750000000000</v>
      </c>
      <c r="E426" s="22">
        <v>34776</v>
      </c>
      <c r="F426" s="20">
        <v>9.3152300000000002E-8</v>
      </c>
      <c r="G426" s="18">
        <f t="shared" si="24"/>
        <v>9.3152300000000002E-8</v>
      </c>
      <c r="H426" s="18">
        <f t="shared" si="25"/>
        <v>9.0176363891265874E-8</v>
      </c>
      <c r="I426" s="18">
        <f t="shared" si="26"/>
        <v>8.7334738238434914E-8</v>
      </c>
      <c r="J426" s="18">
        <f t="shared" si="27"/>
        <v>6.4627126015827361E-8</v>
      </c>
    </row>
    <row r="427" spans="1:10" s="7" customFormat="1">
      <c r="A427" s="58">
        <v>1983</v>
      </c>
      <c r="B427" s="58">
        <v>2</v>
      </c>
      <c r="C427" s="17">
        <v>30468</v>
      </c>
      <c r="D427" s="18">
        <v>2750000000000</v>
      </c>
      <c r="E427" s="22">
        <v>34776</v>
      </c>
      <c r="F427" s="20">
        <v>1.032437E-7</v>
      </c>
      <c r="G427" s="18">
        <f t="shared" si="24"/>
        <v>1.032437E-7</v>
      </c>
      <c r="H427" s="18">
        <f t="shared" si="25"/>
        <v>9.8068282923226505E-8</v>
      </c>
      <c r="I427" s="18">
        <f t="shared" si="26"/>
        <v>9.4337203888368223E-8</v>
      </c>
      <c r="J427" s="18">
        <f t="shared" si="27"/>
        <v>6.9039117148953763E-8</v>
      </c>
    </row>
    <row r="428" spans="1:10" s="7" customFormat="1">
      <c r="A428" s="58">
        <v>1983</v>
      </c>
      <c r="B428" s="58">
        <v>3</v>
      </c>
      <c r="C428" s="17">
        <v>30498</v>
      </c>
      <c r="D428" s="18">
        <v>2750000000000</v>
      </c>
      <c r="E428" s="22">
        <v>34776</v>
      </c>
      <c r="F428" s="20">
        <v>1.1504300000000001E-7</v>
      </c>
      <c r="G428" s="18">
        <f t="shared" si="24"/>
        <v>1.1504300000000001E-7</v>
      </c>
      <c r="H428" s="18">
        <f t="shared" si="25"/>
        <v>1.0898378310143211E-7</v>
      </c>
      <c r="I428" s="18">
        <f t="shared" si="26"/>
        <v>1.0342823503315899E-7</v>
      </c>
      <c r="J428" s="18">
        <f t="shared" si="27"/>
        <v>7.4037143331522296E-8</v>
      </c>
    </row>
    <row r="429" spans="1:10" s="7" customFormat="1">
      <c r="A429" s="58">
        <v>1983</v>
      </c>
      <c r="B429" s="58">
        <v>3</v>
      </c>
      <c r="C429" s="17">
        <v>30529</v>
      </c>
      <c r="D429" s="18">
        <v>2750000000000</v>
      </c>
      <c r="E429" s="22">
        <v>34776</v>
      </c>
      <c r="F429" s="20">
        <v>1.263712E-7</v>
      </c>
      <c r="G429" s="18">
        <f t="shared" si="24"/>
        <v>1.263712E-7</v>
      </c>
      <c r="H429" s="18">
        <f t="shared" si="25"/>
        <v>1.2057413471221761E-7</v>
      </c>
      <c r="I429" s="18">
        <f t="shared" si="26"/>
        <v>1.1449608123648477E-7</v>
      </c>
      <c r="J429" s="18">
        <f t="shared" si="27"/>
        <v>7.9660369689823568E-8</v>
      </c>
    </row>
    <row r="430" spans="1:10" s="7" customFormat="1">
      <c r="A430" s="58">
        <v>1983</v>
      </c>
      <c r="B430" s="58">
        <v>3</v>
      </c>
      <c r="C430" s="17">
        <v>30560</v>
      </c>
      <c r="D430" s="18">
        <v>2750000000000</v>
      </c>
      <c r="E430" s="22">
        <v>34776</v>
      </c>
      <c r="F430" s="20">
        <v>1.4061650000000001E-7</v>
      </c>
      <c r="G430" s="18">
        <f t="shared" si="24"/>
        <v>1.4061650000000001E-7</v>
      </c>
      <c r="H430" s="18">
        <f t="shared" si="25"/>
        <v>1.3330369779117157E-7</v>
      </c>
      <c r="I430" s="18">
        <f t="shared" si="26"/>
        <v>1.269155581193532E-7</v>
      </c>
      <c r="J430" s="18">
        <f t="shared" si="27"/>
        <v>8.6173851287898402E-8</v>
      </c>
    </row>
    <row r="431" spans="1:10" s="7" customFormat="1">
      <c r="A431" s="58">
        <v>1983</v>
      </c>
      <c r="B431" s="58">
        <v>4</v>
      </c>
      <c r="C431" s="17">
        <v>30590</v>
      </c>
      <c r="D431" s="18">
        <v>2750000000000</v>
      </c>
      <c r="E431" s="22">
        <v>34776</v>
      </c>
      <c r="F431" s="20">
        <v>1.5481390000000001E-7</v>
      </c>
      <c r="G431" s="18">
        <f t="shared" si="24"/>
        <v>1.5481390000000001E-7</v>
      </c>
      <c r="H431" s="18">
        <f t="shared" si="25"/>
        <v>1.4754453147897419E-7</v>
      </c>
      <c r="I431" s="18">
        <f t="shared" si="26"/>
        <v>1.4011935030036795E-7</v>
      </c>
      <c r="J431" s="18">
        <f t="shared" si="27"/>
        <v>9.3670572011059658E-8</v>
      </c>
    </row>
    <row r="432" spans="1:10" s="7" customFormat="1">
      <c r="A432" s="58">
        <v>1983</v>
      </c>
      <c r="B432" s="58">
        <v>4</v>
      </c>
      <c r="C432" s="17">
        <v>30621</v>
      </c>
      <c r="D432" s="18">
        <v>2750000000000</v>
      </c>
      <c r="E432" s="22">
        <v>57120</v>
      </c>
      <c r="F432" s="20">
        <v>1.6622779999999999E-7</v>
      </c>
      <c r="G432" s="18">
        <f t="shared" si="24"/>
        <v>1.6622779999999999E-7</v>
      </c>
      <c r="H432" s="18">
        <f t="shared" si="25"/>
        <v>1.6041936917473526E-7</v>
      </c>
      <c r="I432" s="18">
        <f t="shared" si="26"/>
        <v>1.5352648168880051E-7</v>
      </c>
      <c r="J432" s="18">
        <f t="shared" si="27"/>
        <v>1.0198822625029383E-7</v>
      </c>
    </row>
    <row r="433" spans="1:10" s="7" customFormat="1">
      <c r="A433" s="58">
        <v>1983</v>
      </c>
      <c r="B433" s="58">
        <v>4</v>
      </c>
      <c r="C433" s="17">
        <v>30651</v>
      </c>
      <c r="D433" s="18">
        <v>2750000000000</v>
      </c>
      <c r="E433" s="22">
        <v>57120</v>
      </c>
      <c r="F433" s="20">
        <v>1.800977E-7</v>
      </c>
      <c r="G433" s="18">
        <f t="shared" si="24"/>
        <v>1.800977E-7</v>
      </c>
      <c r="H433" s="18">
        <f t="shared" si="25"/>
        <v>1.7302382626696242E-7</v>
      </c>
      <c r="I433" s="18">
        <f t="shared" si="26"/>
        <v>1.6672750773254911E-7</v>
      </c>
      <c r="J433" s="18">
        <f t="shared" si="27"/>
        <v>1.1105802413745961E-7</v>
      </c>
    </row>
    <row r="434" spans="1:10" s="7" customFormat="1">
      <c r="A434" s="58">
        <v>1984</v>
      </c>
      <c r="B434" s="58">
        <v>1</v>
      </c>
      <c r="C434" s="17">
        <v>30682</v>
      </c>
      <c r="D434" s="18">
        <v>2750000000000</v>
      </c>
      <c r="E434" s="22">
        <v>57120</v>
      </c>
      <c r="F434" s="20">
        <v>1.9701069999999999E-7</v>
      </c>
      <c r="G434" s="18">
        <f t="shared" si="24"/>
        <v>1.9701069999999999E-7</v>
      </c>
      <c r="H434" s="18">
        <f t="shared" si="25"/>
        <v>1.8836447102728795E-7</v>
      </c>
      <c r="I434" s="18">
        <f t="shared" si="26"/>
        <v>1.8067603278214618E-7</v>
      </c>
      <c r="J434" s="18">
        <f t="shared" si="27"/>
        <v>1.2095712758527989E-7</v>
      </c>
    </row>
    <row r="435" spans="1:10" s="7" customFormat="1">
      <c r="A435" s="58">
        <v>1984</v>
      </c>
      <c r="B435" s="58">
        <v>1</v>
      </c>
      <c r="C435" s="17">
        <v>30713</v>
      </c>
      <c r="D435" s="18">
        <v>2750000000000</v>
      </c>
      <c r="E435" s="22">
        <v>57120</v>
      </c>
      <c r="F435" s="20">
        <v>2.1619330000000001E-7</v>
      </c>
      <c r="G435" s="18">
        <f t="shared" si="24"/>
        <v>2.1619330000000001E-7</v>
      </c>
      <c r="H435" s="18">
        <f t="shared" si="25"/>
        <v>2.0637924645736549E-7</v>
      </c>
      <c r="I435" s="18">
        <f t="shared" si="26"/>
        <v>1.9721808484462258E-7</v>
      </c>
      <c r="J435" s="18">
        <f t="shared" si="27"/>
        <v>1.319097569235037E-7</v>
      </c>
    </row>
    <row r="436" spans="1:10" s="7" customFormat="1">
      <c r="A436" s="58">
        <v>1984</v>
      </c>
      <c r="B436" s="58">
        <v>1</v>
      </c>
      <c r="C436" s="17">
        <v>30742</v>
      </c>
      <c r="D436" s="18">
        <v>2750000000000</v>
      </c>
      <c r="E436" s="22">
        <v>57120</v>
      </c>
      <c r="F436" s="20">
        <v>2.374517E-7</v>
      </c>
      <c r="G436" s="18">
        <f t="shared" si="24"/>
        <v>2.374517E-7</v>
      </c>
      <c r="H436" s="18">
        <f t="shared" si="25"/>
        <v>2.2657331399264566E-7</v>
      </c>
      <c r="I436" s="18">
        <f t="shared" si="26"/>
        <v>2.1625646985130695E-7</v>
      </c>
      <c r="J436" s="18">
        <f t="shared" si="27"/>
        <v>1.4414300040167964E-7</v>
      </c>
    </row>
    <row r="437" spans="1:10" s="7" customFormat="1">
      <c r="A437" s="58">
        <v>1984</v>
      </c>
      <c r="B437" s="58">
        <v>2</v>
      </c>
      <c r="C437" s="17">
        <v>30773</v>
      </c>
      <c r="D437" s="18">
        <v>2750000000000</v>
      </c>
      <c r="E437" s="22">
        <v>57120</v>
      </c>
      <c r="F437" s="20">
        <v>2.6006779999999999E-7</v>
      </c>
      <c r="G437" s="18">
        <f t="shared" si="24"/>
        <v>2.6006779999999999E-7</v>
      </c>
      <c r="H437" s="18">
        <f t="shared" si="25"/>
        <v>2.4850259802517153E-7</v>
      </c>
      <c r="I437" s="18">
        <f t="shared" si="26"/>
        <v>2.3722913897537634E-7</v>
      </c>
      <c r="J437" s="18">
        <f t="shared" si="27"/>
        <v>1.5787066987777488E-7</v>
      </c>
    </row>
    <row r="438" spans="1:10" s="7" customFormat="1">
      <c r="A438" s="58">
        <v>1984</v>
      </c>
      <c r="B438" s="58">
        <v>2</v>
      </c>
      <c r="C438" s="17">
        <v>30803</v>
      </c>
      <c r="D438" s="18">
        <v>2750000000000</v>
      </c>
      <c r="E438" s="22">
        <v>97176</v>
      </c>
      <c r="F438" s="20">
        <v>2.8271420000000001E-7</v>
      </c>
      <c r="G438" s="18">
        <f t="shared" si="24"/>
        <v>2.8271420000000001E-7</v>
      </c>
      <c r="H438" s="18">
        <f t="shared" si="25"/>
        <v>2.7115467914598117E-7</v>
      </c>
      <c r="I438" s="18">
        <f t="shared" si="26"/>
        <v>2.5941982569140163E-7</v>
      </c>
      <c r="J438" s="18">
        <f t="shared" si="27"/>
        <v>1.7317330883117897E-7</v>
      </c>
    </row>
    <row r="439" spans="1:10" s="7" customFormat="1">
      <c r="A439" s="58">
        <v>1984</v>
      </c>
      <c r="B439" s="58">
        <v>2</v>
      </c>
      <c r="C439" s="17">
        <v>30834</v>
      </c>
      <c r="D439" s="18">
        <v>2750000000000</v>
      </c>
      <c r="E439" s="22">
        <v>97176</v>
      </c>
      <c r="F439" s="20">
        <v>3.1087729999999999E-7</v>
      </c>
      <c r="G439" s="18">
        <f t="shared" si="24"/>
        <v>3.1087729999999999E-7</v>
      </c>
      <c r="H439" s="18">
        <f t="shared" si="25"/>
        <v>2.9646151043206269E-7</v>
      </c>
      <c r="I439" s="18">
        <f t="shared" si="26"/>
        <v>2.8379696014045937E-7</v>
      </c>
      <c r="J439" s="18">
        <f t="shared" si="27"/>
        <v>1.8983432514034533E-7</v>
      </c>
    </row>
    <row r="440" spans="1:10" s="7" customFormat="1">
      <c r="A440" s="58">
        <v>1984</v>
      </c>
      <c r="B440" s="58">
        <v>3</v>
      </c>
      <c r="C440" s="17">
        <v>30864</v>
      </c>
      <c r="D440" s="18">
        <v>2750000000000</v>
      </c>
      <c r="E440" s="22">
        <v>97176</v>
      </c>
      <c r="F440" s="20">
        <v>3.391915E-7</v>
      </c>
      <c r="G440" s="18">
        <f t="shared" si="24"/>
        <v>3.391915E-7</v>
      </c>
      <c r="H440" s="18">
        <f t="shared" si="25"/>
        <v>3.2472594245447962E-7</v>
      </c>
      <c r="I440" s="18">
        <f t="shared" si="26"/>
        <v>3.1007055846266452E-7</v>
      </c>
      <c r="J440" s="18">
        <f t="shared" si="27"/>
        <v>2.0773362811348352E-7</v>
      </c>
    </row>
    <row r="441" spans="1:10" s="7" customFormat="1">
      <c r="A441" s="58">
        <v>1984</v>
      </c>
      <c r="B441" s="58">
        <v>3</v>
      </c>
      <c r="C441" s="17">
        <v>30895</v>
      </c>
      <c r="D441" s="18">
        <v>2750000000000</v>
      </c>
      <c r="E441" s="22">
        <v>97176</v>
      </c>
      <c r="F441" s="20">
        <v>3.6826149999999998E-7</v>
      </c>
      <c r="G441" s="18">
        <f t="shared" si="24"/>
        <v>3.6826149999999998E-7</v>
      </c>
      <c r="H441" s="18">
        <f t="shared" si="25"/>
        <v>3.5342774449277463E-7</v>
      </c>
      <c r="I441" s="18">
        <f t="shared" si="26"/>
        <v>3.3863363816685291E-7</v>
      </c>
      <c r="J441" s="18">
        <f t="shared" si="27"/>
        <v>2.2709931464501007E-7</v>
      </c>
    </row>
    <row r="442" spans="1:10" s="7" customFormat="1">
      <c r="A442" s="58">
        <v>1984</v>
      </c>
      <c r="B442" s="58">
        <v>3</v>
      </c>
      <c r="C442" s="17">
        <v>30926</v>
      </c>
      <c r="D442" s="18">
        <v>2750000000000</v>
      </c>
      <c r="E442" s="22">
        <v>97176</v>
      </c>
      <c r="F442" s="20">
        <v>4.0914579999999999E-7</v>
      </c>
      <c r="G442" s="18">
        <f t="shared" si="24"/>
        <v>4.0914579999999999E-7</v>
      </c>
      <c r="H442" s="18">
        <f t="shared" si="25"/>
        <v>3.8816574556070758E-7</v>
      </c>
      <c r="I442" s="18">
        <f t="shared" si="26"/>
        <v>3.7110185498739164E-7</v>
      </c>
      <c r="J442" s="18">
        <f t="shared" si="27"/>
        <v>2.4823859700082421E-7</v>
      </c>
    </row>
    <row r="443" spans="1:10" s="7" customFormat="1">
      <c r="A443" s="58">
        <v>1984</v>
      </c>
      <c r="B443" s="58">
        <v>4</v>
      </c>
      <c r="C443" s="17">
        <v>30956</v>
      </c>
      <c r="D443" s="18">
        <v>2750000000000</v>
      </c>
      <c r="E443" s="22">
        <v>97176</v>
      </c>
      <c r="F443" s="20">
        <v>4.520706E-7</v>
      </c>
      <c r="G443" s="18">
        <f t="shared" si="24"/>
        <v>4.520706E-7</v>
      </c>
      <c r="H443" s="18">
        <f t="shared" si="25"/>
        <v>4.3007300228389132E-7</v>
      </c>
      <c r="I443" s="18">
        <f t="shared" si="26"/>
        <v>4.0839482136163308E-7</v>
      </c>
      <c r="J443" s="18">
        <f t="shared" si="27"/>
        <v>2.7142655469452729E-7</v>
      </c>
    </row>
    <row r="444" spans="1:10" s="7" customFormat="1">
      <c r="A444" s="58">
        <v>1984</v>
      </c>
      <c r="B444" s="58">
        <v>4</v>
      </c>
      <c r="C444" s="17">
        <v>30987</v>
      </c>
      <c r="D444" s="18">
        <v>2750000000000</v>
      </c>
      <c r="E444" s="22">
        <v>166560</v>
      </c>
      <c r="F444" s="20">
        <v>4.9874879999999998E-7</v>
      </c>
      <c r="G444" s="18">
        <f t="shared" si="24"/>
        <v>4.9874879999999998E-7</v>
      </c>
      <c r="H444" s="18">
        <f t="shared" si="25"/>
        <v>4.7483646581247318E-7</v>
      </c>
      <c r="I444" s="18">
        <f t="shared" si="26"/>
        <v>4.5184423099743222E-7</v>
      </c>
      <c r="J444" s="18">
        <f t="shared" si="27"/>
        <v>2.9745219949670577E-7</v>
      </c>
    </row>
    <row r="445" spans="1:10" s="7" customFormat="1">
      <c r="A445" s="58">
        <v>1984</v>
      </c>
      <c r="B445" s="58">
        <v>4</v>
      </c>
      <c r="C445" s="17">
        <v>31017</v>
      </c>
      <c r="D445" s="18">
        <v>2750000000000</v>
      </c>
      <c r="E445" s="22">
        <v>166560</v>
      </c>
      <c r="F445" s="20">
        <v>5.5671239999999998E-7</v>
      </c>
      <c r="G445" s="18">
        <f t="shared" si="24"/>
        <v>5.5671239999999998E-7</v>
      </c>
      <c r="H445" s="18">
        <f t="shared" si="25"/>
        <v>5.2693419081050341E-7</v>
      </c>
      <c r="I445" s="18">
        <f t="shared" si="26"/>
        <v>5.0069471523294404E-7</v>
      </c>
      <c r="J445" s="18">
        <f t="shared" si="27"/>
        <v>3.2678397055890873E-7</v>
      </c>
    </row>
    <row r="446" spans="1:10" s="7" customFormat="1">
      <c r="A446" s="58">
        <v>1985</v>
      </c>
      <c r="B446" s="58">
        <v>1</v>
      </c>
      <c r="C446" s="17">
        <v>31048</v>
      </c>
      <c r="D446" s="18">
        <v>2750000000000</v>
      </c>
      <c r="E446" s="22">
        <v>166560</v>
      </c>
      <c r="F446" s="20">
        <v>6.2261099999999996E-7</v>
      </c>
      <c r="G446" s="18">
        <f t="shared" si="24"/>
        <v>6.2261099999999996E-7</v>
      </c>
      <c r="H446" s="18">
        <f t="shared" si="25"/>
        <v>5.8874040465760462E-7</v>
      </c>
      <c r="I446" s="18">
        <f t="shared" si="26"/>
        <v>5.5707010047630652E-7</v>
      </c>
      <c r="J446" s="18">
        <f t="shared" si="27"/>
        <v>3.5967036854463986E-7</v>
      </c>
    </row>
    <row r="447" spans="1:10" s="7" customFormat="1">
      <c r="A447" s="58">
        <v>1985</v>
      </c>
      <c r="B447" s="58">
        <v>1</v>
      </c>
      <c r="C447" s="17">
        <v>31079</v>
      </c>
      <c r="D447" s="18">
        <v>2750000000000</v>
      </c>
      <c r="E447" s="22">
        <v>166560</v>
      </c>
      <c r="F447" s="20">
        <v>6.9077680000000003E-7</v>
      </c>
      <c r="G447" s="18">
        <f t="shared" si="24"/>
        <v>6.9077680000000003E-7</v>
      </c>
      <c r="H447" s="18">
        <f t="shared" si="25"/>
        <v>6.5580883969705678E-7</v>
      </c>
      <c r="I447" s="18">
        <f t="shared" si="26"/>
        <v>6.2095740301602494E-7</v>
      </c>
      <c r="J447" s="18">
        <f t="shared" si="27"/>
        <v>3.9622872105475222E-7</v>
      </c>
    </row>
    <row r="448" spans="1:10" s="7" customFormat="1">
      <c r="A448" s="58">
        <v>1985</v>
      </c>
      <c r="B448" s="58">
        <v>1</v>
      </c>
      <c r="C448" s="17">
        <v>31107</v>
      </c>
      <c r="D448" s="18">
        <v>2750000000000</v>
      </c>
      <c r="E448" s="22">
        <v>166560</v>
      </c>
      <c r="F448" s="20">
        <v>7.5947159999999999E-7</v>
      </c>
      <c r="G448" s="18">
        <f t="shared" si="24"/>
        <v>7.5947159999999999E-7</v>
      </c>
      <c r="H448" s="18">
        <f t="shared" si="25"/>
        <v>7.2431026607309668E-7</v>
      </c>
      <c r="I448" s="18">
        <f t="shared" si="26"/>
        <v>6.8868721964119534E-7</v>
      </c>
      <c r="J448" s="18">
        <f t="shared" si="27"/>
        <v>4.3653992942271245E-7</v>
      </c>
    </row>
    <row r="449" spans="1:10" s="7" customFormat="1">
      <c r="A449" s="58">
        <v>1985</v>
      </c>
      <c r="B449" s="58">
        <v>2</v>
      </c>
      <c r="C449" s="17">
        <v>31138</v>
      </c>
      <c r="D449" s="18">
        <v>2750000000000</v>
      </c>
      <c r="E449" s="22">
        <v>166560</v>
      </c>
      <c r="F449" s="20">
        <v>8.2466480000000002E-7</v>
      </c>
      <c r="G449" s="18">
        <f t="shared" si="24"/>
        <v>8.2466480000000002E-7</v>
      </c>
      <c r="H449" s="18">
        <f t="shared" si="25"/>
        <v>7.9139717912037068E-7</v>
      </c>
      <c r="I449" s="18">
        <f t="shared" si="26"/>
        <v>7.5632579579805151E-7</v>
      </c>
      <c r="J449" s="18">
        <f t="shared" si="27"/>
        <v>4.8060676545783717E-7</v>
      </c>
    </row>
    <row r="450" spans="1:10" s="7" customFormat="1">
      <c r="A450" s="58">
        <v>1985</v>
      </c>
      <c r="B450" s="58">
        <v>2</v>
      </c>
      <c r="C450" s="17">
        <v>31168</v>
      </c>
      <c r="D450" s="18">
        <v>2750000000000</v>
      </c>
      <c r="E450" s="22">
        <v>333120</v>
      </c>
      <c r="F450" s="20">
        <v>8.8406430000000002E-7</v>
      </c>
      <c r="G450" s="18">
        <f t="shared" ref="G450:G513" si="28">F450</f>
        <v>8.8406430000000002E-7</v>
      </c>
      <c r="H450" s="18">
        <f t="shared" si="25"/>
        <v>8.5384817687141547E-7</v>
      </c>
      <c r="I450" s="18">
        <f t="shared" si="26"/>
        <v>8.2115337664530774E-7</v>
      </c>
      <c r="J450" s="18">
        <f t="shared" si="27"/>
        <v>5.2850759478412319E-7</v>
      </c>
    </row>
    <row r="451" spans="1:10" s="7" customFormat="1">
      <c r="A451" s="58">
        <v>1985</v>
      </c>
      <c r="B451" s="58">
        <v>2</v>
      </c>
      <c r="C451" s="17">
        <v>31199</v>
      </c>
      <c r="D451" s="18">
        <v>2750000000000</v>
      </c>
      <c r="E451" s="22">
        <v>333120</v>
      </c>
      <c r="F451" s="20">
        <v>9.577468000000001E-7</v>
      </c>
      <c r="G451" s="18">
        <f t="shared" si="28"/>
        <v>9.577468000000001E-7</v>
      </c>
      <c r="H451" s="18">
        <f t="shared" ref="H451:H514" si="29">SQRT(G451*G450)</f>
        <v>9.2016832933938777E-7</v>
      </c>
      <c r="I451" s="18">
        <f t="shared" si="26"/>
        <v>8.8716419705442916E-7</v>
      </c>
      <c r="J451" s="18">
        <f t="shared" si="27"/>
        <v>5.8046099345697708E-7</v>
      </c>
    </row>
    <row r="452" spans="1:10" s="7" customFormat="1">
      <c r="A452" s="58">
        <v>1985</v>
      </c>
      <c r="B452" s="58">
        <v>3</v>
      </c>
      <c r="C452" s="17">
        <v>31229</v>
      </c>
      <c r="D452" s="18">
        <v>2750000000000</v>
      </c>
      <c r="E452" s="22">
        <v>333120</v>
      </c>
      <c r="F452" s="20">
        <v>1.054252E-6</v>
      </c>
      <c r="G452" s="18">
        <f t="shared" si="28"/>
        <v>1.054252E-6</v>
      </c>
      <c r="H452" s="18">
        <f t="shared" si="29"/>
        <v>1.0048415195410667E-6</v>
      </c>
      <c r="I452" s="18">
        <f t="shared" ref="I452:I515" si="30">GEOMEAN(G450:G452)</f>
        <v>9.6285228529199825E-7</v>
      </c>
      <c r="J452" s="18">
        <f t="shared" si="27"/>
        <v>6.3799116347865641E-7</v>
      </c>
    </row>
    <row r="453" spans="1:10" s="7" customFormat="1">
      <c r="A453" s="58">
        <v>1985</v>
      </c>
      <c r="B453" s="58">
        <v>3</v>
      </c>
      <c r="C453" s="17">
        <v>31260</v>
      </c>
      <c r="D453" s="18">
        <v>2750000000000</v>
      </c>
      <c r="E453" s="22">
        <v>333120</v>
      </c>
      <c r="F453" s="20">
        <v>1.1766784000000001E-6</v>
      </c>
      <c r="G453" s="18">
        <f t="shared" si="28"/>
        <v>1.1766784000000001E-6</v>
      </c>
      <c r="H453" s="18">
        <f t="shared" si="29"/>
        <v>1.1137843402368342E-6</v>
      </c>
      <c r="I453" s="18">
        <f t="shared" si="30"/>
        <v>1.0591341584502628E-6</v>
      </c>
      <c r="J453" s="18">
        <f t="shared" si="27"/>
        <v>7.0283997103057324E-7</v>
      </c>
    </row>
    <row r="454" spans="1:10" s="7" customFormat="1">
      <c r="A454" s="58">
        <v>1985</v>
      </c>
      <c r="B454" s="58">
        <v>3</v>
      </c>
      <c r="C454" s="17">
        <v>31291</v>
      </c>
      <c r="D454" s="18">
        <v>2750000000000</v>
      </c>
      <c r="E454" s="22">
        <v>333120</v>
      </c>
      <c r="F454" s="20">
        <v>1.2953765E-6</v>
      </c>
      <c r="G454" s="18">
        <f t="shared" si="28"/>
        <v>1.2953765E-6</v>
      </c>
      <c r="H454" s="18">
        <f t="shared" si="29"/>
        <v>1.2346017768566511E-6</v>
      </c>
      <c r="I454" s="18">
        <f t="shared" si="30"/>
        <v>1.1712944253401779E-6</v>
      </c>
      <c r="J454" s="18">
        <f t="shared" si="27"/>
        <v>7.7368874398042172E-7</v>
      </c>
    </row>
    <row r="455" spans="1:10" s="7" customFormat="1">
      <c r="A455" s="58">
        <v>1985</v>
      </c>
      <c r="B455" s="58">
        <v>4</v>
      </c>
      <c r="C455" s="17">
        <v>31321</v>
      </c>
      <c r="D455" s="18">
        <v>2750000000000</v>
      </c>
      <c r="E455" s="22">
        <v>333120</v>
      </c>
      <c r="F455" s="20">
        <v>1.4281562000000001E-6</v>
      </c>
      <c r="G455" s="18">
        <f t="shared" si="28"/>
        <v>1.4281562000000001E-6</v>
      </c>
      <c r="H455" s="18">
        <f t="shared" si="29"/>
        <v>1.3601470434512953E-6</v>
      </c>
      <c r="I455" s="18">
        <f t="shared" si="30"/>
        <v>1.2960144238193238E-6</v>
      </c>
      <c r="J455" s="18">
        <f t="shared" si="27"/>
        <v>8.5152433869497434E-7</v>
      </c>
    </row>
    <row r="456" spans="1:10" s="7" customFormat="1">
      <c r="A456" s="58">
        <v>1985</v>
      </c>
      <c r="B456" s="58">
        <v>4</v>
      </c>
      <c r="C456" s="17">
        <v>31352</v>
      </c>
      <c r="D456" s="18">
        <v>2750000000000</v>
      </c>
      <c r="E456" s="22">
        <v>600000</v>
      </c>
      <c r="F456" s="20">
        <v>1.6307138E-6</v>
      </c>
      <c r="G456" s="18">
        <f t="shared" si="28"/>
        <v>1.6307138E-6</v>
      </c>
      <c r="H456" s="18">
        <f t="shared" si="29"/>
        <v>1.5260779874880445E-6</v>
      </c>
      <c r="I456" s="18">
        <f t="shared" si="30"/>
        <v>1.4449400320854475E-6</v>
      </c>
      <c r="J456" s="18">
        <f t="shared" si="27"/>
        <v>9.3987851620686227E-7</v>
      </c>
    </row>
    <row r="457" spans="1:10" s="7" customFormat="1">
      <c r="A457" s="58">
        <v>1985</v>
      </c>
      <c r="B457" s="58">
        <v>4</v>
      </c>
      <c r="C457" s="17">
        <v>31382</v>
      </c>
      <c r="D457" s="18">
        <v>2750000000000</v>
      </c>
      <c r="E457" s="22">
        <v>600000</v>
      </c>
      <c r="F457" s="20">
        <v>1.8875573E-6</v>
      </c>
      <c r="G457" s="18">
        <f t="shared" si="28"/>
        <v>1.8875573E-6</v>
      </c>
      <c r="H457" s="18">
        <f t="shared" si="29"/>
        <v>1.7544417167294957E-6</v>
      </c>
      <c r="I457" s="18">
        <f t="shared" si="30"/>
        <v>1.6381406981021465E-6</v>
      </c>
      <c r="J457" s="18">
        <f t="shared" si="27"/>
        <v>1.0405449041997955E-6</v>
      </c>
    </row>
    <row r="458" spans="1:10" s="7" customFormat="1">
      <c r="A458" s="58">
        <v>1986</v>
      </c>
      <c r="B458" s="58">
        <v>1</v>
      </c>
      <c r="C458" s="17">
        <v>31413</v>
      </c>
      <c r="D458" s="18">
        <v>2750000000000</v>
      </c>
      <c r="E458" s="22">
        <v>600000</v>
      </c>
      <c r="F458" s="20">
        <v>2.170876E-6</v>
      </c>
      <c r="G458" s="18">
        <f t="shared" si="28"/>
        <v>2.170876E-6</v>
      </c>
      <c r="H458" s="18">
        <f t="shared" si="29"/>
        <v>2.0242660006023914E-6</v>
      </c>
      <c r="I458" s="18">
        <f t="shared" si="30"/>
        <v>1.8835231801559909E-6</v>
      </c>
      <c r="J458" s="18">
        <f t="shared" si="27"/>
        <v>1.1546818669023798E-6</v>
      </c>
    </row>
    <row r="459" spans="1:10" s="7" customFormat="1">
      <c r="A459" s="58">
        <v>1986</v>
      </c>
      <c r="B459" s="58">
        <v>1</v>
      </c>
      <c r="C459" s="17">
        <v>31444</v>
      </c>
      <c r="D459" s="18">
        <v>2750000000000</v>
      </c>
      <c r="E459" s="22">
        <v>600000</v>
      </c>
      <c r="F459" s="20">
        <v>2.4415742000000001E-6</v>
      </c>
      <c r="G459" s="18">
        <f t="shared" si="28"/>
        <v>2.4415742000000001E-6</v>
      </c>
      <c r="H459" s="18">
        <f t="shared" si="29"/>
        <v>2.3022499501572803E-6</v>
      </c>
      <c r="I459" s="18">
        <f t="shared" si="30"/>
        <v>2.1547738493356326E-6</v>
      </c>
      <c r="J459" s="18">
        <f t="shared" si="27"/>
        <v>1.2827933337498286E-6</v>
      </c>
    </row>
    <row r="460" spans="1:10" s="7" customFormat="1">
      <c r="A460" s="58">
        <v>1986</v>
      </c>
      <c r="B460" s="58">
        <v>1</v>
      </c>
      <c r="C460" s="17">
        <v>31472</v>
      </c>
      <c r="D460" s="18">
        <v>2750000000</v>
      </c>
      <c r="E460" s="22">
        <v>804</v>
      </c>
      <c r="F460" s="20">
        <v>2.5190605E-6</v>
      </c>
      <c r="G460" s="18">
        <f t="shared" si="28"/>
        <v>2.5190605E-6</v>
      </c>
      <c r="H460" s="18">
        <f t="shared" si="29"/>
        <v>2.4800147429076101E-6</v>
      </c>
      <c r="I460" s="18">
        <f t="shared" si="30"/>
        <v>2.3723632119066874E-6</v>
      </c>
      <c r="J460" s="18">
        <f t="shared" si="27"/>
        <v>1.417589918654026E-6</v>
      </c>
    </row>
    <row r="461" spans="1:10" s="7" customFormat="1">
      <c r="A461" s="58">
        <v>1986</v>
      </c>
      <c r="B461" s="58">
        <v>2</v>
      </c>
      <c r="C461" s="17">
        <v>31503</v>
      </c>
      <c r="D461" s="18">
        <v>2750000000</v>
      </c>
      <c r="E461" s="22">
        <v>804</v>
      </c>
      <c r="F461" s="20">
        <v>2.5298925E-6</v>
      </c>
      <c r="G461" s="18">
        <f t="shared" si="28"/>
        <v>2.5298925E-6</v>
      </c>
      <c r="H461" s="18">
        <f t="shared" si="29"/>
        <v>2.5244706902628618E-6</v>
      </c>
      <c r="I461" s="18">
        <f t="shared" si="30"/>
        <v>2.4965304313576047E-6</v>
      </c>
      <c r="J461" s="18">
        <f t="shared" ref="J461:J524" si="31">GEOMEAN(G450:G461)</f>
        <v>1.556393231728313E-6</v>
      </c>
    </row>
    <row r="462" spans="1:10" s="7" customFormat="1">
      <c r="A462" s="58">
        <v>1986</v>
      </c>
      <c r="B462" s="58">
        <v>2</v>
      </c>
      <c r="C462" s="17">
        <v>31533</v>
      </c>
      <c r="D462" s="18">
        <v>2750000000</v>
      </c>
      <c r="E462" s="22">
        <v>804</v>
      </c>
      <c r="F462" s="20">
        <v>2.5570982999999998E-6</v>
      </c>
      <c r="G462" s="18">
        <f t="shared" si="28"/>
        <v>2.5570982999999998E-6</v>
      </c>
      <c r="H462" s="18">
        <f t="shared" si="29"/>
        <v>2.543459024818908E-6</v>
      </c>
      <c r="I462" s="18">
        <f t="shared" si="30"/>
        <v>2.5353000385507421E-6</v>
      </c>
      <c r="J462" s="18">
        <f t="shared" si="31"/>
        <v>1.7004268908815582E-6</v>
      </c>
    </row>
    <row r="463" spans="1:10" s="7" customFormat="1">
      <c r="A463" s="58">
        <v>1986</v>
      </c>
      <c r="B463" s="58">
        <v>2</v>
      </c>
      <c r="C463" s="17">
        <v>31564</v>
      </c>
      <c r="D463" s="18">
        <v>2750000000</v>
      </c>
      <c r="E463" s="22">
        <v>804</v>
      </c>
      <c r="F463" s="20">
        <v>2.5817851000000002E-6</v>
      </c>
      <c r="G463" s="18">
        <f t="shared" si="28"/>
        <v>2.5817851000000002E-6</v>
      </c>
      <c r="H463" s="18">
        <f t="shared" si="29"/>
        <v>2.5694120514575567E-6</v>
      </c>
      <c r="I463" s="18">
        <f t="shared" si="30"/>
        <v>2.5561707466198169E-6</v>
      </c>
      <c r="J463" s="18">
        <f t="shared" si="31"/>
        <v>1.8469157268121785E-6</v>
      </c>
    </row>
    <row r="464" spans="1:10" s="7" customFormat="1">
      <c r="A464" s="58">
        <v>1986</v>
      </c>
      <c r="B464" s="58">
        <v>3</v>
      </c>
      <c r="C464" s="17">
        <v>31594</v>
      </c>
      <c r="D464" s="18">
        <v>2750000000</v>
      </c>
      <c r="E464" s="22">
        <v>804</v>
      </c>
      <c r="F464" s="20">
        <v>2.6052124000000001E-6</v>
      </c>
      <c r="G464" s="18">
        <f t="shared" si="28"/>
        <v>2.6052124000000001E-6</v>
      </c>
      <c r="H464" s="18">
        <f t="shared" si="29"/>
        <v>2.5934722972600345E-6</v>
      </c>
      <c r="I464" s="18">
        <f t="shared" si="30"/>
        <v>2.5812905020003746E-6</v>
      </c>
      <c r="J464" s="18">
        <f t="shared" si="31"/>
        <v>1.9915381857739906E-6</v>
      </c>
    </row>
    <row r="465" spans="1:10" s="7" customFormat="1">
      <c r="A465" s="58">
        <v>1986</v>
      </c>
      <c r="B465" s="58">
        <v>3</v>
      </c>
      <c r="C465" s="17">
        <v>31625</v>
      </c>
      <c r="D465" s="18">
        <v>2750000000</v>
      </c>
      <c r="E465" s="22">
        <v>804</v>
      </c>
      <c r="F465" s="20">
        <v>2.6424945000000001E-6</v>
      </c>
      <c r="G465" s="18">
        <f t="shared" si="28"/>
        <v>2.6424945000000001E-6</v>
      </c>
      <c r="H465" s="18">
        <f t="shared" si="29"/>
        <v>2.6237872319095924E-6</v>
      </c>
      <c r="I465" s="18">
        <f t="shared" si="30"/>
        <v>2.6097111409164909E-6</v>
      </c>
      <c r="J465" s="18">
        <f t="shared" si="31"/>
        <v>2.1304352071559776E-6</v>
      </c>
    </row>
    <row r="466" spans="1:10" s="7" customFormat="1">
      <c r="A466" s="58">
        <v>1986</v>
      </c>
      <c r="B466" s="58">
        <v>3</v>
      </c>
      <c r="C466" s="17">
        <v>31656</v>
      </c>
      <c r="D466" s="18">
        <v>2750000000</v>
      </c>
      <c r="E466" s="22">
        <v>804</v>
      </c>
      <c r="F466" s="20">
        <v>2.6739828E-6</v>
      </c>
      <c r="G466" s="18">
        <f t="shared" si="28"/>
        <v>2.6739828E-6</v>
      </c>
      <c r="H466" s="18">
        <f t="shared" si="29"/>
        <v>2.6581920250603795E-6</v>
      </c>
      <c r="I466" s="18">
        <f t="shared" si="30"/>
        <v>2.6404135088827951E-6</v>
      </c>
      <c r="J466" s="18">
        <f t="shared" si="31"/>
        <v>2.2630729145723721E-6</v>
      </c>
    </row>
    <row r="467" spans="1:10" s="7" customFormat="1">
      <c r="A467" s="58">
        <v>1986</v>
      </c>
      <c r="B467" s="58">
        <v>4</v>
      </c>
      <c r="C467" s="17">
        <v>31686</v>
      </c>
      <c r="D467" s="18">
        <v>2750000000</v>
      </c>
      <c r="E467" s="22">
        <v>804</v>
      </c>
      <c r="F467" s="20">
        <v>2.7122725E-6</v>
      </c>
      <c r="G467" s="18">
        <f t="shared" si="28"/>
        <v>2.7122725E-6</v>
      </c>
      <c r="H467" s="18">
        <f t="shared" si="29"/>
        <v>2.693059600883909E-6</v>
      </c>
      <c r="I467" s="18">
        <f t="shared" si="30"/>
        <v>2.6760979624186843E-6</v>
      </c>
      <c r="J467" s="18">
        <f t="shared" si="31"/>
        <v>2.3873257426520548E-6</v>
      </c>
    </row>
    <row r="468" spans="1:10" s="7" customFormat="1">
      <c r="A468" s="58">
        <v>1986</v>
      </c>
      <c r="B468" s="58">
        <v>4</v>
      </c>
      <c r="C468" s="17">
        <v>31717</v>
      </c>
      <c r="D468" s="18">
        <v>2750000000</v>
      </c>
      <c r="E468" s="22">
        <v>804</v>
      </c>
      <c r="F468" s="20">
        <v>2.8014472000000001E-6</v>
      </c>
      <c r="G468" s="18">
        <f t="shared" si="28"/>
        <v>2.8014472000000001E-6</v>
      </c>
      <c r="H468" s="18">
        <f t="shared" si="29"/>
        <v>2.7564992655108765E-6</v>
      </c>
      <c r="I468" s="18">
        <f t="shared" si="30"/>
        <v>2.7287146582617656E-6</v>
      </c>
      <c r="J468" s="18">
        <f t="shared" si="31"/>
        <v>2.497441969034327E-6</v>
      </c>
    </row>
    <row r="469" spans="1:10" s="7" customFormat="1">
      <c r="A469" s="58">
        <v>1986</v>
      </c>
      <c r="B469" s="58">
        <v>4</v>
      </c>
      <c r="C469" s="17">
        <v>31747</v>
      </c>
      <c r="D469" s="18">
        <v>2750000000</v>
      </c>
      <c r="E469" s="22">
        <v>804</v>
      </c>
      <c r="F469" s="20">
        <v>3.0049873000000001E-6</v>
      </c>
      <c r="G469" s="18">
        <f t="shared" si="28"/>
        <v>3.0049873000000001E-6</v>
      </c>
      <c r="H469" s="18">
        <f t="shared" si="29"/>
        <v>2.9014329662462581E-6</v>
      </c>
      <c r="I469" s="18">
        <f t="shared" si="30"/>
        <v>2.8369573123504186E-6</v>
      </c>
      <c r="J469" s="18">
        <f t="shared" si="31"/>
        <v>2.5961151230541673E-6</v>
      </c>
    </row>
    <row r="470" spans="1:10" s="7" customFormat="1">
      <c r="A470" s="58">
        <v>1987</v>
      </c>
      <c r="B470" s="58">
        <v>1</v>
      </c>
      <c r="C470" s="17">
        <v>31778</v>
      </c>
      <c r="D470" s="18">
        <v>2750000000</v>
      </c>
      <c r="E470" s="22">
        <v>964.8</v>
      </c>
      <c r="F470" s="20">
        <v>3.5103107999999999E-6</v>
      </c>
      <c r="G470" s="18">
        <f t="shared" si="28"/>
        <v>3.5103107999999999E-6</v>
      </c>
      <c r="H470" s="18">
        <f t="shared" si="29"/>
        <v>3.2478361062487189E-6</v>
      </c>
      <c r="I470" s="18">
        <f t="shared" si="30"/>
        <v>3.0916492540143376E-6</v>
      </c>
      <c r="J470" s="18">
        <f t="shared" si="31"/>
        <v>2.7021937996944016E-6</v>
      </c>
    </row>
    <row r="471" spans="1:10" s="7" customFormat="1">
      <c r="A471" s="58">
        <v>1987</v>
      </c>
      <c r="B471" s="58">
        <v>1</v>
      </c>
      <c r="C471" s="17">
        <v>31809</v>
      </c>
      <c r="D471" s="18">
        <v>2750000000</v>
      </c>
      <c r="E471" s="22">
        <v>964.8</v>
      </c>
      <c r="F471" s="20">
        <v>3.9997642999999999E-6</v>
      </c>
      <c r="G471" s="18">
        <f t="shared" si="28"/>
        <v>3.9997642999999999E-6</v>
      </c>
      <c r="H471" s="18">
        <f t="shared" si="29"/>
        <v>3.747054285668202E-6</v>
      </c>
      <c r="I471" s="18">
        <f t="shared" si="30"/>
        <v>3.4812953523475132E-6</v>
      </c>
      <c r="J471" s="18">
        <f t="shared" si="31"/>
        <v>2.8156599222757135E-6</v>
      </c>
    </row>
    <row r="472" spans="1:10" s="7" customFormat="1">
      <c r="A472" s="58">
        <v>1987</v>
      </c>
      <c r="B472" s="58">
        <v>1</v>
      </c>
      <c r="C472" s="17">
        <v>31837</v>
      </c>
      <c r="D472" s="18">
        <v>2750000000</v>
      </c>
      <c r="E472" s="22">
        <v>1368</v>
      </c>
      <c r="F472" s="20">
        <v>4.5756215000000004E-6</v>
      </c>
      <c r="G472" s="18">
        <f t="shared" si="28"/>
        <v>4.5756215000000004E-6</v>
      </c>
      <c r="H472" s="18">
        <f t="shared" si="29"/>
        <v>4.2780144373309977E-6</v>
      </c>
      <c r="I472" s="18">
        <f t="shared" si="30"/>
        <v>4.0050691667933219E-6</v>
      </c>
      <c r="J472" s="18">
        <f t="shared" si="31"/>
        <v>2.9592465980757119E-6</v>
      </c>
    </row>
    <row r="473" spans="1:10" s="7" customFormat="1">
      <c r="A473" s="58">
        <v>1987</v>
      </c>
      <c r="B473" s="58">
        <v>2</v>
      </c>
      <c r="C473" s="17">
        <v>31868</v>
      </c>
      <c r="D473" s="18">
        <v>2750000000</v>
      </c>
      <c r="E473" s="22">
        <v>1368</v>
      </c>
      <c r="F473" s="20">
        <v>5.5346279000000003E-6</v>
      </c>
      <c r="G473" s="18">
        <f t="shared" si="28"/>
        <v>5.5346279000000003E-6</v>
      </c>
      <c r="H473" s="18">
        <f t="shared" si="29"/>
        <v>5.032331707443365E-6</v>
      </c>
      <c r="I473" s="18">
        <f t="shared" si="30"/>
        <v>4.6614851667847345E-6</v>
      </c>
      <c r="J473" s="18">
        <f t="shared" si="31"/>
        <v>3.1587361720584841E-6</v>
      </c>
    </row>
    <row r="474" spans="1:10" s="7" customFormat="1">
      <c r="A474" s="58">
        <v>1987</v>
      </c>
      <c r="B474" s="58">
        <v>2</v>
      </c>
      <c r="C474" s="17">
        <v>31898</v>
      </c>
      <c r="D474" s="18">
        <v>2750000000</v>
      </c>
      <c r="E474" s="22">
        <v>1641.6</v>
      </c>
      <c r="F474" s="20">
        <v>6.8153182999999997E-6</v>
      </c>
      <c r="G474" s="18">
        <f t="shared" si="28"/>
        <v>6.8153182999999997E-6</v>
      </c>
      <c r="H474" s="18">
        <f t="shared" si="29"/>
        <v>6.141681431868684E-6</v>
      </c>
      <c r="I474" s="18">
        <f t="shared" si="30"/>
        <v>5.5676879676577534E-6</v>
      </c>
      <c r="J474" s="18">
        <f t="shared" si="31"/>
        <v>3.427611414389507E-6</v>
      </c>
    </row>
    <row r="475" spans="1:10" s="7" customFormat="1">
      <c r="A475" s="58">
        <v>1987</v>
      </c>
      <c r="B475" s="58">
        <v>2</v>
      </c>
      <c r="C475" s="17">
        <v>31929</v>
      </c>
      <c r="D475" s="18">
        <v>2750000000</v>
      </c>
      <c r="E475" s="22">
        <v>1969.92</v>
      </c>
      <c r="F475" s="20">
        <v>8.2670529000000007E-6</v>
      </c>
      <c r="G475" s="18">
        <f t="shared" si="28"/>
        <v>8.2670529000000007E-6</v>
      </c>
      <c r="H475" s="18">
        <f t="shared" si="29"/>
        <v>7.5061705893510089E-6</v>
      </c>
      <c r="I475" s="18">
        <f t="shared" si="30"/>
        <v>6.7812292945676859E-6</v>
      </c>
      <c r="J475" s="18">
        <f t="shared" si="31"/>
        <v>3.7766853124907508E-6</v>
      </c>
    </row>
    <row r="476" spans="1:10" s="7" customFormat="1">
      <c r="A476" s="58">
        <v>1987</v>
      </c>
      <c r="B476" s="58">
        <v>3</v>
      </c>
      <c r="C476" s="17">
        <v>31959</v>
      </c>
      <c r="D476" s="18">
        <v>2750000000</v>
      </c>
      <c r="E476" s="22">
        <v>1969.92</v>
      </c>
      <c r="F476" s="20">
        <v>9.0880146999999996E-6</v>
      </c>
      <c r="G476" s="18">
        <f t="shared" si="28"/>
        <v>9.0880146999999996E-6</v>
      </c>
      <c r="H476" s="18">
        <f t="shared" si="29"/>
        <v>8.6678196959141707E-6</v>
      </c>
      <c r="I476" s="18">
        <f t="shared" si="30"/>
        <v>8.0002205616938238E-6</v>
      </c>
      <c r="J476" s="18">
        <f t="shared" si="31"/>
        <v>4.1911154379496861E-6</v>
      </c>
    </row>
    <row r="477" spans="1:10" s="7" customFormat="1">
      <c r="A477" s="58">
        <v>1987</v>
      </c>
      <c r="B477" s="58">
        <v>3</v>
      </c>
      <c r="C477" s="17">
        <v>31990</v>
      </c>
      <c r="D477" s="18">
        <v>2750000000</v>
      </c>
      <c r="E477" s="22">
        <v>1970</v>
      </c>
      <c r="F477" s="20">
        <v>9.5505141999999993E-6</v>
      </c>
      <c r="G477" s="18">
        <f t="shared" si="28"/>
        <v>9.5505141999999993E-6</v>
      </c>
      <c r="H477" s="18">
        <f t="shared" si="29"/>
        <v>9.3163948736707559E-6</v>
      </c>
      <c r="I477" s="18">
        <f t="shared" si="30"/>
        <v>8.9525927841443451E-6</v>
      </c>
      <c r="J477" s="18">
        <f t="shared" si="31"/>
        <v>4.664774756201804E-6</v>
      </c>
    </row>
    <row r="478" spans="1:10" s="7" customFormat="1">
      <c r="A478" s="58">
        <v>1987</v>
      </c>
      <c r="B478" s="58">
        <v>3</v>
      </c>
      <c r="C478" s="17">
        <v>32021</v>
      </c>
      <c r="D478" s="18">
        <v>2750000000</v>
      </c>
      <c r="E478" s="22">
        <v>2400</v>
      </c>
      <c r="F478" s="20">
        <v>1.02334315E-5</v>
      </c>
      <c r="G478" s="18">
        <f t="shared" si="28"/>
        <v>1.02334315E-5</v>
      </c>
      <c r="H478" s="18">
        <f t="shared" si="29"/>
        <v>9.8860777285775619E-6</v>
      </c>
      <c r="I478" s="18">
        <f t="shared" si="30"/>
        <v>9.6125590519727435E-6</v>
      </c>
      <c r="J478" s="18">
        <f t="shared" si="31"/>
        <v>5.2167805498657958E-6</v>
      </c>
    </row>
    <row r="479" spans="1:10" s="7" customFormat="1">
      <c r="A479" s="58">
        <v>1987</v>
      </c>
      <c r="B479" s="58">
        <v>4</v>
      </c>
      <c r="C479" s="17">
        <v>32051</v>
      </c>
      <c r="D479" s="18">
        <v>2750000000</v>
      </c>
      <c r="E479" s="22">
        <v>2640</v>
      </c>
      <c r="F479" s="20">
        <v>1.1346856299999999E-5</v>
      </c>
      <c r="G479" s="18">
        <f t="shared" si="28"/>
        <v>1.1346856299999999E-5</v>
      </c>
      <c r="H479" s="18">
        <f t="shared" si="29"/>
        <v>1.0775772672360597E-5</v>
      </c>
      <c r="I479" s="18">
        <f t="shared" si="30"/>
        <v>1.0350814656900165E-5</v>
      </c>
      <c r="J479" s="18">
        <f t="shared" si="31"/>
        <v>5.8775692426091491E-6</v>
      </c>
    </row>
    <row r="480" spans="1:10" s="7" customFormat="1">
      <c r="A480" s="58">
        <v>1987</v>
      </c>
      <c r="B480" s="58">
        <v>4</v>
      </c>
      <c r="C480" s="17">
        <v>32082</v>
      </c>
      <c r="D480" s="18">
        <v>2750000000</v>
      </c>
      <c r="E480" s="22">
        <v>3000</v>
      </c>
      <c r="F480" s="20">
        <v>1.3040924499999999E-5</v>
      </c>
      <c r="G480" s="18">
        <f t="shared" si="28"/>
        <v>1.3040924499999999E-5</v>
      </c>
      <c r="H480" s="18">
        <f t="shared" si="29"/>
        <v>1.2164435717313374E-5</v>
      </c>
      <c r="I480" s="18">
        <f t="shared" si="30"/>
        <v>1.1483344859357049E-5</v>
      </c>
      <c r="J480" s="18">
        <f t="shared" si="31"/>
        <v>6.6812581003731205E-6</v>
      </c>
    </row>
    <row r="481" spans="1:10" s="7" customFormat="1">
      <c r="A481" s="58">
        <v>1987</v>
      </c>
      <c r="B481" s="58">
        <v>4</v>
      </c>
      <c r="C481" s="17">
        <v>32112</v>
      </c>
      <c r="D481" s="18">
        <v>2750000000</v>
      </c>
      <c r="E481" s="22">
        <v>3600</v>
      </c>
      <c r="F481" s="20">
        <v>1.48627091E-5</v>
      </c>
      <c r="G481" s="18">
        <f t="shared" si="28"/>
        <v>1.48627091E-5</v>
      </c>
      <c r="H481" s="18">
        <f t="shared" si="29"/>
        <v>1.392204967806691E-5</v>
      </c>
      <c r="I481" s="18">
        <f t="shared" si="30"/>
        <v>1.3004509343587838E-5</v>
      </c>
      <c r="J481" s="18">
        <f t="shared" si="31"/>
        <v>7.633309304160407E-6</v>
      </c>
    </row>
    <row r="482" spans="1:10" s="7" customFormat="1">
      <c r="A482" s="58">
        <v>1988</v>
      </c>
      <c r="B482" s="58">
        <v>1</v>
      </c>
      <c r="C482" s="17">
        <v>32143</v>
      </c>
      <c r="D482" s="18">
        <v>2750000000</v>
      </c>
      <c r="E482" s="22">
        <v>4500</v>
      </c>
      <c r="F482" s="20">
        <v>1.76820416E-5</v>
      </c>
      <c r="G482" s="18">
        <f t="shared" si="28"/>
        <v>1.76820416E-5</v>
      </c>
      <c r="H482" s="18">
        <f t="shared" si="29"/>
        <v>1.6211201084278072E-5</v>
      </c>
      <c r="I482" s="18">
        <f t="shared" si="30"/>
        <v>1.5076930125170517E-5</v>
      </c>
      <c r="J482" s="18">
        <f t="shared" si="31"/>
        <v>8.7343065482951944E-6</v>
      </c>
    </row>
    <row r="483" spans="1:10" s="7" customFormat="1">
      <c r="A483" s="58">
        <v>1988</v>
      </c>
      <c r="B483" s="58">
        <v>1</v>
      </c>
      <c r="C483" s="17">
        <v>32174</v>
      </c>
      <c r="D483" s="18">
        <v>2750000000</v>
      </c>
      <c r="E483" s="22">
        <v>5280</v>
      </c>
      <c r="F483" s="20">
        <v>2.0477694999999998E-5</v>
      </c>
      <c r="G483" s="18">
        <f t="shared" si="28"/>
        <v>2.0477694999999998E-5</v>
      </c>
      <c r="H483" s="18">
        <f t="shared" si="29"/>
        <v>1.9028595714400787E-5</v>
      </c>
      <c r="I483" s="18">
        <f t="shared" si="30"/>
        <v>1.7524157668188039E-5</v>
      </c>
      <c r="J483" s="18">
        <f t="shared" si="31"/>
        <v>1.0007654867783184E-5</v>
      </c>
    </row>
    <row r="484" spans="1:10" s="7" customFormat="1">
      <c r="A484" s="58">
        <v>1988</v>
      </c>
      <c r="B484" s="58">
        <v>1</v>
      </c>
      <c r="C484" s="17">
        <v>32203</v>
      </c>
      <c r="D484" s="18">
        <v>2750000000</v>
      </c>
      <c r="E484" s="22">
        <v>6240</v>
      </c>
      <c r="F484" s="20">
        <v>2.4182225399999998E-5</v>
      </c>
      <c r="G484" s="18">
        <f t="shared" si="28"/>
        <v>2.4182225399999998E-5</v>
      </c>
      <c r="H484" s="18">
        <f t="shared" si="29"/>
        <v>2.2253005104085447E-5</v>
      </c>
      <c r="I484" s="18">
        <f t="shared" si="30"/>
        <v>2.0611198586379725E-5</v>
      </c>
      <c r="J484" s="18">
        <f t="shared" si="31"/>
        <v>1.1497043306576636E-5</v>
      </c>
    </row>
    <row r="485" spans="1:10" s="7" customFormat="1">
      <c r="A485" s="58">
        <v>1988</v>
      </c>
      <c r="B485" s="58">
        <v>2</v>
      </c>
      <c r="C485" s="17">
        <v>32234</v>
      </c>
      <c r="D485" s="18">
        <v>2750000000</v>
      </c>
      <c r="E485" s="22">
        <v>7260</v>
      </c>
      <c r="F485" s="20">
        <v>2.8614764299999999E-5</v>
      </c>
      <c r="G485" s="18">
        <f t="shared" si="28"/>
        <v>2.8614764299999999E-5</v>
      </c>
      <c r="H485" s="18">
        <f t="shared" si="29"/>
        <v>2.6305297566658949E-5</v>
      </c>
      <c r="I485" s="18">
        <f t="shared" si="30"/>
        <v>2.4198540300838085E-5</v>
      </c>
      <c r="J485" s="18">
        <f t="shared" si="31"/>
        <v>1.3183922638886167E-5</v>
      </c>
    </row>
    <row r="486" spans="1:10" s="7" customFormat="1">
      <c r="A486" s="58">
        <v>1988</v>
      </c>
      <c r="B486" s="58">
        <v>2</v>
      </c>
      <c r="C486" s="17">
        <v>32264</v>
      </c>
      <c r="D486" s="18">
        <v>2750000000</v>
      </c>
      <c r="E486" s="22">
        <v>8712</v>
      </c>
      <c r="F486" s="20">
        <v>3.38340059E-5</v>
      </c>
      <c r="G486" s="18">
        <f t="shared" si="28"/>
        <v>3.38340059E-5</v>
      </c>
      <c r="H486" s="18">
        <f t="shared" si="29"/>
        <v>3.1115142682515681E-5</v>
      </c>
      <c r="I486" s="18">
        <f t="shared" si="30"/>
        <v>2.8607503045595846E-5</v>
      </c>
      <c r="J486" s="18">
        <f t="shared" si="31"/>
        <v>1.5067235826654633E-5</v>
      </c>
    </row>
    <row r="487" spans="1:10" s="7" customFormat="1">
      <c r="A487" s="58">
        <v>1988</v>
      </c>
      <c r="B487" s="58">
        <v>2</v>
      </c>
      <c r="C487" s="17">
        <v>32295</v>
      </c>
      <c r="D487" s="18">
        <v>2750000000</v>
      </c>
      <c r="E487" s="22">
        <v>10368</v>
      </c>
      <c r="F487" s="20">
        <v>4.1372294499999999E-5</v>
      </c>
      <c r="G487" s="18">
        <f t="shared" si="28"/>
        <v>4.1372294499999999E-5</v>
      </c>
      <c r="H487" s="18">
        <f t="shared" si="29"/>
        <v>3.7413773616270486E-5</v>
      </c>
      <c r="I487" s="18">
        <f t="shared" si="30"/>
        <v>3.4215093702925197E-5</v>
      </c>
      <c r="J487" s="18">
        <f t="shared" si="31"/>
        <v>1.7231119459286503E-5</v>
      </c>
    </row>
    <row r="488" spans="1:10" s="7" customFormat="1">
      <c r="A488" s="58">
        <v>1988</v>
      </c>
      <c r="B488" s="58">
        <v>3</v>
      </c>
      <c r="C488" s="17">
        <v>32325</v>
      </c>
      <c r="D488" s="18">
        <v>2750000000</v>
      </c>
      <c r="E488" s="22">
        <v>12444</v>
      </c>
      <c r="F488" s="20">
        <v>5.0896106600000002E-5</v>
      </c>
      <c r="G488" s="18">
        <f t="shared" si="28"/>
        <v>5.0896106600000002E-5</v>
      </c>
      <c r="H488" s="18">
        <f t="shared" si="29"/>
        <v>4.5887783898970255E-5</v>
      </c>
      <c r="I488" s="18">
        <f t="shared" si="30"/>
        <v>4.145553553341254E-5</v>
      </c>
      <c r="J488" s="18">
        <f t="shared" si="31"/>
        <v>1.9891374239243802E-5</v>
      </c>
    </row>
    <row r="489" spans="1:10" s="7" customFormat="1">
      <c r="A489" s="58">
        <v>1988</v>
      </c>
      <c r="B489" s="58">
        <v>3</v>
      </c>
      <c r="C489" s="17">
        <v>32356</v>
      </c>
      <c r="D489" s="18">
        <v>2750000000</v>
      </c>
      <c r="E489" s="22">
        <v>15552</v>
      </c>
      <c r="F489" s="20">
        <v>6.1396054700000002E-5</v>
      </c>
      <c r="G489" s="18">
        <f t="shared" si="28"/>
        <v>6.1396054700000002E-5</v>
      </c>
      <c r="H489" s="18">
        <f t="shared" si="29"/>
        <v>5.5900090740808561E-5</v>
      </c>
      <c r="I489" s="18">
        <f t="shared" si="30"/>
        <v>5.0564402268410625E-5</v>
      </c>
      <c r="J489" s="18">
        <f t="shared" si="31"/>
        <v>2.3227774303643433E-5</v>
      </c>
    </row>
    <row r="490" spans="1:10" s="7" customFormat="1">
      <c r="A490" s="58">
        <v>1988</v>
      </c>
      <c r="B490" s="58">
        <v>3</v>
      </c>
      <c r="C490" s="17">
        <v>32387</v>
      </c>
      <c r="D490" s="18">
        <v>2750000000</v>
      </c>
      <c r="E490" s="22">
        <v>18960</v>
      </c>
      <c r="F490" s="20">
        <v>7.7929908599999999E-5</v>
      </c>
      <c r="G490" s="18">
        <f t="shared" si="28"/>
        <v>7.7929908599999999E-5</v>
      </c>
      <c r="H490" s="18">
        <f t="shared" si="29"/>
        <v>6.9170723078276417E-5</v>
      </c>
      <c r="I490" s="18">
        <f t="shared" si="30"/>
        <v>6.2446734203371824E-5</v>
      </c>
      <c r="J490" s="18">
        <f t="shared" si="31"/>
        <v>2.7509403332534021E-5</v>
      </c>
    </row>
    <row r="491" spans="1:10" s="7" customFormat="1">
      <c r="A491" s="58">
        <v>1988</v>
      </c>
      <c r="B491" s="58">
        <v>4</v>
      </c>
      <c r="C491" s="17">
        <v>32417</v>
      </c>
      <c r="D491" s="18">
        <v>2750000000</v>
      </c>
      <c r="E491" s="22">
        <v>23700</v>
      </c>
      <c r="F491" s="20">
        <v>9.8729287600000004E-5</v>
      </c>
      <c r="G491" s="18">
        <f t="shared" si="28"/>
        <v>9.8729287600000004E-5</v>
      </c>
      <c r="H491" s="18">
        <f t="shared" si="29"/>
        <v>8.7715245874426609E-5</v>
      </c>
      <c r="I491" s="18">
        <f t="shared" si="30"/>
        <v>7.7880765482189564E-5</v>
      </c>
      <c r="J491" s="18">
        <f t="shared" si="31"/>
        <v>3.2944180456796101E-5</v>
      </c>
    </row>
    <row r="492" spans="1:10" s="7" customFormat="1">
      <c r="A492" s="58">
        <v>1988</v>
      </c>
      <c r="B492" s="58">
        <v>4</v>
      </c>
      <c r="C492" s="17">
        <v>32448</v>
      </c>
      <c r="D492" s="18">
        <v>2750000000</v>
      </c>
      <c r="E492" s="22">
        <v>30800</v>
      </c>
      <c r="F492" s="20">
        <v>1.2652157859999999E-4</v>
      </c>
      <c r="G492" s="18">
        <f t="shared" si="28"/>
        <v>1.2652157859999999E-4</v>
      </c>
      <c r="H492" s="18">
        <f t="shared" si="29"/>
        <v>1.1176486622013827E-4</v>
      </c>
      <c r="I492" s="18">
        <f t="shared" si="30"/>
        <v>9.910713553604594E-5</v>
      </c>
      <c r="J492" s="18">
        <f t="shared" si="31"/>
        <v>3.981225037530914E-5</v>
      </c>
    </row>
    <row r="493" spans="1:10" s="7" customFormat="1">
      <c r="A493" s="58">
        <v>1988</v>
      </c>
      <c r="B493" s="58">
        <v>4</v>
      </c>
      <c r="C493" s="17">
        <v>32478</v>
      </c>
      <c r="D493" s="18">
        <v>2750000000</v>
      </c>
      <c r="E493" s="22">
        <v>40425</v>
      </c>
      <c r="F493" s="20">
        <v>1.624917478E-4</v>
      </c>
      <c r="G493" s="18">
        <f t="shared" si="28"/>
        <v>1.624917478E-4</v>
      </c>
      <c r="H493" s="18">
        <f t="shared" si="29"/>
        <v>1.4338309677618585E-4</v>
      </c>
      <c r="I493" s="18">
        <f t="shared" si="30"/>
        <v>1.2661368197833663E-4</v>
      </c>
      <c r="J493" s="18">
        <f t="shared" si="31"/>
        <v>4.8593461616070422E-5</v>
      </c>
    </row>
    <row r="494" spans="1:10" s="7" customFormat="1">
      <c r="A494" s="58">
        <v>1989</v>
      </c>
      <c r="B494" s="58">
        <v>1</v>
      </c>
      <c r="C494" s="17">
        <v>32509</v>
      </c>
      <c r="D494" s="18">
        <v>2750000000</v>
      </c>
      <c r="E494" s="22">
        <v>54374</v>
      </c>
      <c r="F494" s="20">
        <v>2.2014372289999999E-4</v>
      </c>
      <c r="G494" s="18">
        <f t="shared" si="28"/>
        <v>2.2014372289999999E-4</v>
      </c>
      <c r="H494" s="18">
        <f t="shared" si="29"/>
        <v>1.8913365195337366E-4</v>
      </c>
      <c r="I494" s="18">
        <f t="shared" si="30"/>
        <v>1.6541214986704551E-4</v>
      </c>
      <c r="J494" s="18">
        <f t="shared" si="31"/>
        <v>5.9957336141203721E-5</v>
      </c>
    </row>
    <row r="495" spans="1:10" s="7" customFormat="1">
      <c r="A495" s="58">
        <v>1989</v>
      </c>
      <c r="B495" s="58">
        <v>1</v>
      </c>
      <c r="C495" s="17">
        <v>32540</v>
      </c>
      <c r="D495" s="18">
        <v>2750000</v>
      </c>
      <c r="E495" s="22">
        <v>63.9</v>
      </c>
      <c r="F495" s="20">
        <v>2.5613731929999999E-4</v>
      </c>
      <c r="G495" s="18">
        <f t="shared" si="28"/>
        <v>2.5613731929999999E-4</v>
      </c>
      <c r="H495" s="18">
        <f t="shared" si="29"/>
        <v>2.3745951874862379E-4</v>
      </c>
      <c r="I495" s="18">
        <f t="shared" si="30"/>
        <v>2.0925226080136311E-4</v>
      </c>
      <c r="J495" s="18">
        <f t="shared" si="31"/>
        <v>7.4007371263619618E-5</v>
      </c>
    </row>
    <row r="496" spans="1:10" s="7" customFormat="1">
      <c r="A496" s="58">
        <v>1989</v>
      </c>
      <c r="B496" s="58">
        <v>1</v>
      </c>
      <c r="C496" s="17">
        <v>32568</v>
      </c>
      <c r="D496" s="18">
        <v>2750000</v>
      </c>
      <c r="E496" s="22">
        <v>63.9</v>
      </c>
      <c r="F496" s="20">
        <v>2.712494153E-4</v>
      </c>
      <c r="G496" s="18">
        <f t="shared" si="28"/>
        <v>2.712494153E-4</v>
      </c>
      <c r="H496" s="18">
        <f t="shared" si="29"/>
        <v>2.6358508701486584E-4</v>
      </c>
      <c r="I496" s="18">
        <f t="shared" si="30"/>
        <v>2.4822717559100756E-4</v>
      </c>
      <c r="J496" s="18">
        <f t="shared" si="31"/>
        <v>9.0524129491118934E-5</v>
      </c>
    </row>
    <row r="497" spans="1:10" s="7" customFormat="1">
      <c r="A497" s="58">
        <v>1989</v>
      </c>
      <c r="B497" s="58">
        <v>2</v>
      </c>
      <c r="C497" s="17">
        <v>32599</v>
      </c>
      <c r="D497" s="18">
        <v>2750000</v>
      </c>
      <c r="E497" s="22">
        <v>63.9</v>
      </c>
      <c r="F497" s="20">
        <v>2.931120898E-4</v>
      </c>
      <c r="G497" s="18">
        <f t="shared" si="28"/>
        <v>2.931120898E-4</v>
      </c>
      <c r="H497" s="18">
        <f t="shared" si="29"/>
        <v>2.8196893973558699E-4</v>
      </c>
      <c r="I497" s="18">
        <f t="shared" si="30"/>
        <v>2.7308119888870639E-4</v>
      </c>
      <c r="J497" s="18">
        <f t="shared" si="31"/>
        <v>1.0989248320378343E-4</v>
      </c>
    </row>
    <row r="498" spans="1:10" s="7" customFormat="1">
      <c r="A498" s="58">
        <v>1989</v>
      </c>
      <c r="B498" s="58">
        <v>2</v>
      </c>
      <c r="C498" s="17">
        <v>32629</v>
      </c>
      <c r="D498" s="18">
        <v>2750000</v>
      </c>
      <c r="E498" s="22">
        <v>81.400000000000006</v>
      </c>
      <c r="F498" s="20">
        <v>3.419738031E-4</v>
      </c>
      <c r="G498" s="18">
        <f t="shared" si="28"/>
        <v>3.419738031E-4</v>
      </c>
      <c r="H498" s="18">
        <f t="shared" si="29"/>
        <v>3.1660173101784317E-4</v>
      </c>
      <c r="I498" s="18">
        <f t="shared" si="30"/>
        <v>3.0069886828792806E-4</v>
      </c>
      <c r="J498" s="18">
        <f t="shared" si="31"/>
        <v>1.3325635771556198E-4</v>
      </c>
    </row>
    <row r="499" spans="1:10" s="7" customFormat="1">
      <c r="A499" s="58">
        <v>1989</v>
      </c>
      <c r="B499" s="58">
        <v>2</v>
      </c>
      <c r="C499" s="17">
        <v>32660</v>
      </c>
      <c r="D499" s="18">
        <v>2750000</v>
      </c>
      <c r="E499" s="22">
        <v>120</v>
      </c>
      <c r="F499" s="20">
        <v>4.425140433E-4</v>
      </c>
      <c r="G499" s="18">
        <f t="shared" si="28"/>
        <v>4.425140433E-4</v>
      </c>
      <c r="H499" s="18">
        <f t="shared" si="29"/>
        <v>3.8900926764340597E-4</v>
      </c>
      <c r="I499" s="18">
        <f t="shared" si="30"/>
        <v>3.5398474183433984E-4</v>
      </c>
      <c r="J499" s="18">
        <f t="shared" si="31"/>
        <v>1.6235140799915473E-4</v>
      </c>
    </row>
    <row r="500" spans="1:10" s="7" customFormat="1">
      <c r="A500" s="58">
        <v>1989</v>
      </c>
      <c r="B500" s="58">
        <v>3</v>
      </c>
      <c r="C500" s="17">
        <v>32690</v>
      </c>
      <c r="D500" s="18">
        <v>2750000</v>
      </c>
      <c r="E500" s="22">
        <v>149.80000000000001</v>
      </c>
      <c r="F500" s="20">
        <v>5.6376297630000003E-4</v>
      </c>
      <c r="G500" s="18">
        <f t="shared" si="28"/>
        <v>5.6376297630000003E-4</v>
      </c>
      <c r="H500" s="18">
        <f t="shared" si="29"/>
        <v>4.9947275611924528E-4</v>
      </c>
      <c r="I500" s="18">
        <f t="shared" si="30"/>
        <v>4.4022241208038223E-4</v>
      </c>
      <c r="J500" s="18">
        <f t="shared" si="31"/>
        <v>1.9837657686056751E-4</v>
      </c>
    </row>
    <row r="501" spans="1:10" s="7" customFormat="1">
      <c r="A501" s="58">
        <v>1989</v>
      </c>
      <c r="B501" s="58">
        <v>3</v>
      </c>
      <c r="C501" s="17">
        <v>32721</v>
      </c>
      <c r="D501" s="18">
        <v>2750000</v>
      </c>
      <c r="E501" s="22">
        <v>192.88</v>
      </c>
      <c r="F501" s="20">
        <v>7.5081959479999995E-4</v>
      </c>
      <c r="G501" s="18">
        <f t="shared" si="28"/>
        <v>7.5081959479999995E-4</v>
      </c>
      <c r="H501" s="18">
        <f t="shared" si="29"/>
        <v>6.5060301984298232E-4</v>
      </c>
      <c r="I501" s="18">
        <f t="shared" si="30"/>
        <v>5.7216295500283915E-4</v>
      </c>
      <c r="J501" s="18">
        <f t="shared" si="31"/>
        <v>2.444030678585259E-4</v>
      </c>
    </row>
    <row r="502" spans="1:10" s="7" customFormat="1">
      <c r="A502" s="58">
        <v>1989</v>
      </c>
      <c r="B502" s="58">
        <v>3</v>
      </c>
      <c r="C502" s="17">
        <v>32752</v>
      </c>
      <c r="D502" s="18">
        <v>2750000</v>
      </c>
      <c r="E502" s="22">
        <v>249.48</v>
      </c>
      <c r="F502" s="20">
        <v>1.0237424220000001E-3</v>
      </c>
      <c r="G502" s="18">
        <f t="shared" si="28"/>
        <v>1.0237424220000001E-3</v>
      </c>
      <c r="H502" s="18">
        <f t="shared" si="29"/>
        <v>8.7672451229882386E-4</v>
      </c>
      <c r="I502" s="18">
        <f t="shared" si="30"/>
        <v>7.5672999697784678E-4</v>
      </c>
      <c r="J502" s="18">
        <f t="shared" si="31"/>
        <v>3.0291017658895959E-4</v>
      </c>
    </row>
    <row r="503" spans="1:10" s="7" customFormat="1">
      <c r="A503" s="58">
        <v>1989</v>
      </c>
      <c r="B503" s="58">
        <v>4</v>
      </c>
      <c r="C503" s="17">
        <v>32782</v>
      </c>
      <c r="D503" s="18">
        <v>2750000</v>
      </c>
      <c r="E503" s="22">
        <v>381.73</v>
      </c>
      <c r="F503" s="20">
        <v>1.4205450891E-3</v>
      </c>
      <c r="G503" s="18">
        <f t="shared" si="28"/>
        <v>1.4205450891E-3</v>
      </c>
      <c r="H503" s="18">
        <f t="shared" si="29"/>
        <v>1.2059321166945675E-3</v>
      </c>
      <c r="I503" s="18">
        <f t="shared" si="30"/>
        <v>1.0297388713555414E-3</v>
      </c>
      <c r="J503" s="18">
        <f t="shared" si="31"/>
        <v>3.782810761036252E-4</v>
      </c>
    </row>
    <row r="504" spans="1:10" s="7" customFormat="1">
      <c r="A504" s="58">
        <v>1989</v>
      </c>
      <c r="B504" s="58">
        <v>4</v>
      </c>
      <c r="C504" s="17">
        <v>32813</v>
      </c>
      <c r="D504" s="18">
        <v>2750000</v>
      </c>
      <c r="E504" s="22">
        <v>557.33000000000004</v>
      </c>
      <c r="F504" s="20">
        <v>2.1090831793999999E-3</v>
      </c>
      <c r="G504" s="18">
        <f t="shared" si="28"/>
        <v>2.1090831793999999E-3</v>
      </c>
      <c r="H504" s="18">
        <f t="shared" si="29"/>
        <v>1.7309095161215345E-3</v>
      </c>
      <c r="I504" s="18">
        <f t="shared" si="30"/>
        <v>1.4529359747922786E-3</v>
      </c>
      <c r="J504" s="18">
        <f t="shared" si="31"/>
        <v>4.7823575342684872E-4</v>
      </c>
    </row>
    <row r="505" spans="1:10" s="7" customFormat="1">
      <c r="A505" s="58">
        <v>1989</v>
      </c>
      <c r="B505" s="58">
        <v>4</v>
      </c>
      <c r="C505" s="17">
        <v>32843</v>
      </c>
      <c r="D505" s="18">
        <v>2750000</v>
      </c>
      <c r="E505" s="22">
        <v>788.18</v>
      </c>
      <c r="F505" s="20">
        <v>3.1906209110000002E-3</v>
      </c>
      <c r="G505" s="18">
        <f t="shared" si="28"/>
        <v>3.1906209110000002E-3</v>
      </c>
      <c r="H505" s="18">
        <f t="shared" si="29"/>
        <v>2.5940865242377719E-3</v>
      </c>
      <c r="I505" s="18">
        <f t="shared" si="30"/>
        <v>2.1223058904314093E-3</v>
      </c>
      <c r="J505" s="18">
        <f t="shared" si="31"/>
        <v>6.1290857775373885E-4</v>
      </c>
    </row>
    <row r="506" spans="1:10" s="7" customFormat="1">
      <c r="A506" s="58">
        <v>1990</v>
      </c>
      <c r="B506" s="58">
        <v>1</v>
      </c>
      <c r="C506" s="17">
        <v>32874</v>
      </c>
      <c r="D506" s="18">
        <v>2750000</v>
      </c>
      <c r="E506" s="22">
        <v>1283.95</v>
      </c>
      <c r="F506" s="20">
        <v>5.3663052798999999E-3</v>
      </c>
      <c r="G506" s="18">
        <f t="shared" si="28"/>
        <v>5.3663052798999999E-3</v>
      </c>
      <c r="H506" s="18">
        <f t="shared" si="29"/>
        <v>4.1378552223173114E-3</v>
      </c>
      <c r="I506" s="18">
        <f t="shared" si="30"/>
        <v>3.3053295290311159E-3</v>
      </c>
      <c r="J506" s="18">
        <f t="shared" si="31"/>
        <v>7.9979089392695295E-4</v>
      </c>
    </row>
    <row r="507" spans="1:10" s="7" customFormat="1">
      <c r="A507" s="58">
        <v>1990</v>
      </c>
      <c r="B507" s="58">
        <v>1</v>
      </c>
      <c r="C507" s="17">
        <v>32905</v>
      </c>
      <c r="D507" s="18">
        <v>2750000</v>
      </c>
      <c r="E507" s="22">
        <v>2004.37</v>
      </c>
      <c r="F507" s="20">
        <v>9.3368346370999999E-3</v>
      </c>
      <c r="G507" s="18">
        <f t="shared" si="28"/>
        <v>9.3368346370999999E-3</v>
      </c>
      <c r="H507" s="18">
        <f t="shared" si="29"/>
        <v>7.0784394474080886E-3</v>
      </c>
      <c r="I507" s="18">
        <f t="shared" si="30"/>
        <v>5.4272948538697822E-3</v>
      </c>
      <c r="J507" s="18">
        <f t="shared" si="31"/>
        <v>1.0792457714478522E-3</v>
      </c>
    </row>
    <row r="508" spans="1:10" s="7" customFormat="1">
      <c r="A508" s="58">
        <v>1990</v>
      </c>
      <c r="B508" s="58">
        <v>1</v>
      </c>
      <c r="C508" s="17">
        <v>32933</v>
      </c>
      <c r="D508" s="18">
        <v>2750000</v>
      </c>
      <c r="E508" s="22">
        <v>3674.06</v>
      </c>
      <c r="F508" s="20">
        <v>1.7009845410400001E-2</v>
      </c>
      <c r="G508" s="18">
        <f t="shared" si="28"/>
        <v>1.7009845410400001E-2</v>
      </c>
      <c r="H508" s="18">
        <f t="shared" si="29"/>
        <v>1.2602305892158753E-2</v>
      </c>
      <c r="I508" s="18">
        <f t="shared" si="30"/>
        <v>9.4810943779908789E-3</v>
      </c>
      <c r="J508" s="18">
        <f t="shared" si="31"/>
        <v>1.5236947999738245E-3</v>
      </c>
    </row>
    <row r="509" spans="1:10" s="7" customFormat="1">
      <c r="A509" s="58">
        <v>1990</v>
      </c>
      <c r="B509" s="58">
        <v>2</v>
      </c>
      <c r="C509" s="17">
        <v>32964</v>
      </c>
      <c r="D509" s="18">
        <v>2750000</v>
      </c>
      <c r="E509" s="22">
        <v>3674.06</v>
      </c>
      <c r="F509" s="20">
        <v>1.9505189744199999E-2</v>
      </c>
      <c r="G509" s="18">
        <f t="shared" si="28"/>
        <v>1.9505189744199999E-2</v>
      </c>
      <c r="H509" s="18">
        <f t="shared" si="29"/>
        <v>1.8214836322332451E-2</v>
      </c>
      <c r="I509" s="18">
        <f t="shared" si="30"/>
        <v>1.4577511893310269E-2</v>
      </c>
      <c r="J509" s="18">
        <f t="shared" si="31"/>
        <v>2.1618440211213308E-3</v>
      </c>
    </row>
    <row r="510" spans="1:10" s="7" customFormat="1">
      <c r="A510" s="58">
        <v>1990</v>
      </c>
      <c r="B510" s="58">
        <v>2</v>
      </c>
      <c r="C510" s="17">
        <v>32994</v>
      </c>
      <c r="D510" s="18">
        <v>2750000</v>
      </c>
      <c r="E510" s="22">
        <v>3674.06</v>
      </c>
      <c r="F510" s="20">
        <v>2.0931019066599998E-2</v>
      </c>
      <c r="G510" s="18">
        <f t="shared" si="28"/>
        <v>2.0931019066599998E-2</v>
      </c>
      <c r="H510" s="18">
        <f t="shared" si="29"/>
        <v>2.0205531382111706E-2</v>
      </c>
      <c r="I510" s="18">
        <f t="shared" si="30"/>
        <v>1.9078620664987334E-2</v>
      </c>
      <c r="J510" s="18">
        <f t="shared" si="31"/>
        <v>3.0459596830343287E-3</v>
      </c>
    </row>
    <row r="511" spans="1:10" s="7" customFormat="1">
      <c r="A511" s="58">
        <v>1990</v>
      </c>
      <c r="B511" s="58">
        <v>2</v>
      </c>
      <c r="C511" s="17">
        <v>33025</v>
      </c>
      <c r="D511" s="18">
        <v>2750000</v>
      </c>
      <c r="E511" s="22">
        <v>3857.76</v>
      </c>
      <c r="F511" s="20">
        <v>2.33673896742E-2</v>
      </c>
      <c r="G511" s="18">
        <f t="shared" si="28"/>
        <v>2.33673896742E-2</v>
      </c>
      <c r="H511" s="18">
        <f t="shared" si="29"/>
        <v>2.2115679478762397E-2</v>
      </c>
      <c r="I511" s="18">
        <f t="shared" si="30"/>
        <v>2.1208840102336014E-2</v>
      </c>
      <c r="J511" s="18">
        <f t="shared" si="31"/>
        <v>4.239172402661231E-3</v>
      </c>
    </row>
    <row r="512" spans="1:10" s="7" customFormat="1">
      <c r="A512" s="58">
        <v>1990</v>
      </c>
      <c r="B512" s="58">
        <v>3</v>
      </c>
      <c r="C512" s="17">
        <v>33055</v>
      </c>
      <c r="D512" s="18">
        <v>2750000</v>
      </c>
      <c r="E512" s="22">
        <v>4904.76</v>
      </c>
      <c r="F512" s="20">
        <v>2.6316354337300001E-2</v>
      </c>
      <c r="G512" s="18">
        <f t="shared" si="28"/>
        <v>2.6316354337300001E-2</v>
      </c>
      <c r="H512" s="18">
        <f t="shared" si="29"/>
        <v>2.4798074655182654E-2</v>
      </c>
      <c r="I512" s="18">
        <f t="shared" si="30"/>
        <v>2.3435565266814919E-2</v>
      </c>
      <c r="J512" s="18">
        <f t="shared" si="31"/>
        <v>5.8394934691532408E-3</v>
      </c>
    </row>
    <row r="513" spans="1:10" s="7" customFormat="1">
      <c r="A513" s="58">
        <v>1990</v>
      </c>
      <c r="B513" s="58">
        <v>3</v>
      </c>
      <c r="C513" s="17">
        <v>33086</v>
      </c>
      <c r="D513" s="18">
        <v>2750000</v>
      </c>
      <c r="E513" s="22">
        <v>5203.46</v>
      </c>
      <c r="F513" s="20">
        <v>2.95216863099E-2</v>
      </c>
      <c r="G513" s="18">
        <f t="shared" si="28"/>
        <v>2.95216863099E-2</v>
      </c>
      <c r="H513" s="18">
        <f t="shared" si="29"/>
        <v>2.7872982573918188E-2</v>
      </c>
      <c r="I513" s="18">
        <f t="shared" si="30"/>
        <v>2.628203741093418E-2</v>
      </c>
      <c r="J513" s="18">
        <f t="shared" si="31"/>
        <v>7.9297404757273666E-3</v>
      </c>
    </row>
    <row r="514" spans="1:10" s="7" customFormat="1">
      <c r="A514" s="58">
        <v>1990</v>
      </c>
      <c r="B514" s="58">
        <v>3</v>
      </c>
      <c r="C514" s="17">
        <v>33117</v>
      </c>
      <c r="D514" s="18">
        <v>2750000</v>
      </c>
      <c r="E514" s="22">
        <v>6056.31</v>
      </c>
      <c r="F514" s="20">
        <v>3.3731478807600003E-2</v>
      </c>
      <c r="G514" s="18">
        <f t="shared" ref="G514:G559" si="32">F514</f>
        <v>3.3731478807600003E-2</v>
      </c>
      <c r="H514" s="18">
        <f t="shared" si="29"/>
        <v>3.1556459499237348E-2</v>
      </c>
      <c r="I514" s="18">
        <f t="shared" si="30"/>
        <v>2.9703030143133531E-2</v>
      </c>
      <c r="J514" s="18">
        <f t="shared" si="31"/>
        <v>1.0610748742063223E-2</v>
      </c>
    </row>
    <row r="515" spans="1:10" s="7" customFormat="1">
      <c r="A515" s="58">
        <v>1990</v>
      </c>
      <c r="B515" s="58">
        <v>4</v>
      </c>
      <c r="C515" s="17">
        <v>33147</v>
      </c>
      <c r="D515" s="18">
        <v>2750000</v>
      </c>
      <c r="E515" s="22">
        <v>6425.14</v>
      </c>
      <c r="F515" s="20">
        <v>3.8598931255299999E-2</v>
      </c>
      <c r="G515" s="18">
        <f t="shared" si="32"/>
        <v>3.8598931255299999E-2</v>
      </c>
      <c r="H515" s="18">
        <f t="shared" ref="H515:H578" si="33">SQRT(G515*G514)</f>
        <v>3.6083223686834871E-2</v>
      </c>
      <c r="I515" s="18">
        <f t="shared" si="30"/>
        <v>3.3748199479678373E-2</v>
      </c>
      <c r="J515" s="18">
        <f t="shared" si="31"/>
        <v>1.3971918772620951E-2</v>
      </c>
    </row>
    <row r="516" spans="1:10" s="7" customFormat="1">
      <c r="A516" s="58">
        <v>1990</v>
      </c>
      <c r="B516" s="58">
        <v>4</v>
      </c>
      <c r="C516" s="17">
        <v>33178</v>
      </c>
      <c r="D516" s="18">
        <v>2750000</v>
      </c>
      <c r="E516" s="22">
        <v>8329.5499999999993</v>
      </c>
      <c r="F516" s="20">
        <v>4.5129870516600001E-2</v>
      </c>
      <c r="G516" s="18">
        <f t="shared" si="32"/>
        <v>4.5129870516600001E-2</v>
      </c>
      <c r="H516" s="18">
        <f t="shared" si="33"/>
        <v>4.1736851458044052E-2</v>
      </c>
      <c r="I516" s="18">
        <f t="shared" ref="I516:I579" si="34">GEOMEAN(G514:G516)</f>
        <v>3.8876896008906911E-2</v>
      </c>
      <c r="J516" s="18">
        <f t="shared" si="31"/>
        <v>1.8035170419019975E-2</v>
      </c>
    </row>
    <row r="517" spans="1:10" s="7" customFormat="1">
      <c r="A517" s="58">
        <v>1990</v>
      </c>
      <c r="B517" s="58">
        <v>4</v>
      </c>
      <c r="C517" s="17">
        <v>33208</v>
      </c>
      <c r="D517" s="18">
        <v>2750000</v>
      </c>
      <c r="E517" s="22">
        <v>8836.82</v>
      </c>
      <c r="F517" s="20">
        <v>5.37677278248E-2</v>
      </c>
      <c r="G517" s="18">
        <f t="shared" si="32"/>
        <v>5.37677278248E-2</v>
      </c>
      <c r="H517" s="18">
        <f t="shared" si="33"/>
        <v>4.9259827392156126E-2</v>
      </c>
      <c r="I517" s="18">
        <f t="shared" si="34"/>
        <v>4.5413713636500638E-2</v>
      </c>
      <c r="J517" s="18">
        <f t="shared" si="31"/>
        <v>2.2821321549296805E-2</v>
      </c>
    </row>
    <row r="518" spans="1:10" s="7" customFormat="1">
      <c r="A518" s="58">
        <v>1991</v>
      </c>
      <c r="B518" s="58">
        <v>1</v>
      </c>
      <c r="C518" s="17">
        <v>33239</v>
      </c>
      <c r="D518" s="18">
        <v>2750000</v>
      </c>
      <c r="E518" s="22">
        <v>12325.6</v>
      </c>
      <c r="F518" s="20">
        <v>6.5032066804000005E-2</v>
      </c>
      <c r="G518" s="18">
        <f t="shared" si="32"/>
        <v>6.5032066804000005E-2</v>
      </c>
      <c r="H518" s="18">
        <f t="shared" si="33"/>
        <v>5.913227940644334E-2</v>
      </c>
      <c r="I518" s="18">
        <f t="shared" si="34"/>
        <v>5.4038644004906301E-2</v>
      </c>
      <c r="J518" s="18">
        <f t="shared" si="31"/>
        <v>2.8094963482994791E-2</v>
      </c>
    </row>
    <row r="519" spans="1:10" s="7" customFormat="1">
      <c r="A519" s="58">
        <v>1991</v>
      </c>
      <c r="B519" s="58">
        <v>1</v>
      </c>
      <c r="C519" s="17">
        <v>33270</v>
      </c>
      <c r="D519" s="18">
        <v>2750000</v>
      </c>
      <c r="E519" s="22">
        <v>15895.46</v>
      </c>
      <c r="F519" s="20">
        <v>7.8167522711600004E-2</v>
      </c>
      <c r="G519" s="18">
        <f t="shared" si="32"/>
        <v>7.8167522711600004E-2</v>
      </c>
      <c r="H519" s="18">
        <f t="shared" si="33"/>
        <v>7.1297935165641077E-2</v>
      </c>
      <c r="I519" s="18">
        <f t="shared" si="34"/>
        <v>6.4897085966286988E-2</v>
      </c>
      <c r="J519" s="18">
        <f t="shared" si="31"/>
        <v>3.3537500750000421E-2</v>
      </c>
    </row>
    <row r="520" spans="1:10" s="7" customFormat="1">
      <c r="A520" s="58">
        <v>1991</v>
      </c>
      <c r="B520" s="58">
        <v>1</v>
      </c>
      <c r="C520" s="17">
        <v>33298</v>
      </c>
      <c r="D520" s="18">
        <v>2750000</v>
      </c>
      <c r="E520" s="22">
        <v>17000</v>
      </c>
      <c r="F520" s="20">
        <v>8.7383311260799998E-2</v>
      </c>
      <c r="G520" s="18">
        <f t="shared" si="32"/>
        <v>8.7383311260799998E-2</v>
      </c>
      <c r="H520" s="18">
        <f t="shared" si="33"/>
        <v>8.264706266766772E-2</v>
      </c>
      <c r="I520" s="18">
        <f t="shared" si="34"/>
        <v>7.630051470295196E-2</v>
      </c>
      <c r="J520" s="18">
        <f t="shared" si="31"/>
        <v>3.8437757244233317E-2</v>
      </c>
    </row>
    <row r="521" spans="1:10" s="7" customFormat="1">
      <c r="A521" s="58">
        <v>1991</v>
      </c>
      <c r="B521" s="58">
        <v>2</v>
      </c>
      <c r="C521" s="17">
        <v>33329</v>
      </c>
      <c r="D521" s="18">
        <v>2750000</v>
      </c>
      <c r="E521" s="22">
        <v>17000</v>
      </c>
      <c r="F521" s="20">
        <v>9.1760004305699999E-2</v>
      </c>
      <c r="G521" s="18">
        <f t="shared" si="32"/>
        <v>9.1760004305699999E-2</v>
      </c>
      <c r="H521" s="18">
        <f t="shared" si="33"/>
        <v>8.9544921785310247E-2</v>
      </c>
      <c r="I521" s="18">
        <f t="shared" si="34"/>
        <v>8.5579436749303392E-2</v>
      </c>
      <c r="J521" s="18">
        <f t="shared" si="31"/>
        <v>4.3732064180094933E-2</v>
      </c>
    </row>
    <row r="522" spans="1:10" s="7" customFormat="1">
      <c r="A522" s="58">
        <v>1991</v>
      </c>
      <c r="B522" s="58">
        <v>2</v>
      </c>
      <c r="C522" s="17">
        <v>33359</v>
      </c>
      <c r="D522" s="18">
        <v>2750000</v>
      </c>
      <c r="E522" s="22">
        <v>17000</v>
      </c>
      <c r="F522" s="20">
        <v>9.7889525277700007E-2</v>
      </c>
      <c r="G522" s="18">
        <f t="shared" si="32"/>
        <v>9.7889525277700007E-2</v>
      </c>
      <c r="H522" s="18">
        <f t="shared" si="33"/>
        <v>9.4775224932282173E-2</v>
      </c>
      <c r="I522" s="18">
        <f t="shared" si="34"/>
        <v>9.22442664855775E-2</v>
      </c>
      <c r="J522" s="18">
        <f t="shared" si="31"/>
        <v>4.9731183829384192E-2</v>
      </c>
    </row>
    <row r="523" spans="1:10" s="7" customFormat="1">
      <c r="A523" s="58">
        <v>1991</v>
      </c>
      <c r="B523" s="58">
        <v>2</v>
      </c>
      <c r="C523" s="17">
        <v>33390</v>
      </c>
      <c r="D523" s="18">
        <v>2750000</v>
      </c>
      <c r="E523" s="22">
        <v>17000</v>
      </c>
      <c r="F523" s="20">
        <v>0.1084925212048</v>
      </c>
      <c r="G523" s="18">
        <f t="shared" si="32"/>
        <v>0.1084925212048</v>
      </c>
      <c r="H523" s="18">
        <f t="shared" si="33"/>
        <v>0.1030547495116973</v>
      </c>
      <c r="I523" s="18">
        <f t="shared" si="34"/>
        <v>9.9143249640953085E-2</v>
      </c>
      <c r="J523" s="18">
        <f t="shared" si="31"/>
        <v>5.6519016711448961E-2</v>
      </c>
    </row>
    <row r="524" spans="1:10" s="7" customFormat="1">
      <c r="A524" s="58">
        <v>1991</v>
      </c>
      <c r="B524" s="58">
        <v>3</v>
      </c>
      <c r="C524" s="17">
        <v>33420</v>
      </c>
      <c r="D524" s="18">
        <v>2750000</v>
      </c>
      <c r="E524" s="22">
        <v>17000</v>
      </c>
      <c r="F524" s="20">
        <v>0.1216656145218</v>
      </c>
      <c r="G524" s="18">
        <f t="shared" si="32"/>
        <v>0.1216656145218</v>
      </c>
      <c r="H524" s="18">
        <f t="shared" si="33"/>
        <v>0.11489042285326227</v>
      </c>
      <c r="I524" s="18">
        <f t="shared" si="34"/>
        <v>0.10891840996201708</v>
      </c>
      <c r="J524" s="18">
        <f t="shared" si="31"/>
        <v>6.4210557652519387E-2</v>
      </c>
    </row>
    <row r="525" spans="1:10" s="7" customFormat="1">
      <c r="A525" s="58">
        <v>1991</v>
      </c>
      <c r="B525" s="58">
        <v>3</v>
      </c>
      <c r="C525" s="17">
        <v>33451</v>
      </c>
      <c r="D525" s="18">
        <v>2750000</v>
      </c>
      <c r="E525" s="22">
        <v>17000</v>
      </c>
      <c r="F525" s="20">
        <v>0.14066712953509999</v>
      </c>
      <c r="G525" s="18">
        <f t="shared" si="32"/>
        <v>0.14066712953509999</v>
      </c>
      <c r="H525" s="18">
        <f t="shared" si="33"/>
        <v>0.13082183593691685</v>
      </c>
      <c r="I525" s="18">
        <f t="shared" si="34"/>
        <v>0.1229098702867317</v>
      </c>
      <c r="J525" s="18">
        <f t="shared" ref="J525:J588" si="35">GEOMEAN(G514:G525)</f>
        <v>7.313255228875036E-2</v>
      </c>
    </row>
    <row r="526" spans="1:10" s="7" customFormat="1">
      <c r="A526" s="58">
        <v>1991</v>
      </c>
      <c r="B526" s="58">
        <v>3</v>
      </c>
      <c r="C526" s="17">
        <v>33482</v>
      </c>
      <c r="D526" s="18">
        <v>2750000</v>
      </c>
      <c r="E526" s="22">
        <v>42000</v>
      </c>
      <c r="F526" s="20">
        <v>0.16264199989709999</v>
      </c>
      <c r="G526" s="18">
        <f t="shared" si="32"/>
        <v>0.16264199989709999</v>
      </c>
      <c r="H526" s="18">
        <f t="shared" si="33"/>
        <v>0.15125601894593513</v>
      </c>
      <c r="I526" s="18">
        <f t="shared" si="34"/>
        <v>0.14066878243178044</v>
      </c>
      <c r="J526" s="18">
        <f t="shared" si="35"/>
        <v>8.3376534648025344E-2</v>
      </c>
    </row>
    <row r="527" spans="1:10" s="7" customFormat="1">
      <c r="A527" s="58">
        <v>1991</v>
      </c>
      <c r="B527" s="58">
        <v>4</v>
      </c>
      <c r="C527" s="17">
        <v>33512</v>
      </c>
      <c r="D527" s="18">
        <v>2750000</v>
      </c>
      <c r="E527" s="22">
        <v>42000</v>
      </c>
      <c r="F527" s="20">
        <v>0.1969243031581</v>
      </c>
      <c r="G527" s="18">
        <f t="shared" si="32"/>
        <v>0.1969243031581</v>
      </c>
      <c r="H527" s="18">
        <f t="shared" si="33"/>
        <v>0.17896413745210571</v>
      </c>
      <c r="I527" s="18">
        <f t="shared" si="34"/>
        <v>0.16516127093970712</v>
      </c>
      <c r="J527" s="18">
        <f t="shared" si="35"/>
        <v>9.5503842172797143E-2</v>
      </c>
    </row>
    <row r="528" spans="1:10" s="7" customFormat="1">
      <c r="A528" s="58">
        <v>1991</v>
      </c>
      <c r="B528" s="58">
        <v>4</v>
      </c>
      <c r="C528" s="17">
        <v>33543</v>
      </c>
      <c r="D528" s="18">
        <v>2750000</v>
      </c>
      <c r="E528" s="22">
        <v>42000</v>
      </c>
      <c r="F528" s="20">
        <v>0.24906824560259999</v>
      </c>
      <c r="G528" s="18">
        <f t="shared" si="32"/>
        <v>0.24906824560259999</v>
      </c>
      <c r="H528" s="18">
        <f t="shared" si="33"/>
        <v>0.22146690656642701</v>
      </c>
      <c r="I528" s="18">
        <f t="shared" si="34"/>
        <v>0.19980980453784616</v>
      </c>
      <c r="J528" s="18">
        <f t="shared" si="35"/>
        <v>0.11011387177108618</v>
      </c>
    </row>
    <row r="529" spans="1:10" s="7" customFormat="1">
      <c r="A529" s="58">
        <v>1991</v>
      </c>
      <c r="B529" s="58">
        <v>4</v>
      </c>
      <c r="C529" s="17">
        <v>33573</v>
      </c>
      <c r="D529" s="18">
        <v>2750000</v>
      </c>
      <c r="E529" s="22">
        <v>42000</v>
      </c>
      <c r="F529" s="20">
        <v>0.30921820272009998</v>
      </c>
      <c r="G529" s="18">
        <f t="shared" si="32"/>
        <v>0.30921820272009998</v>
      </c>
      <c r="H529" s="18">
        <f t="shared" si="33"/>
        <v>0.27751835121282414</v>
      </c>
      <c r="I529" s="18">
        <f t="shared" si="34"/>
        <v>0.24752984897436764</v>
      </c>
      <c r="J529" s="18">
        <f t="shared" si="35"/>
        <v>0.12739546861372711</v>
      </c>
    </row>
    <row r="530" spans="1:10" s="7" customFormat="1">
      <c r="A530" s="58">
        <v>1992</v>
      </c>
      <c r="B530" s="58">
        <v>1</v>
      </c>
      <c r="C530" s="17">
        <v>33604</v>
      </c>
      <c r="D530" s="18">
        <v>2750000</v>
      </c>
      <c r="E530" s="22">
        <v>96037.33</v>
      </c>
      <c r="F530" s="20">
        <v>0.38936975458849998</v>
      </c>
      <c r="G530" s="18">
        <f t="shared" si="32"/>
        <v>0.38936975458849998</v>
      </c>
      <c r="H530" s="18">
        <f t="shared" si="33"/>
        <v>0.34698734228703842</v>
      </c>
      <c r="I530" s="18">
        <f t="shared" si="34"/>
        <v>0.31068136807494579</v>
      </c>
      <c r="J530" s="18">
        <f t="shared" si="35"/>
        <v>0.14788479899914153</v>
      </c>
    </row>
    <row r="531" spans="1:10" s="7" customFormat="1">
      <c r="A531" s="58">
        <v>1992</v>
      </c>
      <c r="B531" s="58">
        <v>1</v>
      </c>
      <c r="C531" s="17">
        <v>33635</v>
      </c>
      <c r="D531" s="18">
        <v>2750000</v>
      </c>
      <c r="E531" s="22">
        <v>96037.33</v>
      </c>
      <c r="F531" s="20">
        <v>0.48468918247620002</v>
      </c>
      <c r="G531" s="18">
        <f t="shared" si="32"/>
        <v>0.48468918247620002</v>
      </c>
      <c r="H531" s="18">
        <f t="shared" si="33"/>
        <v>0.4344229598357558</v>
      </c>
      <c r="I531" s="18">
        <f t="shared" si="34"/>
        <v>0.38787953296181682</v>
      </c>
      <c r="J531" s="18">
        <f t="shared" si="35"/>
        <v>0.17217097951753624</v>
      </c>
    </row>
    <row r="532" spans="1:10" s="7" customFormat="1">
      <c r="A532" s="58">
        <v>1992</v>
      </c>
      <c r="B532" s="58">
        <v>1</v>
      </c>
      <c r="C532" s="17">
        <v>33664</v>
      </c>
      <c r="D532" s="18">
        <v>2750000</v>
      </c>
      <c r="E532" s="22">
        <v>96037.33</v>
      </c>
      <c r="F532" s="20">
        <v>0.58947710723390001</v>
      </c>
      <c r="G532" s="18">
        <f t="shared" si="32"/>
        <v>0.58947710723390001</v>
      </c>
      <c r="H532" s="18">
        <f t="shared" si="33"/>
        <v>0.53452144689772207</v>
      </c>
      <c r="I532" s="18">
        <f t="shared" si="34"/>
        <v>0.4809473041116526</v>
      </c>
      <c r="J532" s="18">
        <f t="shared" si="35"/>
        <v>0.20185824237481542</v>
      </c>
    </row>
    <row r="533" spans="1:10" s="7" customFormat="1">
      <c r="A533" s="58">
        <v>1992</v>
      </c>
      <c r="B533" s="58">
        <v>2</v>
      </c>
      <c r="C533" s="17">
        <v>33695</v>
      </c>
      <c r="D533" s="18">
        <v>2750000</v>
      </c>
      <c r="E533" s="22">
        <v>96037.33</v>
      </c>
      <c r="F533" s="20">
        <v>0.71232561176789999</v>
      </c>
      <c r="G533" s="18">
        <f t="shared" si="32"/>
        <v>0.71232561176789999</v>
      </c>
      <c r="H533" s="18">
        <f t="shared" si="33"/>
        <v>0.64799663659124018</v>
      </c>
      <c r="I533" s="18">
        <f t="shared" si="34"/>
        <v>0.58821524595949748</v>
      </c>
      <c r="J533" s="18">
        <f t="shared" si="35"/>
        <v>0.23945022454522635</v>
      </c>
    </row>
    <row r="534" spans="1:10" s="7" customFormat="1">
      <c r="A534" s="58">
        <v>1992</v>
      </c>
      <c r="B534" s="58">
        <v>2</v>
      </c>
      <c r="C534" s="17">
        <v>33725</v>
      </c>
      <c r="D534" s="18">
        <v>2750000</v>
      </c>
      <c r="E534" s="22">
        <v>230000</v>
      </c>
      <c r="F534" s="20">
        <v>0.88684490274140004</v>
      </c>
      <c r="G534" s="18">
        <f t="shared" si="32"/>
        <v>0.88684490274140004</v>
      </c>
      <c r="H534" s="18">
        <f t="shared" si="33"/>
        <v>0.79480962367633134</v>
      </c>
      <c r="I534" s="18">
        <f t="shared" si="34"/>
        <v>0.71944521068374157</v>
      </c>
      <c r="J534" s="18">
        <f t="shared" si="35"/>
        <v>0.28772297110413841</v>
      </c>
    </row>
    <row r="535" spans="1:10" s="7" customFormat="1">
      <c r="A535" s="58">
        <v>1992</v>
      </c>
      <c r="B535" s="58">
        <v>2</v>
      </c>
      <c r="C535" s="17">
        <v>33756</v>
      </c>
      <c r="D535" s="18">
        <v>2750000</v>
      </c>
      <c r="E535" s="22">
        <v>230000</v>
      </c>
      <c r="F535" s="20">
        <v>1.0717521187307999</v>
      </c>
      <c r="G535" s="18">
        <f t="shared" si="32"/>
        <v>1.0717521187307999</v>
      </c>
      <c r="H535" s="18">
        <f t="shared" si="33"/>
        <v>0.97492456297844177</v>
      </c>
      <c r="I535" s="18">
        <f t="shared" si="34"/>
        <v>0.8780923526822737</v>
      </c>
      <c r="J535" s="18">
        <f t="shared" si="35"/>
        <v>0.3482296519017965</v>
      </c>
    </row>
    <row r="536" spans="1:10" s="7" customFormat="1">
      <c r="A536" s="58">
        <v>1992</v>
      </c>
      <c r="B536" s="58">
        <v>3</v>
      </c>
      <c r="C536" s="17">
        <v>33786</v>
      </c>
      <c r="D536" s="18">
        <v>2750000</v>
      </c>
      <c r="E536" s="22">
        <v>230000</v>
      </c>
      <c r="F536" s="20">
        <v>1.308394642433</v>
      </c>
      <c r="G536" s="18">
        <f t="shared" si="32"/>
        <v>1.308394642433</v>
      </c>
      <c r="H536" s="18">
        <f t="shared" si="33"/>
        <v>1.184176815413811</v>
      </c>
      <c r="I536" s="18">
        <f t="shared" si="34"/>
        <v>1.075375804196206</v>
      </c>
      <c r="J536" s="18">
        <f t="shared" si="35"/>
        <v>0.42445337446762232</v>
      </c>
    </row>
    <row r="537" spans="1:10" s="7" customFormat="1">
      <c r="A537" s="58">
        <v>1992</v>
      </c>
      <c r="B537" s="58">
        <v>3</v>
      </c>
      <c r="C537" s="17">
        <v>33817</v>
      </c>
      <c r="D537" s="18">
        <v>2750000</v>
      </c>
      <c r="E537" s="22">
        <v>230000</v>
      </c>
      <c r="F537" s="20">
        <v>1.6012136881665999</v>
      </c>
      <c r="G537" s="18">
        <f t="shared" si="32"/>
        <v>1.6012136881665999</v>
      </c>
      <c r="H537" s="18">
        <f t="shared" si="33"/>
        <v>1.4474181880118695</v>
      </c>
      <c r="I537" s="18">
        <f t="shared" si="34"/>
        <v>1.309465720883725</v>
      </c>
      <c r="J537" s="18">
        <f t="shared" si="35"/>
        <v>0.51981807868833918</v>
      </c>
    </row>
    <row r="538" spans="1:10" s="7" customFormat="1">
      <c r="A538" s="58">
        <v>1992</v>
      </c>
      <c r="B538" s="58">
        <v>3</v>
      </c>
      <c r="C538" s="17">
        <v>33848</v>
      </c>
      <c r="D538" s="18">
        <v>2750000</v>
      </c>
      <c r="E538" s="22">
        <v>522186.94</v>
      </c>
      <c r="F538" s="20">
        <v>1.9851851628815</v>
      </c>
      <c r="G538" s="18">
        <f t="shared" si="32"/>
        <v>1.9851851628815</v>
      </c>
      <c r="H538" s="18">
        <f t="shared" si="33"/>
        <v>1.7828924971380353</v>
      </c>
      <c r="I538" s="18">
        <f t="shared" si="34"/>
        <v>1.6081616106660626</v>
      </c>
      <c r="J538" s="18">
        <f t="shared" si="35"/>
        <v>0.64032246564334561</v>
      </c>
    </row>
    <row r="539" spans="1:10" s="7" customFormat="1">
      <c r="A539" s="58">
        <v>1992</v>
      </c>
      <c r="B539" s="58">
        <v>4</v>
      </c>
      <c r="C539" s="17">
        <v>33878</v>
      </c>
      <c r="D539" s="18">
        <v>2750000</v>
      </c>
      <c r="E539" s="22">
        <v>522186.94</v>
      </c>
      <c r="F539" s="20">
        <v>2.5027210502859001</v>
      </c>
      <c r="G539" s="18">
        <f t="shared" si="32"/>
        <v>2.5027210502859001</v>
      </c>
      <c r="H539" s="18">
        <f t="shared" si="33"/>
        <v>2.2289828837069998</v>
      </c>
      <c r="I539" s="18">
        <f t="shared" si="34"/>
        <v>1.9962775391755243</v>
      </c>
      <c r="J539" s="18">
        <f t="shared" si="35"/>
        <v>0.79142208756019772</v>
      </c>
    </row>
    <row r="540" spans="1:10" s="7" customFormat="1">
      <c r="A540" s="58">
        <v>1992</v>
      </c>
      <c r="B540" s="58">
        <v>4</v>
      </c>
      <c r="C540" s="17">
        <v>33909</v>
      </c>
      <c r="D540" s="18">
        <v>2750000</v>
      </c>
      <c r="E540" s="22">
        <v>522186.94</v>
      </c>
      <c r="F540" s="20">
        <v>3.0755946831675001</v>
      </c>
      <c r="G540" s="18">
        <f t="shared" si="32"/>
        <v>3.0755946831675001</v>
      </c>
      <c r="H540" s="18">
        <f t="shared" si="33"/>
        <v>2.7744108483983938</v>
      </c>
      <c r="I540" s="18">
        <f t="shared" si="34"/>
        <v>2.4814994857096457</v>
      </c>
      <c r="J540" s="18">
        <f t="shared" si="35"/>
        <v>0.97583351155532327</v>
      </c>
    </row>
    <row r="541" spans="1:10" s="7" customFormat="1">
      <c r="A541" s="58">
        <v>1992</v>
      </c>
      <c r="B541" s="58">
        <v>4</v>
      </c>
      <c r="C541" s="17">
        <v>33939</v>
      </c>
      <c r="D541" s="18">
        <v>2750000</v>
      </c>
      <c r="E541" s="22">
        <v>522186.94</v>
      </c>
      <c r="F541" s="20">
        <v>3.8623294534719999</v>
      </c>
      <c r="G541" s="18">
        <f t="shared" si="32"/>
        <v>3.8623294534719999</v>
      </c>
      <c r="H541" s="18">
        <f t="shared" si="33"/>
        <v>3.4465867074164431</v>
      </c>
      <c r="I541" s="18">
        <f t="shared" si="34"/>
        <v>3.0978730841213213</v>
      </c>
      <c r="J541" s="18">
        <f t="shared" si="35"/>
        <v>1.2043639583088912</v>
      </c>
    </row>
    <row r="542" spans="1:10" s="7" customFormat="1">
      <c r="A542" s="58">
        <v>1993</v>
      </c>
      <c r="B542" s="58">
        <v>1</v>
      </c>
      <c r="C542" s="17">
        <v>33970</v>
      </c>
      <c r="D542" s="18">
        <v>2750000</v>
      </c>
      <c r="E542" s="22">
        <v>1250700</v>
      </c>
      <c r="F542" s="20">
        <v>4.9735202005622003</v>
      </c>
      <c r="G542" s="18">
        <f t="shared" si="32"/>
        <v>4.9735202005622003</v>
      </c>
      <c r="H542" s="18">
        <f t="shared" si="33"/>
        <v>4.3828499356091752</v>
      </c>
      <c r="I542" s="18">
        <f t="shared" si="34"/>
        <v>3.8947605992891332</v>
      </c>
      <c r="J542" s="18">
        <f t="shared" si="35"/>
        <v>1.4891880975990552</v>
      </c>
    </row>
    <row r="543" spans="1:10" s="7" customFormat="1">
      <c r="A543" s="58">
        <v>1993</v>
      </c>
      <c r="B543" s="58">
        <v>1</v>
      </c>
      <c r="C543" s="17">
        <v>34001</v>
      </c>
      <c r="D543" s="18">
        <v>2750000</v>
      </c>
      <c r="E543" s="22">
        <v>1250700</v>
      </c>
      <c r="F543" s="20">
        <v>6.2064572137659999</v>
      </c>
      <c r="G543" s="18">
        <f t="shared" si="32"/>
        <v>6.2064572137659999</v>
      </c>
      <c r="H543" s="18">
        <f t="shared" si="33"/>
        <v>5.5558923969593028</v>
      </c>
      <c r="I543" s="18">
        <f t="shared" si="34"/>
        <v>4.921743646463085</v>
      </c>
      <c r="J543" s="18">
        <f t="shared" si="35"/>
        <v>1.8417524645111887</v>
      </c>
    </row>
    <row r="544" spans="1:10" s="7" customFormat="1">
      <c r="A544" s="58">
        <v>1993</v>
      </c>
      <c r="B544" s="58">
        <v>1</v>
      </c>
      <c r="C544" s="17">
        <v>34029</v>
      </c>
      <c r="D544" s="18">
        <v>2750000</v>
      </c>
      <c r="E544" s="22">
        <v>1709400</v>
      </c>
      <c r="F544" s="20">
        <v>7.9181958432492001</v>
      </c>
      <c r="G544" s="18">
        <f t="shared" si="32"/>
        <v>7.9181958432492001</v>
      </c>
      <c r="H544" s="18">
        <f t="shared" si="33"/>
        <v>7.0102741537935556</v>
      </c>
      <c r="I544" s="18">
        <f t="shared" si="34"/>
        <v>6.2523694208423244</v>
      </c>
      <c r="J544" s="18">
        <f t="shared" si="35"/>
        <v>2.2868860973478267</v>
      </c>
    </row>
    <row r="545" spans="1:10" s="7" customFormat="1">
      <c r="A545" s="58">
        <v>1993</v>
      </c>
      <c r="B545" s="58">
        <v>2</v>
      </c>
      <c r="C545" s="17">
        <v>34060</v>
      </c>
      <c r="D545" s="18">
        <v>2750000</v>
      </c>
      <c r="E545" s="22">
        <v>1709400</v>
      </c>
      <c r="F545" s="20">
        <v>10.1645900046761</v>
      </c>
      <c r="G545" s="18">
        <f t="shared" si="32"/>
        <v>10.1645900046761</v>
      </c>
      <c r="H545" s="18">
        <f t="shared" si="33"/>
        <v>8.9713552110792421</v>
      </c>
      <c r="I545" s="18">
        <f t="shared" si="34"/>
        <v>7.9345071692537692</v>
      </c>
      <c r="J545" s="18">
        <f t="shared" si="35"/>
        <v>2.8539441926353981</v>
      </c>
    </row>
    <row r="546" spans="1:10" s="7" customFormat="1">
      <c r="A546" s="58">
        <v>1993</v>
      </c>
      <c r="B546" s="58">
        <v>2</v>
      </c>
      <c r="C546" s="17">
        <v>34090</v>
      </c>
      <c r="D546" s="18">
        <v>2750000</v>
      </c>
      <c r="E546" s="22">
        <v>3303300</v>
      </c>
      <c r="F546" s="20">
        <v>12.8866672541687</v>
      </c>
      <c r="G546" s="18">
        <f t="shared" si="32"/>
        <v>12.8866672541687</v>
      </c>
      <c r="H546" s="18">
        <f t="shared" si="33"/>
        <v>11.444985328313443</v>
      </c>
      <c r="I546" s="18">
        <f t="shared" si="34"/>
        <v>10.122448437743556</v>
      </c>
      <c r="J546" s="18">
        <f t="shared" si="35"/>
        <v>3.5670009213097678</v>
      </c>
    </row>
    <row r="547" spans="1:10" s="7" customFormat="1">
      <c r="A547" s="58">
        <v>1993</v>
      </c>
      <c r="B547" s="58">
        <v>2</v>
      </c>
      <c r="C547" s="17">
        <v>34121</v>
      </c>
      <c r="D547" s="18">
        <v>2750000</v>
      </c>
      <c r="E547" s="22">
        <v>3303300</v>
      </c>
      <c r="F547" s="20">
        <v>16.800350264486099</v>
      </c>
      <c r="G547" s="18">
        <f t="shared" si="32"/>
        <v>16.800350264486099</v>
      </c>
      <c r="H547" s="18">
        <f t="shared" si="33"/>
        <v>14.713956762608671</v>
      </c>
      <c r="I547" s="18">
        <f t="shared" si="34"/>
        <v>13.007173670499569</v>
      </c>
      <c r="J547" s="18">
        <f t="shared" si="35"/>
        <v>4.486474671826806</v>
      </c>
    </row>
    <row r="548" spans="1:10" s="7" customFormat="1">
      <c r="A548" s="58">
        <v>1993</v>
      </c>
      <c r="B548" s="58">
        <v>3</v>
      </c>
      <c r="C548" s="17">
        <v>34151</v>
      </c>
      <c r="D548" s="18">
        <v>2750000</v>
      </c>
      <c r="E548" s="22">
        <v>4639800</v>
      </c>
      <c r="F548" s="20">
        <v>22.010136614655799</v>
      </c>
      <c r="G548" s="18">
        <f t="shared" si="32"/>
        <v>22.010136614655799</v>
      </c>
      <c r="H548" s="18">
        <f t="shared" si="33"/>
        <v>19.229612697488417</v>
      </c>
      <c r="I548" s="18">
        <f t="shared" si="34"/>
        <v>16.827795660185394</v>
      </c>
      <c r="J548" s="18">
        <f t="shared" si="35"/>
        <v>5.6762591989467577</v>
      </c>
    </row>
    <row r="549" spans="1:10" s="7" customFormat="1">
      <c r="A549" s="58">
        <v>1993</v>
      </c>
      <c r="B549" s="58">
        <v>3</v>
      </c>
      <c r="C549" s="17">
        <v>34182</v>
      </c>
      <c r="D549" s="18">
        <v>2750</v>
      </c>
      <c r="E549" s="22">
        <v>5534</v>
      </c>
      <c r="F549" s="20">
        <v>29.348318470768302</v>
      </c>
      <c r="G549" s="18">
        <f t="shared" si="32"/>
        <v>29.348318470768302</v>
      </c>
      <c r="H549" s="18">
        <f t="shared" si="33"/>
        <v>25.415752968425636</v>
      </c>
      <c r="I549" s="18">
        <f t="shared" si="34"/>
        <v>22.139854675044056</v>
      </c>
      <c r="J549" s="18">
        <f t="shared" si="35"/>
        <v>7.2330818475874716</v>
      </c>
    </row>
    <row r="550" spans="1:10" s="7" customFormat="1">
      <c r="A550" s="58">
        <v>1993</v>
      </c>
      <c r="B550" s="58">
        <v>3</v>
      </c>
      <c r="C550" s="17">
        <v>34213</v>
      </c>
      <c r="D550" s="18">
        <v>2750</v>
      </c>
      <c r="E550" s="22">
        <v>9606</v>
      </c>
      <c r="F550" s="20">
        <v>39.805125322626502</v>
      </c>
      <c r="G550" s="18">
        <f t="shared" si="32"/>
        <v>39.805125322626502</v>
      </c>
      <c r="H550" s="18">
        <f t="shared" si="33"/>
        <v>34.179138297173125</v>
      </c>
      <c r="I550" s="18">
        <f t="shared" si="34"/>
        <v>29.515375921684711</v>
      </c>
      <c r="J550" s="18">
        <f t="shared" si="35"/>
        <v>9.2861325267530432</v>
      </c>
    </row>
    <row r="551" spans="1:10" s="7" customFormat="1">
      <c r="A551" s="58">
        <v>1993</v>
      </c>
      <c r="B551" s="58">
        <v>4</v>
      </c>
      <c r="C551" s="17">
        <v>34243</v>
      </c>
      <c r="D551" s="18">
        <v>2750</v>
      </c>
      <c r="E551" s="22">
        <v>12024</v>
      </c>
      <c r="F551" s="20">
        <v>53.386632923474401</v>
      </c>
      <c r="G551" s="18">
        <f t="shared" si="32"/>
        <v>53.386632923474401</v>
      </c>
      <c r="H551" s="18">
        <f>SQRT(G551*G550)</f>
        <v>46.098390580062087</v>
      </c>
      <c r="I551" s="18">
        <f t="shared" si="34"/>
        <v>39.656853220786033</v>
      </c>
      <c r="J551" s="18">
        <f t="shared" si="35"/>
        <v>11.983579216673004</v>
      </c>
    </row>
    <row r="552" spans="1:10" s="7" customFormat="1">
      <c r="A552" s="58">
        <v>1993</v>
      </c>
      <c r="B552" s="58">
        <v>4</v>
      </c>
      <c r="C552" s="17">
        <v>34274</v>
      </c>
      <c r="D552" s="18">
        <v>2750</v>
      </c>
      <c r="E552" s="22">
        <v>15021</v>
      </c>
      <c r="F552" s="20">
        <v>72.605821206067105</v>
      </c>
      <c r="G552" s="18">
        <f t="shared" si="32"/>
        <v>72.605821206067105</v>
      </c>
      <c r="H552" s="18">
        <f t="shared" si="33"/>
        <v>62.258977865330536</v>
      </c>
      <c r="I552" s="18">
        <f t="shared" si="34"/>
        <v>53.634922339534953</v>
      </c>
      <c r="J552" s="18">
        <f t="shared" si="35"/>
        <v>15.595767283934933</v>
      </c>
    </row>
    <row r="553" spans="1:10" s="7" customFormat="1">
      <c r="A553" s="58">
        <v>1993</v>
      </c>
      <c r="B553" s="58">
        <v>4</v>
      </c>
      <c r="C553" s="17">
        <v>34304</v>
      </c>
      <c r="D553" s="18">
        <v>2750</v>
      </c>
      <c r="E553" s="22">
        <v>18760</v>
      </c>
      <c r="F553" s="20">
        <v>100</v>
      </c>
      <c r="G553" s="18">
        <f t="shared" si="32"/>
        <v>100</v>
      </c>
      <c r="H553" s="18">
        <f t="shared" si="33"/>
        <v>85.209049522962701</v>
      </c>
      <c r="I553" s="18">
        <f t="shared" si="34"/>
        <v>72.912388325179407</v>
      </c>
      <c r="J553" s="18">
        <f t="shared" si="35"/>
        <v>20.453578557192589</v>
      </c>
    </row>
    <row r="554" spans="1:10" s="7" customFormat="1">
      <c r="A554" s="58">
        <v>1994</v>
      </c>
      <c r="B554" s="58">
        <v>1</v>
      </c>
      <c r="C554" s="17">
        <v>34335</v>
      </c>
      <c r="D554" s="18">
        <v>2750</v>
      </c>
      <c r="E554" s="22">
        <v>32882</v>
      </c>
      <c r="F554" s="21">
        <v>141.32</v>
      </c>
      <c r="G554" s="23">
        <f t="shared" si="32"/>
        <v>141.32</v>
      </c>
      <c r="H554" s="23">
        <f t="shared" si="33"/>
        <v>118.87808881370864</v>
      </c>
      <c r="I554" s="23">
        <f t="shared" si="34"/>
        <v>100.86140731112624</v>
      </c>
      <c r="J554" s="23">
        <f t="shared" si="35"/>
        <v>27.033209806665944</v>
      </c>
    </row>
    <row r="555" spans="1:10" s="7" customFormat="1">
      <c r="A555" s="58">
        <v>1994</v>
      </c>
      <c r="B555" s="58">
        <v>1</v>
      </c>
      <c r="C555" s="17">
        <v>34366</v>
      </c>
      <c r="D555" s="18">
        <v>2750</v>
      </c>
      <c r="E555" s="22">
        <v>42829</v>
      </c>
      <c r="F555" s="21">
        <v>198.65</v>
      </c>
      <c r="G555" s="23">
        <f t="shared" si="32"/>
        <v>198.65</v>
      </c>
      <c r="H555" s="23">
        <f t="shared" si="33"/>
        <v>167.55064309038031</v>
      </c>
      <c r="I555" s="23">
        <f t="shared" si="34"/>
        <v>141.06872226334042</v>
      </c>
      <c r="J555" s="23">
        <f t="shared" si="35"/>
        <v>36.085662418622469</v>
      </c>
    </row>
    <row r="556" spans="1:10" s="7" customFormat="1">
      <c r="A556" s="58">
        <v>1994</v>
      </c>
      <c r="B556" s="58">
        <v>1</v>
      </c>
      <c r="C556" s="17">
        <v>34394</v>
      </c>
      <c r="D556" s="18">
        <v>2750</v>
      </c>
      <c r="E556" s="22">
        <v>50298.34</v>
      </c>
      <c r="F556" s="21">
        <v>284.23</v>
      </c>
      <c r="G556" s="23">
        <f t="shared" si="32"/>
        <v>284.23</v>
      </c>
      <c r="H556" s="23">
        <f t="shared" si="33"/>
        <v>237.61794860658151</v>
      </c>
      <c r="I556" s="23">
        <f t="shared" si="34"/>
        <v>199.8269398953602</v>
      </c>
      <c r="J556" s="23">
        <f t="shared" si="35"/>
        <v>48.631946765211467</v>
      </c>
    </row>
    <row r="557" spans="1:10" s="7" customFormat="1">
      <c r="A557" s="58">
        <v>1994</v>
      </c>
      <c r="B557" s="58">
        <v>2</v>
      </c>
      <c r="C557" s="17">
        <v>34425</v>
      </c>
      <c r="D557" s="18">
        <v>2750</v>
      </c>
      <c r="E557" s="22">
        <v>71532.22</v>
      </c>
      <c r="F557" s="21">
        <v>406.05</v>
      </c>
      <c r="G557" s="23">
        <f t="shared" si="32"/>
        <v>406.05</v>
      </c>
      <c r="H557" s="23">
        <f t="shared" si="33"/>
        <v>339.72281568949711</v>
      </c>
      <c r="I557" s="23">
        <f t="shared" si="34"/>
        <v>284.08349331930867</v>
      </c>
      <c r="J557" s="23">
        <f t="shared" si="35"/>
        <v>66.127046489921113</v>
      </c>
    </row>
    <row r="558" spans="1:10" s="7" customFormat="1">
      <c r="A558" s="58">
        <v>1994</v>
      </c>
      <c r="B558" s="58">
        <v>2</v>
      </c>
      <c r="C558" s="17">
        <v>34455</v>
      </c>
      <c r="D558" s="18">
        <v>2750</v>
      </c>
      <c r="E558" s="22">
        <v>102887.77</v>
      </c>
      <c r="F558" s="21">
        <v>579.55999999999995</v>
      </c>
      <c r="G558" s="23">
        <f t="shared" si="32"/>
        <v>579.55999999999995</v>
      </c>
      <c r="H558" s="23">
        <f t="shared" si="33"/>
        <v>485.10858372121186</v>
      </c>
      <c r="I558" s="23">
        <f t="shared" si="34"/>
        <v>405.92825131241273</v>
      </c>
      <c r="J558" s="23">
        <f t="shared" si="35"/>
        <v>90.808313113359773</v>
      </c>
    </row>
    <row r="559" spans="1:10" s="7" customFormat="1">
      <c r="A559" s="58">
        <v>1994</v>
      </c>
      <c r="B559" s="58">
        <v>2</v>
      </c>
      <c r="C559" s="17">
        <v>34486</v>
      </c>
      <c r="D559" s="18">
        <v>2750</v>
      </c>
      <c r="E559" s="22">
        <v>147627.07999999999</v>
      </c>
      <c r="F559" s="21">
        <v>859.14</v>
      </c>
      <c r="G559" s="23">
        <f t="shared" si="32"/>
        <v>859.14</v>
      </c>
      <c r="H559" s="23">
        <f t="shared" si="33"/>
        <v>705.63671843236727</v>
      </c>
      <c r="I559" s="23">
        <f t="shared" si="34"/>
        <v>586.92231160405845</v>
      </c>
      <c r="J559" s="23">
        <f t="shared" si="35"/>
        <v>126.04368018347422</v>
      </c>
    </row>
    <row r="560" spans="1:10" s="7" customFormat="1">
      <c r="A560" s="58">
        <v>1994</v>
      </c>
      <c r="B560" s="58">
        <v>3</v>
      </c>
      <c r="C560" s="17">
        <v>34516</v>
      </c>
      <c r="D560" s="18">
        <v>1</v>
      </c>
      <c r="E560" s="22">
        <v>64.790000000000006</v>
      </c>
      <c r="F560" s="21">
        <v>925.72</v>
      </c>
      <c r="G560" s="23">
        <f t="shared" ref="G560:G623" si="36">F560*(1.2225)</f>
        <v>1131.6927000000001</v>
      </c>
      <c r="H560" s="23">
        <f t="shared" si="33"/>
        <v>986.04384602207222</v>
      </c>
      <c r="I560" s="23">
        <f t="shared" si="34"/>
        <v>825.9687554289012</v>
      </c>
      <c r="J560" s="23">
        <f t="shared" si="35"/>
        <v>175.03029433326139</v>
      </c>
    </row>
    <row r="561" spans="1:10" s="7" customFormat="1">
      <c r="A561" s="58">
        <v>1994</v>
      </c>
      <c r="B561" s="58">
        <v>3</v>
      </c>
      <c r="C561" s="17">
        <v>34547</v>
      </c>
      <c r="D561" s="18">
        <v>1</v>
      </c>
      <c r="E561" s="22">
        <v>64.790000000000006</v>
      </c>
      <c r="F561" s="21">
        <v>942.85</v>
      </c>
      <c r="G561" s="23">
        <f t="shared" si="36"/>
        <v>1152.634125</v>
      </c>
      <c r="H561" s="23">
        <f t="shared" si="33"/>
        <v>1142.1154166866795</v>
      </c>
      <c r="I561" s="23">
        <f t="shared" si="34"/>
        <v>1038.7107884203863</v>
      </c>
      <c r="J561" s="23">
        <f t="shared" si="35"/>
        <v>237.65971789539049</v>
      </c>
    </row>
    <row r="562" spans="1:10" s="7" customFormat="1">
      <c r="A562" s="58">
        <v>1994</v>
      </c>
      <c r="B562" s="58">
        <v>3</v>
      </c>
      <c r="C562" s="17">
        <v>34578</v>
      </c>
      <c r="D562" s="18">
        <v>1</v>
      </c>
      <c r="E562" s="22">
        <v>70</v>
      </c>
      <c r="F562" s="21">
        <v>956.05</v>
      </c>
      <c r="G562" s="23">
        <f t="shared" si="36"/>
        <v>1168.7711249999998</v>
      </c>
      <c r="H562" s="23">
        <f t="shared" si="33"/>
        <v>1160.6745810043574</v>
      </c>
      <c r="I562" s="23">
        <f t="shared" si="34"/>
        <v>1150.9324114886288</v>
      </c>
      <c r="J562" s="23">
        <f t="shared" si="35"/>
        <v>314.97163906195254</v>
      </c>
    </row>
    <row r="563" spans="1:10" s="7" customFormat="1">
      <c r="A563" s="58">
        <v>1994</v>
      </c>
      <c r="B563" s="58">
        <v>4</v>
      </c>
      <c r="C563" s="17">
        <v>34608</v>
      </c>
      <c r="D563" s="18">
        <v>1</v>
      </c>
      <c r="E563" s="22">
        <v>70</v>
      </c>
      <c r="F563" s="21">
        <v>983.01</v>
      </c>
      <c r="G563" s="23">
        <f t="shared" si="36"/>
        <v>1201.7297249999999</v>
      </c>
      <c r="H563" s="23">
        <f t="shared" si="33"/>
        <v>1185.13585830241</v>
      </c>
      <c r="I563" s="23">
        <f t="shared" si="34"/>
        <v>1174.2013719978115</v>
      </c>
      <c r="J563" s="23">
        <f t="shared" si="35"/>
        <v>408.29052963317577</v>
      </c>
    </row>
    <row r="564" spans="1:10" s="7" customFormat="1">
      <c r="A564" s="58">
        <v>1994</v>
      </c>
      <c r="B564" s="58">
        <v>4</v>
      </c>
      <c r="C564" s="17">
        <v>34639</v>
      </c>
      <c r="D564" s="18">
        <v>1</v>
      </c>
      <c r="E564" s="22">
        <v>70</v>
      </c>
      <c r="F564" s="21">
        <v>1012.11</v>
      </c>
      <c r="G564" s="23">
        <f t="shared" si="36"/>
        <v>1237.3044749999999</v>
      </c>
      <c r="H564" s="23">
        <f t="shared" si="33"/>
        <v>1219.3873734310271</v>
      </c>
      <c r="I564" s="23">
        <f t="shared" si="34"/>
        <v>1202.2763023896046</v>
      </c>
      <c r="J564" s="23">
        <f t="shared" si="35"/>
        <v>517.12404871490469</v>
      </c>
    </row>
    <row r="565" spans="1:10" s="7" customFormat="1">
      <c r="A565" s="58">
        <v>1994</v>
      </c>
      <c r="B565" s="58">
        <v>4</v>
      </c>
      <c r="C565" s="17">
        <v>34669</v>
      </c>
      <c r="D565" s="18">
        <v>1</v>
      </c>
      <c r="E565" s="22">
        <v>70</v>
      </c>
      <c r="F565" s="21">
        <v>1029.32</v>
      </c>
      <c r="G565" s="23">
        <f t="shared" si="36"/>
        <v>1258.3436999999999</v>
      </c>
      <c r="H565" s="23">
        <f t="shared" si="33"/>
        <v>1247.779744625652</v>
      </c>
      <c r="I565" s="23">
        <f t="shared" si="34"/>
        <v>1232.2369349320452</v>
      </c>
      <c r="J565" s="23">
        <f t="shared" si="35"/>
        <v>638.62317546000759</v>
      </c>
    </row>
    <row r="566" spans="1:10" s="7" customFormat="1">
      <c r="A566" s="58">
        <v>1995</v>
      </c>
      <c r="B566" s="58">
        <v>1</v>
      </c>
      <c r="C566" s="17">
        <v>34700</v>
      </c>
      <c r="D566" s="18">
        <v>1</v>
      </c>
      <c r="E566" s="22">
        <v>70</v>
      </c>
      <c r="F566" s="21">
        <v>1044.1400000000001</v>
      </c>
      <c r="G566" s="23">
        <f t="shared" si="36"/>
        <v>1276.4611500000001</v>
      </c>
      <c r="H566" s="23">
        <f t="shared" si="33"/>
        <v>1267.3700510889687</v>
      </c>
      <c r="I566" s="23">
        <f t="shared" si="34"/>
        <v>1257.2678822582648</v>
      </c>
      <c r="J566" s="23">
        <f t="shared" si="35"/>
        <v>767.1759962280064</v>
      </c>
    </row>
    <row r="567" spans="1:10" s="7" customFormat="1">
      <c r="A567" s="58">
        <v>1995</v>
      </c>
      <c r="B567" s="58">
        <v>1</v>
      </c>
      <c r="C567" s="17">
        <v>34731</v>
      </c>
      <c r="D567" s="18">
        <v>1</v>
      </c>
      <c r="E567" s="22">
        <v>70</v>
      </c>
      <c r="F567" s="21">
        <v>1054.69</v>
      </c>
      <c r="G567" s="23">
        <f t="shared" si="36"/>
        <v>1289.3585249999999</v>
      </c>
      <c r="H567" s="23">
        <f t="shared" si="33"/>
        <v>1282.8936298788781</v>
      </c>
      <c r="I567" s="23">
        <f t="shared" si="34"/>
        <v>1274.6575581663067</v>
      </c>
      <c r="J567" s="23">
        <f t="shared" si="35"/>
        <v>896.57253982230418</v>
      </c>
    </row>
    <row r="568" spans="1:10" s="7" customFormat="1">
      <c r="A568" s="58">
        <v>1995</v>
      </c>
      <c r="B568" s="58">
        <v>1</v>
      </c>
      <c r="C568" s="17">
        <v>34759</v>
      </c>
      <c r="D568" s="18">
        <v>1</v>
      </c>
      <c r="E568" s="22">
        <v>70</v>
      </c>
      <c r="F568" s="21">
        <v>1071.78</v>
      </c>
      <c r="G568" s="23">
        <f t="shared" si="36"/>
        <v>1310.2510499999999</v>
      </c>
      <c r="H568" s="23">
        <f t="shared" si="33"/>
        <v>1299.7628095955433</v>
      </c>
      <c r="I568" s="23">
        <f t="shared" si="34"/>
        <v>1291.9487059047381</v>
      </c>
      <c r="J568" s="23">
        <f t="shared" si="35"/>
        <v>1018.3392503040831</v>
      </c>
    </row>
    <row r="569" spans="1:10" s="7" customFormat="1">
      <c r="A569" s="58">
        <v>1995</v>
      </c>
      <c r="B569" s="58">
        <v>2</v>
      </c>
      <c r="C569" s="17">
        <v>34790</v>
      </c>
      <c r="D569" s="18">
        <v>1</v>
      </c>
      <c r="E569" s="22">
        <v>70</v>
      </c>
      <c r="F569" s="21">
        <v>1098.47</v>
      </c>
      <c r="G569" s="23">
        <f t="shared" si="36"/>
        <v>1342.8795749999999</v>
      </c>
      <c r="H569" s="23">
        <f t="shared" si="33"/>
        <v>1326.4649913085921</v>
      </c>
      <c r="I569" s="23">
        <f t="shared" si="34"/>
        <v>1313.9790077071748</v>
      </c>
      <c r="J569" s="23">
        <f t="shared" si="35"/>
        <v>1125.0727677150931</v>
      </c>
    </row>
    <row r="570" spans="1:10" s="7" customFormat="1">
      <c r="A570" s="58">
        <v>1995</v>
      </c>
      <c r="B570" s="58">
        <v>2</v>
      </c>
      <c r="C570" s="17">
        <v>34820</v>
      </c>
      <c r="D570" s="18">
        <v>1</v>
      </c>
      <c r="E570" s="22">
        <v>100</v>
      </c>
      <c r="F570" s="21">
        <v>1121.54</v>
      </c>
      <c r="G570" s="23">
        <f t="shared" si="36"/>
        <v>1371.0826499999998</v>
      </c>
      <c r="H570" s="23">
        <f t="shared" si="33"/>
        <v>1356.9078400252072</v>
      </c>
      <c r="I570" s="23">
        <f t="shared" si="34"/>
        <v>1341.1738385125279</v>
      </c>
      <c r="J570" s="23">
        <f t="shared" si="35"/>
        <v>1208.7719738210087</v>
      </c>
    </row>
    <row r="571" spans="1:10" s="7" customFormat="1">
      <c r="A571" s="58">
        <v>1995</v>
      </c>
      <c r="B571" s="58">
        <v>2</v>
      </c>
      <c r="C571" s="17">
        <v>34851</v>
      </c>
      <c r="D571" s="18">
        <v>1</v>
      </c>
      <c r="E571" s="22">
        <v>100</v>
      </c>
      <c r="F571" s="21">
        <v>1145.99</v>
      </c>
      <c r="G571" s="23">
        <f t="shared" si="36"/>
        <v>1400.972775</v>
      </c>
      <c r="H571" s="23">
        <f t="shared" si="33"/>
        <v>1385.94713641064</v>
      </c>
      <c r="I571" s="23">
        <f t="shared" si="34"/>
        <v>1371.4399609423047</v>
      </c>
      <c r="J571" s="23">
        <f t="shared" si="35"/>
        <v>1259.0457993639598</v>
      </c>
    </row>
    <row r="572" spans="1:10" s="7" customFormat="1">
      <c r="A572" s="58">
        <v>1995</v>
      </c>
      <c r="B572" s="58">
        <v>3</v>
      </c>
      <c r="C572" s="17">
        <v>34881</v>
      </c>
      <c r="D572" s="18">
        <v>1</v>
      </c>
      <c r="E572" s="22">
        <v>100</v>
      </c>
      <c r="F572" s="21">
        <v>1174.18</v>
      </c>
      <c r="G572" s="23">
        <f t="shared" si="36"/>
        <v>1435.43505</v>
      </c>
      <c r="H572" s="23">
        <f t="shared" si="33"/>
        <v>1418.099229719403</v>
      </c>
      <c r="I572" s="23">
        <f t="shared" si="34"/>
        <v>1402.250571941581</v>
      </c>
      <c r="J572" s="23">
        <f t="shared" si="35"/>
        <v>1284.2397685061655</v>
      </c>
    </row>
    <row r="573" spans="1:10" s="7" customFormat="1">
      <c r="A573" s="58">
        <v>1995</v>
      </c>
      <c r="B573" s="58">
        <v>3</v>
      </c>
      <c r="C573" s="17">
        <v>34912</v>
      </c>
      <c r="D573" s="18">
        <v>1</v>
      </c>
      <c r="E573" s="22">
        <v>100</v>
      </c>
      <c r="F573" s="21">
        <v>1186.1600000000001</v>
      </c>
      <c r="G573" s="23">
        <f t="shared" si="36"/>
        <v>1450.0806</v>
      </c>
      <c r="H573" s="23">
        <f t="shared" si="33"/>
        <v>1442.7392413617333</v>
      </c>
      <c r="I573" s="23">
        <f t="shared" si="34"/>
        <v>1428.6805364961547</v>
      </c>
      <c r="J573" s="23">
        <f t="shared" si="35"/>
        <v>1309.0447808468093</v>
      </c>
    </row>
    <row r="574" spans="1:10" s="7" customFormat="1">
      <c r="A574" s="58">
        <v>1995</v>
      </c>
      <c r="B574" s="58">
        <v>3</v>
      </c>
      <c r="C574" s="17">
        <v>34943</v>
      </c>
      <c r="D574" s="18">
        <v>1</v>
      </c>
      <c r="E574" s="22">
        <v>100</v>
      </c>
      <c r="F574" s="21">
        <v>1200.04</v>
      </c>
      <c r="G574" s="23">
        <f t="shared" si="36"/>
        <v>1467.0488999999998</v>
      </c>
      <c r="H574" s="23">
        <f t="shared" si="33"/>
        <v>1458.5400745750319</v>
      </c>
      <c r="I574" s="23">
        <f t="shared" si="34"/>
        <v>1450.7973700645189</v>
      </c>
      <c r="J574" s="23">
        <f t="shared" si="35"/>
        <v>1334.0765895185357</v>
      </c>
    </row>
    <row r="575" spans="1:10" s="7" customFormat="1">
      <c r="A575" s="58">
        <v>1995</v>
      </c>
      <c r="B575" s="58">
        <v>4</v>
      </c>
      <c r="C575" s="17">
        <v>34973</v>
      </c>
      <c r="D575" s="18">
        <v>1</v>
      </c>
      <c r="E575" s="22">
        <v>100</v>
      </c>
      <c r="F575" s="21">
        <v>1216.8399999999999</v>
      </c>
      <c r="G575" s="23">
        <f t="shared" si="36"/>
        <v>1487.5868999999998</v>
      </c>
      <c r="H575" s="23">
        <f t="shared" si="33"/>
        <v>1477.282209091888</v>
      </c>
      <c r="I575" s="23">
        <f t="shared" si="34"/>
        <v>1468.1587773639417</v>
      </c>
      <c r="J575" s="23">
        <f t="shared" si="35"/>
        <v>1358.012367155384</v>
      </c>
    </row>
    <row r="576" spans="1:10" s="7" customFormat="1">
      <c r="A576" s="58">
        <v>1995</v>
      </c>
      <c r="B576" s="58">
        <v>4</v>
      </c>
      <c r="C576" s="17">
        <v>35004</v>
      </c>
      <c r="D576" s="18">
        <v>1</v>
      </c>
      <c r="E576" s="22">
        <v>100</v>
      </c>
      <c r="F576" s="21">
        <v>1235.21</v>
      </c>
      <c r="G576" s="23">
        <f t="shared" si="36"/>
        <v>1510.0442249999999</v>
      </c>
      <c r="H576" s="23">
        <f t="shared" si="33"/>
        <v>1498.7735010770145</v>
      </c>
      <c r="I576" s="23">
        <f t="shared" si="34"/>
        <v>1488.1231311832437</v>
      </c>
      <c r="J576" s="23">
        <f t="shared" si="35"/>
        <v>1380.7439488441244</v>
      </c>
    </row>
    <row r="577" spans="1:10" s="7" customFormat="1">
      <c r="A577" s="58">
        <v>1995</v>
      </c>
      <c r="B577" s="58">
        <v>4</v>
      </c>
      <c r="C577" s="17">
        <v>35034</v>
      </c>
      <c r="D577" s="18">
        <v>1</v>
      </c>
      <c r="E577" s="22">
        <v>100</v>
      </c>
      <c r="F577" s="21">
        <v>1255.5899999999999</v>
      </c>
      <c r="G577" s="23">
        <f t="shared" si="36"/>
        <v>1534.9587749999998</v>
      </c>
      <c r="H577" s="23">
        <f t="shared" si="33"/>
        <v>1522.4505357488051</v>
      </c>
      <c r="I577" s="23">
        <f t="shared" si="34"/>
        <v>1510.7394704109092</v>
      </c>
      <c r="J577" s="23">
        <f t="shared" si="35"/>
        <v>1403.7979428648905</v>
      </c>
    </row>
    <row r="578" spans="1:10" s="7" customFormat="1">
      <c r="A578" s="58">
        <v>1996</v>
      </c>
      <c r="B578" s="58">
        <v>1</v>
      </c>
      <c r="C578" s="17">
        <v>35065</v>
      </c>
      <c r="D578" s="18">
        <v>1</v>
      </c>
      <c r="E578" s="22">
        <v>100</v>
      </c>
      <c r="F578" s="21">
        <v>1273.92</v>
      </c>
      <c r="G578" s="23">
        <f t="shared" si="36"/>
        <v>1557.3671999999999</v>
      </c>
      <c r="H578" s="23">
        <f t="shared" si="33"/>
        <v>1546.1223915127739</v>
      </c>
      <c r="I578" s="23">
        <f t="shared" si="34"/>
        <v>1534.0015630649405</v>
      </c>
      <c r="J578" s="23">
        <f t="shared" si="35"/>
        <v>1427.26041293253</v>
      </c>
    </row>
    <row r="579" spans="1:10" s="7" customFormat="1">
      <c r="A579" s="58">
        <v>1996</v>
      </c>
      <c r="B579" s="58">
        <v>1</v>
      </c>
      <c r="C579" s="17">
        <v>35096</v>
      </c>
      <c r="D579" s="18">
        <v>1</v>
      </c>
      <c r="E579" s="22">
        <v>100</v>
      </c>
      <c r="F579" s="21">
        <v>1282.96</v>
      </c>
      <c r="G579" s="23">
        <f t="shared" si="36"/>
        <v>1568.4186</v>
      </c>
      <c r="H579" s="23">
        <f t="shared" ref="H579:H642" si="37">SQRT(G579*G578)</f>
        <v>1562.8831317503941</v>
      </c>
      <c r="I579" s="23">
        <f t="shared" si="34"/>
        <v>1553.5190192182463</v>
      </c>
      <c r="J579" s="23">
        <f t="shared" si="35"/>
        <v>1450.754448237609</v>
      </c>
    </row>
    <row r="580" spans="1:10" s="7" customFormat="1">
      <c r="A580" s="58">
        <v>1996</v>
      </c>
      <c r="B580" s="58">
        <v>1</v>
      </c>
      <c r="C580" s="17">
        <v>35125</v>
      </c>
      <c r="D580" s="18">
        <v>1</v>
      </c>
      <c r="E580" s="22">
        <v>100</v>
      </c>
      <c r="F580" s="21">
        <v>1286.68</v>
      </c>
      <c r="G580" s="23">
        <f t="shared" si="36"/>
        <v>1572.9663</v>
      </c>
      <c r="H580" s="23">
        <f t="shared" si="37"/>
        <v>1570.6908041028253</v>
      </c>
      <c r="I580" s="23">
        <f t="shared" ref="I580:I643" si="38">GEOMEAN(G578:G580)</f>
        <v>1566.2369855156905</v>
      </c>
      <c r="J580" s="23">
        <f t="shared" si="35"/>
        <v>1473.0166392189235</v>
      </c>
    </row>
    <row r="581" spans="1:10" s="7" customFormat="1">
      <c r="A581" s="58">
        <v>1996</v>
      </c>
      <c r="B581" s="58">
        <v>2</v>
      </c>
      <c r="C581" s="17">
        <v>35156</v>
      </c>
      <c r="D581" s="18">
        <v>1</v>
      </c>
      <c r="E581" s="22">
        <v>100</v>
      </c>
      <c r="F581" s="21">
        <v>1298.6500000000001</v>
      </c>
      <c r="G581" s="23">
        <f t="shared" si="36"/>
        <v>1587.5996250000001</v>
      </c>
      <c r="H581" s="23">
        <f t="shared" si="37"/>
        <v>1580.2660244457695</v>
      </c>
      <c r="I581" s="23">
        <f t="shared" si="38"/>
        <v>1576.3069726058704</v>
      </c>
      <c r="J581" s="23">
        <f t="shared" si="35"/>
        <v>1493.7100829524245</v>
      </c>
    </row>
    <row r="582" spans="1:10" s="7" customFormat="1">
      <c r="A582" s="58">
        <v>1996</v>
      </c>
      <c r="B582" s="58">
        <v>2</v>
      </c>
      <c r="C582" s="17">
        <v>35186</v>
      </c>
      <c r="D582" s="18">
        <v>1</v>
      </c>
      <c r="E582" s="22">
        <v>112</v>
      </c>
      <c r="F582" s="21">
        <v>1315.27</v>
      </c>
      <c r="G582" s="23">
        <f t="shared" si="36"/>
        <v>1607.9175749999999</v>
      </c>
      <c r="H582" s="23">
        <f t="shared" si="37"/>
        <v>1597.7263029383066</v>
      </c>
      <c r="I582" s="23">
        <f t="shared" si="38"/>
        <v>1589.4299636936564</v>
      </c>
      <c r="J582" s="23">
        <f t="shared" si="35"/>
        <v>1513.6762316936099</v>
      </c>
    </row>
    <row r="583" spans="1:10" s="7" customFormat="1">
      <c r="A583" s="58">
        <v>1996</v>
      </c>
      <c r="B583" s="58">
        <v>2</v>
      </c>
      <c r="C583" s="17">
        <v>35217</v>
      </c>
      <c r="D583" s="18">
        <v>1</v>
      </c>
      <c r="E583" s="22">
        <v>112</v>
      </c>
      <c r="F583" s="21">
        <v>1332.76</v>
      </c>
      <c r="G583" s="23">
        <f t="shared" si="36"/>
        <v>1629.2991</v>
      </c>
      <c r="H583" s="23">
        <f t="shared" si="37"/>
        <v>1618.5730313525189</v>
      </c>
      <c r="I583" s="23">
        <f t="shared" si="38"/>
        <v>1608.1819961850163</v>
      </c>
      <c r="J583" s="23">
        <f t="shared" si="35"/>
        <v>1532.8415061507874</v>
      </c>
    </row>
    <row r="584" spans="1:10" s="7" customFormat="1">
      <c r="A584" s="58">
        <v>1996</v>
      </c>
      <c r="B584" s="58">
        <v>3</v>
      </c>
      <c r="C584" s="17">
        <v>35247</v>
      </c>
      <c r="D584" s="18">
        <v>1</v>
      </c>
      <c r="E584" s="22">
        <v>112</v>
      </c>
      <c r="F584" s="21">
        <v>1348.75</v>
      </c>
      <c r="G584" s="23">
        <f t="shared" si="36"/>
        <v>1648.846875</v>
      </c>
      <c r="H584" s="23">
        <f t="shared" si="37"/>
        <v>1639.0438461112967</v>
      </c>
      <c r="I584" s="23">
        <f t="shared" si="38"/>
        <v>1628.6020424074709</v>
      </c>
      <c r="J584" s="23">
        <f t="shared" si="35"/>
        <v>1550.6495231443994</v>
      </c>
    </row>
    <row r="585" spans="1:10" s="7" customFormat="1">
      <c r="A585" s="58">
        <v>1996</v>
      </c>
      <c r="B585" s="58">
        <v>3</v>
      </c>
      <c r="C585" s="17">
        <v>35278</v>
      </c>
      <c r="D585" s="18">
        <v>1</v>
      </c>
      <c r="E585" s="22">
        <v>112</v>
      </c>
      <c r="F585" s="21">
        <v>1355.49</v>
      </c>
      <c r="G585" s="23">
        <f t="shared" si="36"/>
        <v>1657.0865249999999</v>
      </c>
      <c r="H585" s="23">
        <f t="shared" si="37"/>
        <v>1652.9615659025044</v>
      </c>
      <c r="I585" s="23">
        <f t="shared" si="38"/>
        <v>1645.0361380815459</v>
      </c>
      <c r="J585" s="23">
        <f t="shared" si="35"/>
        <v>1567.9892115249208</v>
      </c>
    </row>
    <row r="586" spans="1:10" s="7" customFormat="1">
      <c r="A586" s="58">
        <v>1996</v>
      </c>
      <c r="B586" s="58">
        <v>3</v>
      </c>
      <c r="C586" s="17">
        <v>35309</v>
      </c>
      <c r="D586" s="18">
        <v>1</v>
      </c>
      <c r="E586" s="22">
        <v>112</v>
      </c>
      <c r="F586" s="21">
        <v>1355.76</v>
      </c>
      <c r="G586" s="23">
        <f t="shared" si="36"/>
        <v>1657.4165999999998</v>
      </c>
      <c r="H586" s="23">
        <f t="shared" si="37"/>
        <v>1657.2515542823651</v>
      </c>
      <c r="I586" s="23">
        <f t="shared" si="38"/>
        <v>1654.445245136521</v>
      </c>
      <c r="J586" s="23">
        <f t="shared" si="35"/>
        <v>1584.0127077462396</v>
      </c>
    </row>
    <row r="587" spans="1:10" s="7" customFormat="1">
      <c r="A587" s="58">
        <v>1996</v>
      </c>
      <c r="B587" s="58">
        <v>4</v>
      </c>
      <c r="C587" s="17">
        <v>35339</v>
      </c>
      <c r="D587" s="18">
        <v>1</v>
      </c>
      <c r="E587" s="22">
        <v>112</v>
      </c>
      <c r="F587" s="21">
        <v>1360.91</v>
      </c>
      <c r="G587" s="23">
        <f t="shared" si="36"/>
        <v>1663.712475</v>
      </c>
      <c r="H587" s="23">
        <f t="shared" si="37"/>
        <v>1660.5615537197302</v>
      </c>
      <c r="I587" s="23">
        <f t="shared" si="38"/>
        <v>1659.4024018576551</v>
      </c>
      <c r="J587" s="23">
        <f t="shared" si="35"/>
        <v>1598.8522117940272</v>
      </c>
    </row>
    <row r="588" spans="1:10" s="7" customFormat="1">
      <c r="A588" s="58">
        <v>1996</v>
      </c>
      <c r="B588" s="58">
        <v>4</v>
      </c>
      <c r="C588" s="17">
        <v>35370</v>
      </c>
      <c r="D588" s="18">
        <v>1</v>
      </c>
      <c r="E588" s="22">
        <v>112</v>
      </c>
      <c r="F588" s="21">
        <v>1365.54</v>
      </c>
      <c r="G588" s="23">
        <f t="shared" si="36"/>
        <v>1669.3726499999998</v>
      </c>
      <c r="H588" s="23">
        <f t="shared" si="37"/>
        <v>1666.540159500757</v>
      </c>
      <c r="I588" s="23">
        <f t="shared" si="38"/>
        <v>1663.4934063492228</v>
      </c>
      <c r="J588" s="23">
        <f t="shared" si="35"/>
        <v>1612.2731604089545</v>
      </c>
    </row>
    <row r="589" spans="1:10" s="7" customFormat="1">
      <c r="A589" s="58">
        <v>1996</v>
      </c>
      <c r="B589" s="58">
        <v>4</v>
      </c>
      <c r="C589" s="17">
        <v>35400</v>
      </c>
      <c r="D589" s="18">
        <v>1</v>
      </c>
      <c r="E589" s="22">
        <v>112</v>
      </c>
      <c r="F589" s="21">
        <v>1370.05</v>
      </c>
      <c r="G589" s="23">
        <f t="shared" si="36"/>
        <v>1674.8861249999998</v>
      </c>
      <c r="H589" s="23">
        <f t="shared" si="37"/>
        <v>1672.1271150661605</v>
      </c>
      <c r="I589" s="23">
        <f t="shared" si="38"/>
        <v>1669.3175168496302</v>
      </c>
      <c r="J589" s="23">
        <f t="shared" ref="J589:J652" si="39">GEOMEAN(G578:G589)</f>
        <v>1624.0373202108665</v>
      </c>
    </row>
    <row r="590" spans="1:10" s="7" customFormat="1">
      <c r="A590" s="58">
        <v>1997</v>
      </c>
      <c r="B590" s="58">
        <v>1</v>
      </c>
      <c r="C590" s="17">
        <v>35431</v>
      </c>
      <c r="D590" s="18">
        <v>1</v>
      </c>
      <c r="E590" s="22">
        <v>112</v>
      </c>
      <c r="F590" s="21">
        <v>1381.15</v>
      </c>
      <c r="G590" s="23">
        <f t="shared" si="36"/>
        <v>1688.4558750000001</v>
      </c>
      <c r="H590" s="23">
        <f t="shared" si="37"/>
        <v>1681.6573128055056</v>
      </c>
      <c r="I590" s="23">
        <f t="shared" si="38"/>
        <v>1677.5524133606118</v>
      </c>
      <c r="J590" s="23">
        <f t="shared" si="39"/>
        <v>1635.0118177222651</v>
      </c>
    </row>
    <row r="591" spans="1:10" s="7" customFormat="1">
      <c r="A591" s="58">
        <v>1997</v>
      </c>
      <c r="B591" s="58">
        <v>1</v>
      </c>
      <c r="C591" s="17">
        <v>35462</v>
      </c>
      <c r="D591" s="18">
        <v>1</v>
      </c>
      <c r="E591" s="22">
        <v>112</v>
      </c>
      <c r="F591" s="21">
        <v>1387.37</v>
      </c>
      <c r="G591" s="23">
        <f t="shared" si="36"/>
        <v>1696.0598249999998</v>
      </c>
      <c r="H591" s="23">
        <f t="shared" si="37"/>
        <v>1692.2535790692605</v>
      </c>
      <c r="I591" s="23">
        <f t="shared" si="38"/>
        <v>1686.4445094944438</v>
      </c>
      <c r="J591" s="23">
        <f t="shared" si="39"/>
        <v>1645.7069174895503</v>
      </c>
    </row>
    <row r="592" spans="1:10" s="7" customFormat="1">
      <c r="A592" s="58">
        <v>1997</v>
      </c>
      <c r="B592" s="58">
        <v>1</v>
      </c>
      <c r="C592" s="17">
        <v>35490</v>
      </c>
      <c r="D592" s="18">
        <v>1</v>
      </c>
      <c r="E592" s="22">
        <v>112</v>
      </c>
      <c r="F592" s="21">
        <v>1396.8</v>
      </c>
      <c r="G592" s="23">
        <f t="shared" si="36"/>
        <v>1707.5879999999997</v>
      </c>
      <c r="H592" s="23">
        <f t="shared" si="37"/>
        <v>1701.8141509730431</v>
      </c>
      <c r="I592" s="23">
        <f t="shared" si="38"/>
        <v>1697.3496906988919</v>
      </c>
      <c r="J592" s="23">
        <f t="shared" si="39"/>
        <v>1657.0074751734473</v>
      </c>
    </row>
    <row r="593" spans="1:10" s="7" customFormat="1">
      <c r="A593" s="58">
        <v>1997</v>
      </c>
      <c r="B593" s="58">
        <v>2</v>
      </c>
      <c r="C593" s="17">
        <v>35521</v>
      </c>
      <c r="D593" s="18">
        <v>1</v>
      </c>
      <c r="E593" s="22">
        <v>112</v>
      </c>
      <c r="F593" s="21">
        <v>1405.18</v>
      </c>
      <c r="G593" s="23">
        <f t="shared" si="36"/>
        <v>1717.8325499999999</v>
      </c>
      <c r="H593" s="23">
        <f t="shared" si="37"/>
        <v>1712.7026152807146</v>
      </c>
      <c r="I593" s="23">
        <f t="shared" si="38"/>
        <v>1707.1369517198896</v>
      </c>
      <c r="J593" s="23">
        <f t="shared" si="39"/>
        <v>1667.9298751832105</v>
      </c>
    </row>
    <row r="594" spans="1:10" s="7" customFormat="1">
      <c r="A594" s="58">
        <v>1997</v>
      </c>
      <c r="B594" s="58">
        <v>2</v>
      </c>
      <c r="C594" s="17">
        <v>35551</v>
      </c>
      <c r="D594" s="18">
        <v>1</v>
      </c>
      <c r="E594" s="22">
        <v>120</v>
      </c>
      <c r="F594" s="21">
        <v>1406.73</v>
      </c>
      <c r="G594" s="23">
        <f t="shared" si="36"/>
        <v>1719.7274249999998</v>
      </c>
      <c r="H594" s="23">
        <f t="shared" si="37"/>
        <v>1718.7797263735347</v>
      </c>
      <c r="I594" s="23">
        <f t="shared" si="38"/>
        <v>1715.0410243607926</v>
      </c>
      <c r="J594" s="23">
        <f t="shared" si="39"/>
        <v>1677.3001038865295</v>
      </c>
    </row>
    <row r="595" spans="1:10" s="7" customFormat="1">
      <c r="A595" s="58">
        <v>1997</v>
      </c>
      <c r="B595" s="58">
        <v>2</v>
      </c>
      <c r="C595" s="17">
        <v>35582</v>
      </c>
      <c r="D595" s="18">
        <v>1</v>
      </c>
      <c r="E595" s="22">
        <v>120</v>
      </c>
      <c r="F595" s="21">
        <v>1411.65</v>
      </c>
      <c r="G595" s="23">
        <f t="shared" si="36"/>
        <v>1725.742125</v>
      </c>
      <c r="H595" s="23">
        <f t="shared" si="37"/>
        <v>1722.7321500570765</v>
      </c>
      <c r="I595" s="23">
        <f t="shared" si="38"/>
        <v>1721.0973992660174</v>
      </c>
      <c r="J595" s="23">
        <f t="shared" si="39"/>
        <v>1685.3574717998972</v>
      </c>
    </row>
    <row r="596" spans="1:10" s="7" customFormat="1">
      <c r="A596" s="58">
        <v>1997</v>
      </c>
      <c r="B596" s="58">
        <v>3</v>
      </c>
      <c r="C596" s="17">
        <v>35612</v>
      </c>
      <c r="D596" s="18">
        <v>1</v>
      </c>
      <c r="E596" s="22">
        <v>120</v>
      </c>
      <c r="F596" s="21">
        <v>1414.19</v>
      </c>
      <c r="G596" s="23">
        <f t="shared" si="36"/>
        <v>1728.8472749999999</v>
      </c>
      <c r="H596" s="23">
        <f t="shared" si="37"/>
        <v>1727.2940022355658</v>
      </c>
      <c r="I596" s="23">
        <f t="shared" si="38"/>
        <v>1724.7681179324875</v>
      </c>
      <c r="J596" s="23">
        <f t="shared" si="39"/>
        <v>1692.024794482933</v>
      </c>
    </row>
    <row r="597" spans="1:10" s="7" customFormat="1">
      <c r="A597" s="58">
        <v>1997</v>
      </c>
      <c r="B597" s="58">
        <v>3</v>
      </c>
      <c r="C597" s="17">
        <v>35643</v>
      </c>
      <c r="D597" s="18">
        <v>1</v>
      </c>
      <c r="E597" s="22">
        <v>120</v>
      </c>
      <c r="F597" s="21">
        <v>1413.77</v>
      </c>
      <c r="G597" s="23">
        <f t="shared" si="36"/>
        <v>1728.3338249999999</v>
      </c>
      <c r="H597" s="23">
        <f t="shared" si="37"/>
        <v>1728.5905309359925</v>
      </c>
      <c r="I597" s="23">
        <f t="shared" si="38"/>
        <v>1727.6405402949231</v>
      </c>
      <c r="J597" s="23">
        <f t="shared" si="39"/>
        <v>1697.9709656070968</v>
      </c>
    </row>
    <row r="598" spans="1:10" s="7" customFormat="1">
      <c r="A598" s="58">
        <v>1997</v>
      </c>
      <c r="B598" s="58">
        <v>3</v>
      </c>
      <c r="C598" s="17">
        <v>35674</v>
      </c>
      <c r="D598" s="18">
        <v>1</v>
      </c>
      <c r="E598" s="22">
        <v>120</v>
      </c>
      <c r="F598" s="21">
        <v>1415.18</v>
      </c>
      <c r="G598" s="23">
        <f t="shared" si="36"/>
        <v>1730.05755</v>
      </c>
      <c r="H598" s="23">
        <f t="shared" si="37"/>
        <v>1729.1954727160341</v>
      </c>
      <c r="I598" s="23">
        <f t="shared" si="38"/>
        <v>1729.0793990193192</v>
      </c>
      <c r="J598" s="23">
        <f t="shared" si="39"/>
        <v>1704.0513012196809</v>
      </c>
    </row>
    <row r="599" spans="1:10" s="7" customFormat="1">
      <c r="A599" s="58">
        <v>1997</v>
      </c>
      <c r="B599" s="58">
        <v>4</v>
      </c>
      <c r="C599" s="17">
        <v>35704</v>
      </c>
      <c r="D599" s="18">
        <v>1</v>
      </c>
      <c r="E599" s="22">
        <v>120</v>
      </c>
      <c r="F599" s="21">
        <v>1419.28</v>
      </c>
      <c r="G599" s="23">
        <f t="shared" si="36"/>
        <v>1735.0697999999998</v>
      </c>
      <c r="H599" s="23">
        <f t="shared" si="37"/>
        <v>1732.5618624646536</v>
      </c>
      <c r="I599" s="23">
        <f t="shared" si="38"/>
        <v>1731.1513686593394</v>
      </c>
      <c r="J599" s="23">
        <f t="shared" si="39"/>
        <v>1710.0253755340627</v>
      </c>
    </row>
    <row r="600" spans="1:10" s="7" customFormat="1">
      <c r="A600" s="58">
        <v>1997</v>
      </c>
      <c r="B600" s="58">
        <v>4</v>
      </c>
      <c r="C600" s="17">
        <v>35735</v>
      </c>
      <c r="D600" s="18">
        <v>1</v>
      </c>
      <c r="E600" s="22">
        <v>120</v>
      </c>
      <c r="F600" s="21">
        <v>1421.41</v>
      </c>
      <c r="G600" s="23">
        <f t="shared" si="36"/>
        <v>1737.6737249999999</v>
      </c>
      <c r="H600" s="23">
        <f t="shared" si="37"/>
        <v>1736.3712743825856</v>
      </c>
      <c r="I600" s="23">
        <f t="shared" si="38"/>
        <v>1734.2641435657663</v>
      </c>
      <c r="J600" s="23">
        <f t="shared" si="39"/>
        <v>1715.7491803004903</v>
      </c>
    </row>
    <row r="601" spans="1:10" s="7" customFormat="1">
      <c r="A601" s="58">
        <v>1997</v>
      </c>
      <c r="B601" s="58">
        <v>4</v>
      </c>
      <c r="C601" s="17">
        <v>35765</v>
      </c>
      <c r="D601" s="18">
        <v>1</v>
      </c>
      <c r="E601" s="22">
        <v>120</v>
      </c>
      <c r="F601" s="21">
        <v>1429.51</v>
      </c>
      <c r="G601" s="23">
        <f t="shared" si="36"/>
        <v>1747.575975</v>
      </c>
      <c r="H601" s="23">
        <f t="shared" si="37"/>
        <v>1742.6178164470707</v>
      </c>
      <c r="I601" s="23">
        <f t="shared" si="38"/>
        <v>1740.0981695692735</v>
      </c>
      <c r="J601" s="23">
        <f t="shared" si="39"/>
        <v>1721.8343402748953</v>
      </c>
    </row>
    <row r="602" spans="1:10" s="7" customFormat="1">
      <c r="A602" s="58">
        <v>1998</v>
      </c>
      <c r="B602" s="58">
        <v>1</v>
      </c>
      <c r="C602" s="17">
        <v>35796</v>
      </c>
      <c r="D602" s="18">
        <v>1</v>
      </c>
      <c r="E602" s="22">
        <v>120</v>
      </c>
      <c r="F602" s="21">
        <v>1441.66</v>
      </c>
      <c r="G602" s="23">
        <f t="shared" si="36"/>
        <v>1762.4293499999999</v>
      </c>
      <c r="H602" s="23">
        <f t="shared" si="37"/>
        <v>1754.9869485824861</v>
      </c>
      <c r="I602" s="23">
        <f t="shared" si="38"/>
        <v>1749.196791836205</v>
      </c>
      <c r="J602" s="23">
        <f t="shared" si="39"/>
        <v>1727.9978530671435</v>
      </c>
    </row>
    <row r="603" spans="1:10" s="7" customFormat="1">
      <c r="A603" s="58">
        <v>1998</v>
      </c>
      <c r="B603" s="58">
        <v>1</v>
      </c>
      <c r="C603" s="17">
        <v>35827</v>
      </c>
      <c r="D603" s="18">
        <v>1</v>
      </c>
      <c r="E603" s="22">
        <v>120</v>
      </c>
      <c r="F603" s="21">
        <v>1449.44</v>
      </c>
      <c r="G603" s="23">
        <f t="shared" si="36"/>
        <v>1771.9404</v>
      </c>
      <c r="H603" s="23">
        <f t="shared" si="37"/>
        <v>1767.1784763884887</v>
      </c>
      <c r="I603" s="23">
        <f t="shared" si="38"/>
        <v>1760.6199990869541</v>
      </c>
      <c r="J603" s="23">
        <f t="shared" si="39"/>
        <v>1734.311859242903</v>
      </c>
    </row>
    <row r="604" spans="1:10" s="7" customFormat="1">
      <c r="A604" s="58">
        <v>1998</v>
      </c>
      <c r="B604" s="58">
        <v>1</v>
      </c>
      <c r="C604" s="17">
        <v>35855</v>
      </c>
      <c r="D604" s="18">
        <v>1</v>
      </c>
      <c r="E604" s="22">
        <v>120</v>
      </c>
      <c r="F604" s="21">
        <v>1456.54</v>
      </c>
      <c r="G604" s="23">
        <f t="shared" si="36"/>
        <v>1780.6201499999997</v>
      </c>
      <c r="H604" s="23">
        <f t="shared" si="37"/>
        <v>1776.2749733189003</v>
      </c>
      <c r="I604" s="23">
        <f t="shared" si="38"/>
        <v>1771.6477218794387</v>
      </c>
      <c r="J604" s="23">
        <f t="shared" si="39"/>
        <v>1740.3751608058028</v>
      </c>
    </row>
    <row r="605" spans="1:10" s="7" customFormat="1">
      <c r="A605" s="58">
        <v>1998</v>
      </c>
      <c r="B605" s="58">
        <v>2</v>
      </c>
      <c r="C605" s="17">
        <v>35886</v>
      </c>
      <c r="D605" s="18">
        <v>1</v>
      </c>
      <c r="E605" s="22">
        <v>120</v>
      </c>
      <c r="F605" s="21">
        <v>1463.09</v>
      </c>
      <c r="G605" s="23">
        <f t="shared" si="36"/>
        <v>1788.6275249999999</v>
      </c>
      <c r="H605" s="23">
        <f t="shared" si="37"/>
        <v>1784.6193464881042</v>
      </c>
      <c r="I605" s="23">
        <f t="shared" si="38"/>
        <v>1780.3829825868813</v>
      </c>
      <c r="J605" s="23">
        <f t="shared" si="39"/>
        <v>1746.2421485550078</v>
      </c>
    </row>
    <row r="606" spans="1:10" s="7" customFormat="1">
      <c r="A606" s="58">
        <v>1998</v>
      </c>
      <c r="B606" s="58">
        <v>2</v>
      </c>
      <c r="C606" s="17">
        <v>35916</v>
      </c>
      <c r="D606" s="18">
        <v>1</v>
      </c>
      <c r="E606" s="22">
        <v>130</v>
      </c>
      <c r="F606" s="21">
        <v>1473.62</v>
      </c>
      <c r="G606" s="23">
        <f t="shared" si="36"/>
        <v>1801.5004499999998</v>
      </c>
      <c r="H606" s="23">
        <f t="shared" si="37"/>
        <v>1795.0524480276017</v>
      </c>
      <c r="I606" s="23">
        <f t="shared" si="38"/>
        <v>1790.2287311981001</v>
      </c>
      <c r="J606" s="23">
        <f t="shared" si="39"/>
        <v>1753.0152584924936</v>
      </c>
    </row>
    <row r="607" spans="1:10" s="7" customFormat="1">
      <c r="A607" s="58">
        <v>1998</v>
      </c>
      <c r="B607" s="58">
        <v>2</v>
      </c>
      <c r="C607" s="17">
        <v>35947</v>
      </c>
      <c r="D607" s="18">
        <v>1</v>
      </c>
      <c r="E607" s="22">
        <v>130</v>
      </c>
      <c r="F607" s="21">
        <v>1475.83</v>
      </c>
      <c r="G607" s="23">
        <f t="shared" si="36"/>
        <v>1804.2021749999999</v>
      </c>
      <c r="H607" s="23">
        <f t="shared" si="37"/>
        <v>1802.8508064045338</v>
      </c>
      <c r="I607" s="23">
        <f t="shared" si="38"/>
        <v>1798.0971896523781</v>
      </c>
      <c r="J607" s="23">
        <f t="shared" si="39"/>
        <v>1759.5224188806458</v>
      </c>
    </row>
    <row r="608" spans="1:10" s="7" customFormat="1">
      <c r="A608" s="58">
        <v>1998</v>
      </c>
      <c r="B608" s="58">
        <v>3</v>
      </c>
      <c r="C608" s="17">
        <v>35977</v>
      </c>
      <c r="D608" s="18">
        <v>1</v>
      </c>
      <c r="E608" s="22">
        <v>130</v>
      </c>
      <c r="F608" s="21">
        <v>1471.7</v>
      </c>
      <c r="G608" s="23">
        <f t="shared" si="36"/>
        <v>1799.1532499999998</v>
      </c>
      <c r="H608" s="23">
        <f t="shared" si="37"/>
        <v>1801.6759438945503</v>
      </c>
      <c r="I608" s="23">
        <f t="shared" si="38"/>
        <v>1801.617444030248</v>
      </c>
      <c r="J608" s="23">
        <f t="shared" si="39"/>
        <v>1765.3768696945226</v>
      </c>
    </row>
    <row r="609" spans="1:10" s="7" customFormat="1">
      <c r="A609" s="58">
        <v>1998</v>
      </c>
      <c r="B609" s="58">
        <v>3</v>
      </c>
      <c r="C609" s="17">
        <v>36008</v>
      </c>
      <c r="D609" s="18">
        <v>1</v>
      </c>
      <c r="E609" s="22">
        <v>130</v>
      </c>
      <c r="F609" s="21">
        <v>1464.49</v>
      </c>
      <c r="G609" s="23">
        <f t="shared" si="36"/>
        <v>1790.339025</v>
      </c>
      <c r="H609" s="23">
        <f t="shared" si="37"/>
        <v>1794.7407265202908</v>
      </c>
      <c r="I609" s="23">
        <f t="shared" si="38"/>
        <v>1797.8890167971736</v>
      </c>
      <c r="J609" s="23">
        <f t="shared" si="39"/>
        <v>1770.5698698848842</v>
      </c>
    </row>
    <row r="610" spans="1:10" s="7" customFormat="1">
      <c r="A610" s="58">
        <v>1998</v>
      </c>
      <c r="B610" s="58">
        <v>3</v>
      </c>
      <c r="C610" s="17">
        <v>36039</v>
      </c>
      <c r="D610" s="18">
        <v>1</v>
      </c>
      <c r="E610" s="22">
        <v>130</v>
      </c>
      <c r="F610" s="21">
        <v>1459.95</v>
      </c>
      <c r="G610" s="23">
        <f t="shared" si="36"/>
        <v>1784.788875</v>
      </c>
      <c r="H610" s="23">
        <f t="shared" si="37"/>
        <v>1787.5617959383521</v>
      </c>
      <c r="I610" s="23">
        <f t="shared" si="38"/>
        <v>1791.4172922667283</v>
      </c>
      <c r="J610" s="23">
        <f t="shared" si="39"/>
        <v>1775.1712726579456</v>
      </c>
    </row>
    <row r="611" spans="1:10" s="7" customFormat="1">
      <c r="A611" s="58">
        <v>1998</v>
      </c>
      <c r="B611" s="58">
        <v>4</v>
      </c>
      <c r="C611" s="17">
        <v>36069</v>
      </c>
      <c r="D611" s="18">
        <v>1</v>
      </c>
      <c r="E611" s="22">
        <v>130</v>
      </c>
      <c r="F611" s="21">
        <v>1461.56</v>
      </c>
      <c r="G611" s="23">
        <f t="shared" si="36"/>
        <v>1786.7570999999998</v>
      </c>
      <c r="H611" s="23">
        <f t="shared" si="37"/>
        <v>1785.7727163352176</v>
      </c>
      <c r="I611" s="23">
        <f t="shared" si="38"/>
        <v>1787.2935236993735</v>
      </c>
      <c r="J611" s="23">
        <f t="shared" si="39"/>
        <v>1779.5190503877438</v>
      </c>
    </row>
    <row r="612" spans="1:10" s="7" customFormat="1">
      <c r="A612" s="58">
        <v>1998</v>
      </c>
      <c r="B612" s="58">
        <v>4</v>
      </c>
      <c r="C612" s="17">
        <v>36100</v>
      </c>
      <c r="D612" s="18">
        <v>1</v>
      </c>
      <c r="E612" s="22">
        <v>130</v>
      </c>
      <c r="F612" s="21">
        <v>1458.93</v>
      </c>
      <c r="G612" s="23">
        <f t="shared" si="36"/>
        <v>1783.541925</v>
      </c>
      <c r="H612" s="23">
        <f t="shared" si="37"/>
        <v>1785.1487886564014</v>
      </c>
      <c r="I612" s="23">
        <f t="shared" si="38"/>
        <v>1785.0288093740119</v>
      </c>
      <c r="J612" s="23">
        <f t="shared" si="39"/>
        <v>1783.3868732718897</v>
      </c>
    </row>
    <row r="613" spans="1:10" s="7" customFormat="1">
      <c r="A613" s="58">
        <v>1998</v>
      </c>
      <c r="B613" s="58">
        <v>4</v>
      </c>
      <c r="C613" s="17">
        <v>36130</v>
      </c>
      <c r="D613" s="18">
        <v>1</v>
      </c>
      <c r="E613" s="22">
        <v>130</v>
      </c>
      <c r="F613" s="21">
        <v>1465.06</v>
      </c>
      <c r="G613" s="23">
        <f t="shared" si="36"/>
        <v>1791.0358499999998</v>
      </c>
      <c r="H613" s="23">
        <f t="shared" si="37"/>
        <v>1787.2849598351715</v>
      </c>
      <c r="I613" s="23">
        <f t="shared" si="38"/>
        <v>1787.108989231823</v>
      </c>
      <c r="J613" s="23">
        <f t="shared" si="39"/>
        <v>1787.0412749855329</v>
      </c>
    </row>
    <row r="614" spans="1:10" s="7" customFormat="1">
      <c r="A614" s="58">
        <v>1999</v>
      </c>
      <c r="B614" s="58">
        <v>1</v>
      </c>
      <c r="C614" s="17">
        <v>36161</v>
      </c>
      <c r="D614" s="18">
        <v>1</v>
      </c>
      <c r="E614" s="22">
        <v>130</v>
      </c>
      <c r="F614" s="21">
        <v>1474.58</v>
      </c>
      <c r="G614" s="23">
        <f t="shared" si="36"/>
        <v>1802.6740499999999</v>
      </c>
      <c r="H614" s="23">
        <f t="shared" si="37"/>
        <v>1796.8455274215121</v>
      </c>
      <c r="I614" s="23">
        <f t="shared" si="38"/>
        <v>1792.4000038098552</v>
      </c>
      <c r="J614" s="23">
        <f t="shared" si="39"/>
        <v>1790.4067546571519</v>
      </c>
    </row>
    <row r="615" spans="1:10" s="7" customFormat="1">
      <c r="A615" s="58">
        <v>1999</v>
      </c>
      <c r="B615" s="58">
        <v>1</v>
      </c>
      <c r="C615" s="17">
        <v>36192</v>
      </c>
      <c r="D615" s="18">
        <v>1</v>
      </c>
      <c r="E615" s="22">
        <v>130</v>
      </c>
      <c r="F615" s="21">
        <v>1493.6</v>
      </c>
      <c r="G615" s="23">
        <f t="shared" si="36"/>
        <v>1825.9259999999997</v>
      </c>
      <c r="H615" s="23">
        <f t="shared" si="37"/>
        <v>1814.2627751845373</v>
      </c>
      <c r="I615" s="23">
        <f t="shared" si="38"/>
        <v>1806.4871897158093</v>
      </c>
      <c r="J615" s="23">
        <f t="shared" si="39"/>
        <v>1794.8901718492734</v>
      </c>
    </row>
    <row r="616" spans="1:10" s="7" customFormat="1">
      <c r="A616" s="58">
        <v>1999</v>
      </c>
      <c r="B616" s="58">
        <v>1</v>
      </c>
      <c r="C616" s="17">
        <v>36220</v>
      </c>
      <c r="D616" s="18">
        <v>1</v>
      </c>
      <c r="E616" s="22">
        <v>130</v>
      </c>
      <c r="F616" s="21">
        <v>1512.72</v>
      </c>
      <c r="G616" s="23">
        <f t="shared" si="36"/>
        <v>1849.3001999999999</v>
      </c>
      <c r="H616" s="23">
        <f t="shared" si="37"/>
        <v>1837.5759350255976</v>
      </c>
      <c r="I616" s="23">
        <f t="shared" si="38"/>
        <v>1825.8675298443347</v>
      </c>
      <c r="J616" s="23">
        <f t="shared" si="39"/>
        <v>1800.5598314742106</v>
      </c>
    </row>
    <row r="617" spans="1:10" s="7" customFormat="1">
      <c r="A617" s="58">
        <v>1999</v>
      </c>
      <c r="B617" s="58">
        <v>2</v>
      </c>
      <c r="C617" s="17">
        <v>36251</v>
      </c>
      <c r="D617" s="18">
        <v>1</v>
      </c>
      <c r="E617" s="22">
        <v>130</v>
      </c>
      <c r="F617" s="21">
        <v>1519.83</v>
      </c>
      <c r="G617" s="23">
        <f t="shared" si="36"/>
        <v>1857.9921749999999</v>
      </c>
      <c r="H617" s="23">
        <f t="shared" si="37"/>
        <v>1853.6410927754957</v>
      </c>
      <c r="I617" s="23">
        <f t="shared" si="38"/>
        <v>1844.3562991097044</v>
      </c>
      <c r="J617" s="23">
        <f t="shared" si="39"/>
        <v>1806.2778439740403</v>
      </c>
    </row>
    <row r="618" spans="1:10" s="7" customFormat="1">
      <c r="A618" s="58">
        <v>1999</v>
      </c>
      <c r="B618" s="58">
        <v>2</v>
      </c>
      <c r="C618" s="17">
        <v>36281</v>
      </c>
      <c r="D618" s="18">
        <v>1</v>
      </c>
      <c r="E618" s="22">
        <v>136</v>
      </c>
      <c r="F618" s="21">
        <v>1520.59</v>
      </c>
      <c r="G618" s="23">
        <f t="shared" si="36"/>
        <v>1858.9212749999997</v>
      </c>
      <c r="H618" s="23">
        <f t="shared" si="37"/>
        <v>1858.4566669392705</v>
      </c>
      <c r="I618" s="23">
        <f t="shared" si="38"/>
        <v>1855.3994849519515</v>
      </c>
      <c r="J618" s="23">
        <f t="shared" si="39"/>
        <v>1811.0069073630268</v>
      </c>
    </row>
    <row r="619" spans="1:10" s="7" customFormat="1">
      <c r="A619" s="58">
        <v>1999</v>
      </c>
      <c r="B619" s="58">
        <v>2</v>
      </c>
      <c r="C619" s="17">
        <v>36312</v>
      </c>
      <c r="D619" s="18">
        <v>1</v>
      </c>
      <c r="E619" s="22">
        <v>136</v>
      </c>
      <c r="F619" s="21">
        <v>1521.65</v>
      </c>
      <c r="G619" s="23">
        <f t="shared" si="36"/>
        <v>1860.2171249999999</v>
      </c>
      <c r="H619" s="23">
        <f t="shared" si="37"/>
        <v>1859.5690871225606</v>
      </c>
      <c r="I619" s="23">
        <f t="shared" si="38"/>
        <v>1859.0433010984043</v>
      </c>
      <c r="J619" s="23">
        <f t="shared" si="39"/>
        <v>1815.6270444612462</v>
      </c>
    </row>
    <row r="620" spans="1:10" s="7" customFormat="1">
      <c r="A620" s="58">
        <v>1999</v>
      </c>
      <c r="B620" s="58">
        <v>3</v>
      </c>
      <c r="C620" s="17">
        <v>36342</v>
      </c>
      <c r="D620" s="18">
        <v>1</v>
      </c>
      <c r="E620" s="22">
        <v>136</v>
      </c>
      <c r="F620" s="21">
        <v>1532.91</v>
      </c>
      <c r="G620" s="23">
        <f t="shared" si="36"/>
        <v>1873.982475</v>
      </c>
      <c r="H620" s="23">
        <f t="shared" si="37"/>
        <v>1867.0871141821112</v>
      </c>
      <c r="I620" s="23">
        <f t="shared" si="38"/>
        <v>1864.361189908916</v>
      </c>
      <c r="J620" s="23">
        <f t="shared" si="39"/>
        <v>1821.803045407951</v>
      </c>
    </row>
    <row r="621" spans="1:10" s="7" customFormat="1">
      <c r="A621" s="58">
        <v>1999</v>
      </c>
      <c r="B621" s="58">
        <v>3</v>
      </c>
      <c r="C621" s="17">
        <v>36373</v>
      </c>
      <c r="D621" s="18">
        <v>1</v>
      </c>
      <c r="E621" s="22">
        <v>136</v>
      </c>
      <c r="F621" s="21">
        <v>1541.34</v>
      </c>
      <c r="G621" s="23">
        <f t="shared" si="36"/>
        <v>1884.2881499999999</v>
      </c>
      <c r="H621" s="23">
        <f t="shared" si="37"/>
        <v>1879.1282476058336</v>
      </c>
      <c r="I621" s="23">
        <f t="shared" si="38"/>
        <v>1872.8032746790773</v>
      </c>
      <c r="J621" s="23">
        <f t="shared" si="39"/>
        <v>1829.584308798861</v>
      </c>
    </row>
    <row r="622" spans="1:10" s="7" customFormat="1">
      <c r="A622" s="58">
        <v>1999</v>
      </c>
      <c r="B622" s="58">
        <v>3</v>
      </c>
      <c r="C622" s="17">
        <v>36404</v>
      </c>
      <c r="D622" s="18">
        <v>1</v>
      </c>
      <c r="E622" s="22">
        <v>136</v>
      </c>
      <c r="F622" s="21">
        <v>1547.35</v>
      </c>
      <c r="G622" s="23">
        <f t="shared" si="36"/>
        <v>1891.6353749999998</v>
      </c>
      <c r="H622" s="23">
        <f t="shared" si="37"/>
        <v>1887.9581884229603</v>
      </c>
      <c r="I622" s="23">
        <f t="shared" si="38"/>
        <v>1883.2880746644635</v>
      </c>
      <c r="J622" s="23">
        <f t="shared" si="39"/>
        <v>1838.4703987543569</v>
      </c>
    </row>
    <row r="623" spans="1:10" s="7" customFormat="1">
      <c r="A623" s="58">
        <v>1999</v>
      </c>
      <c r="B623" s="58">
        <v>4</v>
      </c>
      <c r="C623" s="17">
        <v>36434</v>
      </c>
      <c r="D623" s="18">
        <v>1</v>
      </c>
      <c r="E623" s="22">
        <v>136</v>
      </c>
      <c r="F623" s="21">
        <v>1562.2</v>
      </c>
      <c r="G623" s="23">
        <f t="shared" si="36"/>
        <v>1909.7894999999999</v>
      </c>
      <c r="H623" s="23">
        <f t="shared" si="37"/>
        <v>1900.6907631183883</v>
      </c>
      <c r="I623" s="23">
        <f t="shared" si="38"/>
        <v>1895.2074216208716</v>
      </c>
      <c r="J623" s="23">
        <f t="shared" si="39"/>
        <v>1848.7008478888699</v>
      </c>
    </row>
    <row r="624" spans="1:10" s="7" customFormat="1">
      <c r="A624" s="58">
        <v>1999</v>
      </c>
      <c r="B624" s="58">
        <v>4</v>
      </c>
      <c r="C624" s="17">
        <v>36465</v>
      </c>
      <c r="D624" s="18">
        <v>1</v>
      </c>
      <c r="E624" s="22">
        <v>136</v>
      </c>
      <c r="F624" s="21">
        <v>1576.88</v>
      </c>
      <c r="G624" s="23">
        <f t="shared" ref="G624:G687" si="40">F624*(1.2225)</f>
        <v>1927.7357999999999</v>
      </c>
      <c r="H624" s="23">
        <f t="shared" si="37"/>
        <v>1918.7416682852593</v>
      </c>
      <c r="I624" s="23">
        <f t="shared" si="38"/>
        <v>1909.6633518712267</v>
      </c>
      <c r="J624" s="23">
        <f t="shared" si="39"/>
        <v>1860.7169890403738</v>
      </c>
    </row>
    <row r="625" spans="1:10" s="7" customFormat="1">
      <c r="A625" s="58">
        <v>1999</v>
      </c>
      <c r="B625" s="58">
        <v>4</v>
      </c>
      <c r="C625" s="17">
        <v>36495</v>
      </c>
      <c r="D625" s="18">
        <v>1</v>
      </c>
      <c r="E625" s="22">
        <v>136</v>
      </c>
      <c r="F625" s="21">
        <v>1588.55</v>
      </c>
      <c r="G625" s="23">
        <f t="shared" si="40"/>
        <v>1942.0023749999998</v>
      </c>
      <c r="H625" s="23">
        <f t="shared" si="37"/>
        <v>1934.8559382994188</v>
      </c>
      <c r="I625" s="23">
        <f t="shared" si="38"/>
        <v>1926.4641146138038</v>
      </c>
      <c r="J625" s="23">
        <f t="shared" si="39"/>
        <v>1873.3076762531091</v>
      </c>
    </row>
    <row r="626" spans="1:10" s="7" customFormat="1">
      <c r="A626" s="58">
        <v>2000</v>
      </c>
      <c r="B626" s="58">
        <v>1</v>
      </c>
      <c r="C626" s="17">
        <v>36526</v>
      </c>
      <c r="D626" s="18">
        <v>1</v>
      </c>
      <c r="E626" s="22">
        <v>136</v>
      </c>
      <c r="F626" s="21">
        <v>1598.24</v>
      </c>
      <c r="G626" s="23">
        <f t="shared" si="40"/>
        <v>1953.8483999999999</v>
      </c>
      <c r="H626" s="23">
        <f t="shared" si="37"/>
        <v>1947.9163824943691</v>
      </c>
      <c r="I626" s="23">
        <f t="shared" si="38"/>
        <v>1941.1661567410406</v>
      </c>
      <c r="J626" s="23">
        <f t="shared" si="39"/>
        <v>1885.9213806020339</v>
      </c>
    </row>
    <row r="627" spans="1:10" s="7" customFormat="1">
      <c r="A627" s="58">
        <v>2000</v>
      </c>
      <c r="B627" s="58">
        <v>1</v>
      </c>
      <c r="C627" s="17">
        <v>36557</v>
      </c>
      <c r="D627" s="18">
        <v>1</v>
      </c>
      <c r="E627" s="22">
        <v>136</v>
      </c>
      <c r="F627" s="21">
        <v>1599.04</v>
      </c>
      <c r="G627" s="23">
        <f t="shared" si="40"/>
        <v>1954.8263999999999</v>
      </c>
      <c r="H627" s="23">
        <f t="shared" si="37"/>
        <v>1954.3373388229984</v>
      </c>
      <c r="I627" s="23">
        <f t="shared" si="38"/>
        <v>1950.2170034043879</v>
      </c>
      <c r="J627" s="23">
        <f t="shared" si="39"/>
        <v>1896.6724503910491</v>
      </c>
    </row>
    <row r="628" spans="1:10" s="7" customFormat="1">
      <c r="A628" s="58">
        <v>2000</v>
      </c>
      <c r="B628" s="58">
        <v>1</v>
      </c>
      <c r="C628" s="17">
        <v>36586</v>
      </c>
      <c r="D628" s="18">
        <v>1</v>
      </c>
      <c r="E628" s="22">
        <v>136</v>
      </c>
      <c r="F628" s="21">
        <v>1601.12</v>
      </c>
      <c r="G628" s="23">
        <f t="shared" si="40"/>
        <v>1957.3691999999996</v>
      </c>
      <c r="H628" s="23">
        <f t="shared" si="37"/>
        <v>1956.0973868156152</v>
      </c>
      <c r="I628" s="23">
        <f t="shared" si="38"/>
        <v>1955.3474370566435</v>
      </c>
      <c r="J628" s="23">
        <f t="shared" si="39"/>
        <v>1905.6703656762982</v>
      </c>
    </row>
    <row r="629" spans="1:10" s="7" customFormat="1">
      <c r="A629" s="58">
        <v>2000</v>
      </c>
      <c r="B629" s="58">
        <v>2</v>
      </c>
      <c r="C629" s="17">
        <v>36617</v>
      </c>
      <c r="D629" s="18">
        <v>1</v>
      </c>
      <c r="E629" s="22">
        <v>151</v>
      </c>
      <c r="F629" s="21">
        <v>1602.56</v>
      </c>
      <c r="G629" s="23">
        <f t="shared" si="40"/>
        <v>1959.1295999999998</v>
      </c>
      <c r="H629" s="23">
        <f t="shared" si="37"/>
        <v>1958.2492021824798</v>
      </c>
      <c r="I629" s="23">
        <f t="shared" si="38"/>
        <v>1957.1076027333822</v>
      </c>
      <c r="J629" s="23">
        <f t="shared" si="39"/>
        <v>1914.10630711519</v>
      </c>
    </row>
    <row r="630" spans="1:10" s="7" customFormat="1">
      <c r="A630" s="58">
        <v>2000</v>
      </c>
      <c r="B630" s="58">
        <v>2</v>
      </c>
      <c r="C630" s="17">
        <v>36647</v>
      </c>
      <c r="D630" s="18">
        <v>1</v>
      </c>
      <c r="E630" s="22">
        <v>151</v>
      </c>
      <c r="F630" s="21">
        <v>1601.76</v>
      </c>
      <c r="G630" s="23">
        <f t="shared" si="40"/>
        <v>1958.1515999999999</v>
      </c>
      <c r="H630" s="23">
        <f t="shared" si="37"/>
        <v>1958.6405389574063</v>
      </c>
      <c r="I630" s="23">
        <f t="shared" si="38"/>
        <v>1958.216667581122</v>
      </c>
      <c r="J630" s="23">
        <f t="shared" si="39"/>
        <v>1922.4195031863117</v>
      </c>
    </row>
    <row r="631" spans="1:10" s="7" customFormat="1">
      <c r="A631" s="58">
        <v>2000</v>
      </c>
      <c r="B631" s="58">
        <v>2</v>
      </c>
      <c r="C631" s="17">
        <v>36678</v>
      </c>
      <c r="D631" s="18">
        <v>1</v>
      </c>
      <c r="E631" s="22">
        <v>151</v>
      </c>
      <c r="F631" s="21">
        <v>1606.57</v>
      </c>
      <c r="G631" s="23">
        <f t="shared" si="40"/>
        <v>1964.0318249999998</v>
      </c>
      <c r="H631" s="23">
        <f t="shared" si="37"/>
        <v>1961.0895085575951</v>
      </c>
      <c r="I631" s="23">
        <f t="shared" si="38"/>
        <v>1960.4359879476665</v>
      </c>
      <c r="J631" s="23">
        <f t="shared" si="39"/>
        <v>1931.1391601534244</v>
      </c>
    </row>
    <row r="632" spans="1:10" s="7" customFormat="1">
      <c r="A632" s="58">
        <v>2000</v>
      </c>
      <c r="B632" s="58">
        <v>3</v>
      </c>
      <c r="C632" s="17">
        <v>36708</v>
      </c>
      <c r="D632" s="18">
        <v>1</v>
      </c>
      <c r="E632" s="22">
        <v>151</v>
      </c>
      <c r="F632" s="21">
        <v>1628.9</v>
      </c>
      <c r="G632" s="23">
        <f t="shared" si="40"/>
        <v>1991.33025</v>
      </c>
      <c r="H632" s="23">
        <f t="shared" si="37"/>
        <v>1977.6339360673414</v>
      </c>
      <c r="I632" s="23">
        <f t="shared" si="38"/>
        <v>1971.1183813344314</v>
      </c>
      <c r="J632" s="23">
        <f t="shared" si="39"/>
        <v>1940.9382459614742</v>
      </c>
    </row>
    <row r="633" spans="1:10" s="7" customFormat="1">
      <c r="A633" s="58">
        <v>2000</v>
      </c>
      <c r="B633" s="58">
        <v>3</v>
      </c>
      <c r="C633" s="17">
        <v>36739</v>
      </c>
      <c r="D633" s="18">
        <v>1</v>
      </c>
      <c r="E633" s="22">
        <v>151</v>
      </c>
      <c r="F633" s="21">
        <v>1648.61</v>
      </c>
      <c r="G633" s="23">
        <f t="shared" si="40"/>
        <v>2015.4257249999998</v>
      </c>
      <c r="H633" s="23">
        <f t="shared" si="37"/>
        <v>2003.3417613629185</v>
      </c>
      <c r="I633" s="23">
        <f t="shared" si="38"/>
        <v>1990.15179735988</v>
      </c>
      <c r="J633" s="23">
        <f t="shared" si="39"/>
        <v>1951.8510586497187</v>
      </c>
    </row>
    <row r="634" spans="1:10" s="7" customFormat="1">
      <c r="A634" s="58">
        <v>2000</v>
      </c>
      <c r="B634" s="58">
        <v>3</v>
      </c>
      <c r="C634" s="17">
        <v>36770</v>
      </c>
      <c r="D634" s="18">
        <v>1</v>
      </c>
      <c r="E634" s="22">
        <v>151</v>
      </c>
      <c r="F634" s="21">
        <v>1655.7</v>
      </c>
      <c r="G634" s="23">
        <f t="shared" si="40"/>
        <v>2024.0932499999999</v>
      </c>
      <c r="H634" s="23">
        <f t="shared" si="37"/>
        <v>2019.7548380555636</v>
      </c>
      <c r="I634" s="23">
        <f t="shared" si="38"/>
        <v>2010.235177078587</v>
      </c>
      <c r="J634" s="23">
        <f t="shared" si="39"/>
        <v>1962.8906155526245</v>
      </c>
    </row>
    <row r="635" spans="1:10" s="7" customFormat="1">
      <c r="A635" s="58">
        <v>2000</v>
      </c>
      <c r="B635" s="58">
        <v>4</v>
      </c>
      <c r="C635" s="17">
        <v>36800</v>
      </c>
      <c r="D635" s="18">
        <v>1</v>
      </c>
      <c r="E635" s="22">
        <v>151</v>
      </c>
      <c r="F635" s="21">
        <v>1658.35</v>
      </c>
      <c r="G635" s="23">
        <f t="shared" si="40"/>
        <v>2027.3328749999998</v>
      </c>
      <c r="H635" s="23">
        <f t="shared" si="37"/>
        <v>2025.7124148779346</v>
      </c>
      <c r="I635" s="23">
        <f t="shared" si="38"/>
        <v>2022.2776977742672</v>
      </c>
      <c r="J635" s="23">
        <f t="shared" si="39"/>
        <v>1972.6849388916489</v>
      </c>
    </row>
    <row r="636" spans="1:10" s="7" customFormat="1">
      <c r="A636" s="58">
        <v>2000</v>
      </c>
      <c r="B636" s="58">
        <v>4</v>
      </c>
      <c r="C636" s="17">
        <v>36831</v>
      </c>
      <c r="D636" s="18">
        <v>1</v>
      </c>
      <c r="E636" s="22">
        <v>151</v>
      </c>
      <c r="F636" s="21">
        <v>1663.16</v>
      </c>
      <c r="G636" s="23">
        <f t="shared" si="40"/>
        <v>2033.2130999999999</v>
      </c>
      <c r="H636" s="23">
        <f t="shared" si="37"/>
        <v>2030.2708586567119</v>
      </c>
      <c r="I636" s="23">
        <f t="shared" si="38"/>
        <v>2028.2095636862437</v>
      </c>
      <c r="J636" s="23">
        <f t="shared" si="39"/>
        <v>1981.461679459901</v>
      </c>
    </row>
    <row r="637" spans="1:10" s="7" customFormat="1">
      <c r="A637" s="58">
        <v>2000</v>
      </c>
      <c r="B637" s="58">
        <v>4</v>
      </c>
      <c r="C637" s="17">
        <v>36861</v>
      </c>
      <c r="D637" s="18">
        <v>1</v>
      </c>
      <c r="E637" s="22">
        <v>151</v>
      </c>
      <c r="F637" s="21">
        <v>1672.31</v>
      </c>
      <c r="G637" s="23">
        <f t="shared" si="40"/>
        <v>2044.3989749999998</v>
      </c>
      <c r="H637" s="23">
        <f t="shared" si="37"/>
        <v>2038.7983660962091</v>
      </c>
      <c r="I637" s="23">
        <f t="shared" si="38"/>
        <v>2034.9693490499662</v>
      </c>
      <c r="J637" s="23">
        <f t="shared" si="39"/>
        <v>1989.964531969011</v>
      </c>
    </row>
    <row r="638" spans="1:10" s="7" customFormat="1">
      <c r="A638" s="58">
        <v>2001</v>
      </c>
      <c r="B638" s="58">
        <v>1</v>
      </c>
      <c r="C638" s="17">
        <v>36892</v>
      </c>
      <c r="D638" s="18">
        <v>1</v>
      </c>
      <c r="E638" s="22">
        <v>151</v>
      </c>
      <c r="F638" s="21">
        <v>1685.19</v>
      </c>
      <c r="G638" s="23">
        <f t="shared" si="40"/>
        <v>2060.1447749999998</v>
      </c>
      <c r="H638" s="23">
        <f t="shared" si="37"/>
        <v>2052.2567739836077</v>
      </c>
      <c r="I638" s="23">
        <f t="shared" si="38"/>
        <v>2045.8891459679487</v>
      </c>
      <c r="J638" s="23">
        <f t="shared" si="39"/>
        <v>1998.7688644005079</v>
      </c>
    </row>
    <row r="639" spans="1:10" s="7" customFormat="1">
      <c r="A639" s="58">
        <v>2001</v>
      </c>
      <c r="B639" s="58">
        <v>1</v>
      </c>
      <c r="C639" s="17">
        <v>36923</v>
      </c>
      <c r="D639" s="18">
        <v>1</v>
      </c>
      <c r="E639" s="22">
        <v>151</v>
      </c>
      <c r="F639" s="21">
        <v>1693.45</v>
      </c>
      <c r="G639" s="23">
        <f t="shared" si="40"/>
        <v>2070.2426249999999</v>
      </c>
      <c r="H639" s="23">
        <f t="shared" si="37"/>
        <v>2065.1875282588826</v>
      </c>
      <c r="I639" s="23">
        <f t="shared" si="38"/>
        <v>2058.2346283362672</v>
      </c>
      <c r="J639" s="23">
        <f t="shared" si="39"/>
        <v>2008.3465899095074</v>
      </c>
    </row>
    <row r="640" spans="1:10" s="7" customFormat="1">
      <c r="A640" s="58">
        <v>2001</v>
      </c>
      <c r="B640" s="58">
        <v>1</v>
      </c>
      <c r="C640" s="17">
        <v>36951</v>
      </c>
      <c r="D640" s="18">
        <v>1</v>
      </c>
      <c r="E640" s="22">
        <v>151</v>
      </c>
      <c r="F640" s="21">
        <v>1701.58</v>
      </c>
      <c r="G640" s="23">
        <f t="shared" si="40"/>
        <v>2080.1815499999998</v>
      </c>
      <c r="H640" s="23">
        <f t="shared" si="37"/>
        <v>2075.2061373628808</v>
      </c>
      <c r="I640" s="23">
        <f t="shared" si="38"/>
        <v>2070.1734882689861</v>
      </c>
      <c r="J640" s="23">
        <f t="shared" si="39"/>
        <v>2018.5570921893293</v>
      </c>
    </row>
    <row r="641" spans="1:10" s="7" customFormat="1">
      <c r="A641" s="58">
        <v>2001</v>
      </c>
      <c r="B641" s="58">
        <v>2</v>
      </c>
      <c r="C641" s="17">
        <v>36982</v>
      </c>
      <c r="D641" s="18">
        <v>1</v>
      </c>
      <c r="E641" s="22">
        <v>180</v>
      </c>
      <c r="F641" s="21">
        <v>1715.87</v>
      </c>
      <c r="G641" s="23">
        <f t="shared" si="40"/>
        <v>2097.6510749999998</v>
      </c>
      <c r="H641" s="23">
        <f t="shared" si="37"/>
        <v>2088.8980503013222</v>
      </c>
      <c r="I641" s="23">
        <f t="shared" si="38"/>
        <v>2082.6609709220102</v>
      </c>
      <c r="J641" s="23">
        <f t="shared" si="39"/>
        <v>2030.0818305868117</v>
      </c>
    </row>
    <row r="642" spans="1:10" s="7" customFormat="1">
      <c r="A642" s="58">
        <v>2001</v>
      </c>
      <c r="B642" s="58">
        <v>2</v>
      </c>
      <c r="C642" s="17">
        <v>37012</v>
      </c>
      <c r="D642" s="18">
        <v>1</v>
      </c>
      <c r="E642" s="22">
        <v>180</v>
      </c>
      <c r="F642" s="21">
        <v>1725.65</v>
      </c>
      <c r="G642" s="23">
        <f t="shared" si="40"/>
        <v>2109.607125</v>
      </c>
      <c r="H642" s="23">
        <f t="shared" si="37"/>
        <v>2103.6206059039991</v>
      </c>
      <c r="I642" s="23">
        <f t="shared" si="38"/>
        <v>2095.7783881085693</v>
      </c>
      <c r="J642" s="23">
        <f t="shared" si="39"/>
        <v>2042.7245899690258</v>
      </c>
    </row>
    <row r="643" spans="1:10" s="7" customFormat="1">
      <c r="A643" s="58">
        <v>2001</v>
      </c>
      <c r="B643" s="58">
        <v>2</v>
      </c>
      <c r="C643" s="17">
        <v>37043</v>
      </c>
      <c r="D643" s="18">
        <v>1</v>
      </c>
      <c r="E643" s="22">
        <v>180</v>
      </c>
      <c r="F643" s="21">
        <v>1736</v>
      </c>
      <c r="G643" s="23">
        <f t="shared" si="40"/>
        <v>2122.2599999999998</v>
      </c>
      <c r="H643" s="23">
        <f t="shared" ref="H643:H706" si="41">SQRT(G643*G642)</f>
        <v>2115.9241047595492</v>
      </c>
      <c r="I643" s="23">
        <f t="shared" si="38"/>
        <v>2109.815476328863</v>
      </c>
      <c r="J643" s="23">
        <f t="shared" si="39"/>
        <v>2055.9568200721715</v>
      </c>
    </row>
    <row r="644" spans="1:10" s="7" customFormat="1">
      <c r="A644" s="58">
        <v>2001</v>
      </c>
      <c r="B644" s="58">
        <v>3</v>
      </c>
      <c r="C644" s="17">
        <v>37073</v>
      </c>
      <c r="D644" s="18">
        <v>1</v>
      </c>
      <c r="E644" s="22">
        <v>180</v>
      </c>
      <c r="F644" s="21">
        <v>1755.27</v>
      </c>
      <c r="G644" s="23">
        <f t="shared" si="40"/>
        <v>2145.817575</v>
      </c>
      <c r="H644" s="23">
        <f t="shared" si="41"/>
        <v>2134.0062808528705</v>
      </c>
      <c r="I644" s="23">
        <f t="shared" ref="I644:I707" si="42">GEOMEAN(G642:G644)</f>
        <v>2125.8420340908469</v>
      </c>
      <c r="J644" s="23">
        <f t="shared" si="39"/>
        <v>2068.7981291117553</v>
      </c>
    </row>
    <row r="645" spans="1:10" s="7" customFormat="1">
      <c r="A645" s="58">
        <v>2001</v>
      </c>
      <c r="B645" s="58">
        <v>3</v>
      </c>
      <c r="C645" s="17">
        <v>37104</v>
      </c>
      <c r="D645" s="18">
        <v>1</v>
      </c>
      <c r="E645" s="22">
        <v>180</v>
      </c>
      <c r="F645" s="21">
        <v>1769.14</v>
      </c>
      <c r="G645" s="23">
        <f t="shared" si="40"/>
        <v>2162.7736500000001</v>
      </c>
      <c r="H645" s="23">
        <f t="shared" si="41"/>
        <v>2154.278930156654</v>
      </c>
      <c r="I645" s="23">
        <f t="shared" si="42"/>
        <v>2143.5526351557014</v>
      </c>
      <c r="J645" s="23">
        <f t="shared" si="39"/>
        <v>2080.9986771147787</v>
      </c>
    </row>
    <row r="646" spans="1:10" s="7" customFormat="1">
      <c r="A646" s="58">
        <v>2001</v>
      </c>
      <c r="B646" s="58">
        <v>3</v>
      </c>
      <c r="C646" s="17">
        <v>37135</v>
      </c>
      <c r="D646" s="18">
        <v>1</v>
      </c>
      <c r="E646" s="22">
        <v>180</v>
      </c>
      <c r="F646" s="21">
        <v>1776.92</v>
      </c>
      <c r="G646" s="23">
        <f t="shared" si="40"/>
        <v>2172.2847000000002</v>
      </c>
      <c r="H646" s="23">
        <f t="shared" si="41"/>
        <v>2167.5239582201061</v>
      </c>
      <c r="I646" s="23">
        <f t="shared" si="42"/>
        <v>2160.2642090102959</v>
      </c>
      <c r="J646" s="23">
        <f t="shared" si="39"/>
        <v>2093.2880283615928</v>
      </c>
    </row>
    <row r="647" spans="1:10" s="7" customFormat="1">
      <c r="A647" s="58">
        <v>2001</v>
      </c>
      <c r="B647" s="58">
        <v>4</v>
      </c>
      <c r="C647" s="17">
        <v>37165</v>
      </c>
      <c r="D647" s="18">
        <v>1</v>
      </c>
      <c r="E647" s="22">
        <v>180</v>
      </c>
      <c r="F647" s="21">
        <v>1793.62</v>
      </c>
      <c r="G647" s="23">
        <f t="shared" si="40"/>
        <v>2192.7004499999998</v>
      </c>
      <c r="H647" s="23">
        <f t="shared" si="41"/>
        <v>2182.4687029183524</v>
      </c>
      <c r="I647" s="23">
        <f t="shared" si="42"/>
        <v>2175.883837643928</v>
      </c>
      <c r="J647" s="23">
        <f t="shared" si="39"/>
        <v>2107.0111957372692</v>
      </c>
    </row>
    <row r="648" spans="1:10" s="7" customFormat="1">
      <c r="A648" s="58">
        <v>2001</v>
      </c>
      <c r="B648" s="58">
        <v>4</v>
      </c>
      <c r="C648" s="17">
        <v>37196</v>
      </c>
      <c r="D648" s="18">
        <v>1</v>
      </c>
      <c r="E648" s="22">
        <v>180</v>
      </c>
      <c r="F648" s="21">
        <v>1816.76</v>
      </c>
      <c r="G648" s="23">
        <f t="shared" si="40"/>
        <v>2220.9890999999998</v>
      </c>
      <c r="H648" s="23">
        <f t="shared" si="41"/>
        <v>2206.7994469400915</v>
      </c>
      <c r="I648" s="23">
        <f t="shared" si="42"/>
        <v>2195.2340249719423</v>
      </c>
      <c r="J648" s="23">
        <f t="shared" si="39"/>
        <v>2122.578710469767</v>
      </c>
    </row>
    <row r="649" spans="1:10" s="7" customFormat="1">
      <c r="A649" s="58">
        <v>2001</v>
      </c>
      <c r="B649" s="58">
        <v>4</v>
      </c>
      <c r="C649" s="17">
        <v>37226</v>
      </c>
      <c r="D649" s="18">
        <v>1</v>
      </c>
      <c r="E649" s="22">
        <v>180</v>
      </c>
      <c r="F649" s="21">
        <v>1830.2</v>
      </c>
      <c r="G649" s="23">
        <f t="shared" si="40"/>
        <v>2237.4195</v>
      </c>
      <c r="H649" s="23">
        <f t="shared" si="41"/>
        <v>2229.1891623699075</v>
      </c>
      <c r="I649" s="23">
        <f t="shared" si="42"/>
        <v>2216.9592848461139</v>
      </c>
      <c r="J649" s="23">
        <f t="shared" si="39"/>
        <v>2138.5969886069438</v>
      </c>
    </row>
    <row r="650" spans="1:10" s="7" customFormat="1">
      <c r="A650" s="58">
        <v>2002</v>
      </c>
      <c r="B650" s="58">
        <v>1</v>
      </c>
      <c r="C650" s="17">
        <v>37257</v>
      </c>
      <c r="D650" s="18">
        <v>1</v>
      </c>
      <c r="E650" s="22">
        <v>180</v>
      </c>
      <c r="F650" s="21">
        <v>1849.78</v>
      </c>
      <c r="G650" s="23">
        <f t="shared" si="40"/>
        <v>2261.3560499999999</v>
      </c>
      <c r="H650" s="23">
        <f t="shared" si="41"/>
        <v>2249.3559350874139</v>
      </c>
      <c r="I650" s="23">
        <f t="shared" si="42"/>
        <v>2239.8602940134551</v>
      </c>
      <c r="J650" s="23">
        <f t="shared" si="39"/>
        <v>2155.2693429915162</v>
      </c>
    </row>
    <row r="651" spans="1:10" s="7" customFormat="1">
      <c r="A651" s="58">
        <v>2002</v>
      </c>
      <c r="B651" s="58">
        <v>1</v>
      </c>
      <c r="C651" s="17">
        <v>37288</v>
      </c>
      <c r="D651" s="18">
        <v>1</v>
      </c>
      <c r="E651" s="22">
        <v>180</v>
      </c>
      <c r="F651" s="21">
        <v>1855.51</v>
      </c>
      <c r="G651" s="23">
        <f t="shared" si="40"/>
        <v>2268.3609750000001</v>
      </c>
      <c r="H651" s="23">
        <f t="shared" si="41"/>
        <v>2264.8558043284233</v>
      </c>
      <c r="I651" s="23">
        <f t="shared" si="42"/>
        <v>2255.6731899443098</v>
      </c>
      <c r="J651" s="23">
        <f t="shared" si="39"/>
        <v>2171.7464896434303</v>
      </c>
    </row>
    <row r="652" spans="1:10" s="7" customFormat="1">
      <c r="A652" s="58">
        <v>2002</v>
      </c>
      <c r="B652" s="58">
        <v>1</v>
      </c>
      <c r="C652" s="17">
        <v>37316</v>
      </c>
      <c r="D652" s="18">
        <v>1</v>
      </c>
      <c r="E652" s="22">
        <v>180</v>
      </c>
      <c r="F652" s="21">
        <v>1867.01</v>
      </c>
      <c r="G652" s="23">
        <f t="shared" si="40"/>
        <v>2282.4197249999997</v>
      </c>
      <c r="H652" s="23">
        <f t="shared" si="41"/>
        <v>2275.3794920320943</v>
      </c>
      <c r="I652" s="23">
        <f t="shared" si="42"/>
        <v>2270.6953752063118</v>
      </c>
      <c r="J652" s="23">
        <f t="shared" si="39"/>
        <v>2188.6029697362023</v>
      </c>
    </row>
    <row r="653" spans="1:10" s="7" customFormat="1">
      <c r="A653" s="58">
        <v>2002</v>
      </c>
      <c r="B653" s="58">
        <v>2</v>
      </c>
      <c r="C653" s="17">
        <v>37347</v>
      </c>
      <c r="D653" s="18">
        <v>1</v>
      </c>
      <c r="E653" s="22">
        <v>200</v>
      </c>
      <c r="F653" s="21">
        <v>1879.71</v>
      </c>
      <c r="G653" s="23">
        <f t="shared" si="40"/>
        <v>2297.945475</v>
      </c>
      <c r="H653" s="23">
        <f t="shared" si="41"/>
        <v>2290.1694433195316</v>
      </c>
      <c r="I653" s="23">
        <f t="shared" si="42"/>
        <v>2282.8767561046602</v>
      </c>
      <c r="J653" s="23">
        <f t="shared" ref="J653:J716" si="43">GEOMEAN(G642:G653)</f>
        <v>2205.2992176999992</v>
      </c>
    </row>
    <row r="654" spans="1:10" s="7" customFormat="1">
      <c r="A654" s="58">
        <v>2002</v>
      </c>
      <c r="B654" s="58">
        <v>2</v>
      </c>
      <c r="C654" s="17">
        <v>37377</v>
      </c>
      <c r="D654" s="18">
        <v>1</v>
      </c>
      <c r="E654" s="22">
        <v>200</v>
      </c>
      <c r="F654" s="21">
        <v>1881.4</v>
      </c>
      <c r="G654" s="23">
        <f t="shared" si="40"/>
        <v>2300.0115000000001</v>
      </c>
      <c r="H654" s="23">
        <f t="shared" si="41"/>
        <v>2298.9782554154276</v>
      </c>
      <c r="I654" s="23">
        <f t="shared" si="42"/>
        <v>2293.4454404604062</v>
      </c>
      <c r="J654" s="23">
        <f t="shared" si="43"/>
        <v>2221.2369641825958</v>
      </c>
    </row>
    <row r="655" spans="1:10" s="7" customFormat="1">
      <c r="A655" s="58">
        <v>2002</v>
      </c>
      <c r="B655" s="58">
        <v>2</v>
      </c>
      <c r="C655" s="17">
        <v>37408</v>
      </c>
      <c r="D655" s="18">
        <v>1</v>
      </c>
      <c r="E655" s="22">
        <v>200</v>
      </c>
      <c r="F655" s="21">
        <v>1892.88</v>
      </c>
      <c r="G655" s="23">
        <f t="shared" si="40"/>
        <v>2314.0457999999999</v>
      </c>
      <c r="H655" s="23">
        <f t="shared" si="41"/>
        <v>2307.0179781542015</v>
      </c>
      <c r="I655" s="23">
        <f t="shared" si="42"/>
        <v>2303.989837504876</v>
      </c>
      <c r="J655" s="23">
        <f t="shared" si="43"/>
        <v>2237.3091848036133</v>
      </c>
    </row>
    <row r="656" spans="1:10" s="7" customFormat="1">
      <c r="A656" s="58">
        <v>2002</v>
      </c>
      <c r="B656" s="58">
        <v>3</v>
      </c>
      <c r="C656" s="17">
        <v>37438</v>
      </c>
      <c r="D656" s="18">
        <v>1</v>
      </c>
      <c r="E656" s="22">
        <v>200</v>
      </c>
      <c r="F656" s="21">
        <v>1914.65</v>
      </c>
      <c r="G656" s="23">
        <f t="shared" si="40"/>
        <v>2340.6596249999998</v>
      </c>
      <c r="H656" s="23">
        <f t="shared" si="41"/>
        <v>2327.3146702714748</v>
      </c>
      <c r="I656" s="23">
        <f t="shared" si="42"/>
        <v>2318.1777896787921</v>
      </c>
      <c r="J656" s="23">
        <f t="shared" si="43"/>
        <v>2253.5721193943582</v>
      </c>
    </row>
    <row r="657" spans="1:10" s="7" customFormat="1">
      <c r="A657" s="58">
        <v>2002</v>
      </c>
      <c r="B657" s="58">
        <v>3</v>
      </c>
      <c r="C657" s="17">
        <v>37469</v>
      </c>
      <c r="D657" s="18">
        <v>1</v>
      </c>
      <c r="E657" s="22">
        <v>200</v>
      </c>
      <c r="F657" s="21">
        <v>1931.12</v>
      </c>
      <c r="G657" s="23">
        <f t="shared" si="40"/>
        <v>2360.7941999999998</v>
      </c>
      <c r="H657" s="23">
        <f t="shared" si="41"/>
        <v>2350.7053551804775</v>
      </c>
      <c r="I657" s="23">
        <f t="shared" si="42"/>
        <v>2338.4214239098719</v>
      </c>
      <c r="J657" s="23">
        <f t="shared" si="43"/>
        <v>2270.0846358362924</v>
      </c>
    </row>
    <row r="658" spans="1:10" s="7" customFormat="1">
      <c r="A658" s="58">
        <v>2002</v>
      </c>
      <c r="B658" s="58">
        <v>3</v>
      </c>
      <c r="C658" s="17">
        <v>37500</v>
      </c>
      <c r="D658" s="18">
        <v>1</v>
      </c>
      <c r="E658" s="22">
        <v>200</v>
      </c>
      <c r="F658" s="21">
        <v>1947.15</v>
      </c>
      <c r="G658" s="23">
        <f t="shared" si="40"/>
        <v>2380.3908750000001</v>
      </c>
      <c r="H658" s="23">
        <f t="shared" si="41"/>
        <v>2370.5722877467633</v>
      </c>
      <c r="I658" s="23">
        <f t="shared" si="42"/>
        <v>2360.5591650215815</v>
      </c>
      <c r="J658" s="23">
        <f t="shared" si="43"/>
        <v>2287.4573770747143</v>
      </c>
    </row>
    <row r="659" spans="1:10" s="7" customFormat="1">
      <c r="A659" s="58">
        <v>2002</v>
      </c>
      <c r="B659" s="58">
        <v>4</v>
      </c>
      <c r="C659" s="17">
        <v>37530</v>
      </c>
      <c r="D659" s="18">
        <v>1</v>
      </c>
      <c r="E659" s="22">
        <v>200</v>
      </c>
      <c r="F659" s="21">
        <v>1977.72</v>
      </c>
      <c r="G659" s="23">
        <f t="shared" si="40"/>
        <v>2417.7626999999998</v>
      </c>
      <c r="H659" s="23">
        <f t="shared" si="41"/>
        <v>2399.0040160440253</v>
      </c>
      <c r="I659" s="23">
        <f t="shared" si="42"/>
        <v>2386.1991857342746</v>
      </c>
      <c r="J659" s="23">
        <f t="shared" si="43"/>
        <v>2306.1587928051144</v>
      </c>
    </row>
    <row r="660" spans="1:10" s="7" customFormat="1">
      <c r="A660" s="58">
        <v>2002</v>
      </c>
      <c r="B660" s="58">
        <v>4</v>
      </c>
      <c r="C660" s="17">
        <v>37561</v>
      </c>
      <c r="D660" s="18">
        <v>1</v>
      </c>
      <c r="E660" s="22">
        <v>200</v>
      </c>
      <c r="F660" s="21">
        <v>2044.76</v>
      </c>
      <c r="G660" s="23">
        <f t="shared" si="40"/>
        <v>2499.7190999999998</v>
      </c>
      <c r="H660" s="23">
        <f t="shared" si="41"/>
        <v>2458.3993980754162</v>
      </c>
      <c r="I660" s="23">
        <f t="shared" si="42"/>
        <v>2432.1165677916774</v>
      </c>
      <c r="J660" s="23">
        <f t="shared" si="43"/>
        <v>2328.9916932108126</v>
      </c>
    </row>
    <row r="661" spans="1:10" s="7" customFormat="1">
      <c r="A661" s="58">
        <v>2002</v>
      </c>
      <c r="B661" s="58">
        <v>4</v>
      </c>
      <c r="C661" s="17">
        <v>37591</v>
      </c>
      <c r="D661" s="18">
        <v>1</v>
      </c>
      <c r="E661" s="22">
        <v>200</v>
      </c>
      <c r="F661" s="21">
        <v>2099.9699999999998</v>
      </c>
      <c r="G661" s="23">
        <f t="shared" si="40"/>
        <v>2567.2133249999997</v>
      </c>
      <c r="H661" s="23">
        <f t="shared" si="41"/>
        <v>2533.2414378177627</v>
      </c>
      <c r="I661" s="23">
        <f t="shared" si="42"/>
        <v>2494.1483421166372</v>
      </c>
      <c r="J661" s="23">
        <f t="shared" si="43"/>
        <v>2355.8311023676847</v>
      </c>
    </row>
    <row r="662" spans="1:10" s="7" customFormat="1">
      <c r="A662" s="58">
        <v>2003</v>
      </c>
      <c r="B662" s="58">
        <v>1</v>
      </c>
      <c r="C662" s="17">
        <v>37622</v>
      </c>
      <c r="D662" s="18">
        <v>1</v>
      </c>
      <c r="E662" s="22">
        <v>200</v>
      </c>
      <c r="F662" s="21">
        <v>2151.84</v>
      </c>
      <c r="G662" s="23">
        <f t="shared" si="40"/>
        <v>2630.6244000000002</v>
      </c>
      <c r="H662" s="23">
        <f t="shared" si="41"/>
        <v>2598.7254592877121</v>
      </c>
      <c r="I662" s="23">
        <f t="shared" si="42"/>
        <v>2565.2951317130282</v>
      </c>
      <c r="J662" s="23">
        <f t="shared" si="43"/>
        <v>2385.7136160508294</v>
      </c>
    </row>
    <row r="663" spans="1:10" s="7" customFormat="1">
      <c r="A663" s="58">
        <v>2003</v>
      </c>
      <c r="B663" s="58">
        <v>1</v>
      </c>
      <c r="C663" s="17">
        <v>37653</v>
      </c>
      <c r="D663" s="18">
        <v>1</v>
      </c>
      <c r="E663" s="22">
        <v>200</v>
      </c>
      <c r="F663" s="21">
        <v>2183.2600000000002</v>
      </c>
      <c r="G663" s="23">
        <f t="shared" si="40"/>
        <v>2669.0353500000001</v>
      </c>
      <c r="H663" s="23">
        <f t="shared" si="41"/>
        <v>2649.7602752272783</v>
      </c>
      <c r="I663" s="23">
        <f t="shared" si="42"/>
        <v>2621.953846835625</v>
      </c>
      <c r="J663" s="23">
        <f t="shared" si="43"/>
        <v>2418.2720466442584</v>
      </c>
    </row>
    <row r="664" spans="1:10" s="7" customFormat="1">
      <c r="A664" s="58">
        <v>2003</v>
      </c>
      <c r="B664" s="58">
        <v>1</v>
      </c>
      <c r="C664" s="17">
        <v>37681</v>
      </c>
      <c r="D664" s="18">
        <v>1</v>
      </c>
      <c r="E664" s="22">
        <v>200</v>
      </c>
      <c r="F664" s="21">
        <v>2213.17</v>
      </c>
      <c r="G664" s="23">
        <f t="shared" si="40"/>
        <v>2705.6003249999999</v>
      </c>
      <c r="H664" s="23">
        <f t="shared" si="41"/>
        <v>2687.2556466396136</v>
      </c>
      <c r="I664" s="23">
        <f t="shared" si="42"/>
        <v>2668.2443844987297</v>
      </c>
      <c r="J664" s="23">
        <f t="shared" si="43"/>
        <v>2452.7926343227523</v>
      </c>
    </row>
    <row r="665" spans="1:10" s="7" customFormat="1">
      <c r="A665" s="58">
        <v>2003</v>
      </c>
      <c r="B665" s="58">
        <v>2</v>
      </c>
      <c r="C665" s="17">
        <v>37712</v>
      </c>
      <c r="D665" s="18">
        <v>1</v>
      </c>
      <c r="E665" s="22">
        <v>240</v>
      </c>
      <c r="F665" s="21">
        <v>2243.71</v>
      </c>
      <c r="G665" s="23">
        <f t="shared" si="40"/>
        <v>2742.9354749999998</v>
      </c>
      <c r="H665" s="23">
        <f t="shared" si="41"/>
        <v>2724.2039410833449</v>
      </c>
      <c r="I665" s="23">
        <f t="shared" si="42"/>
        <v>2705.6888578335265</v>
      </c>
      <c r="J665" s="23">
        <f t="shared" si="43"/>
        <v>2489.2422059025575</v>
      </c>
    </row>
    <row r="666" spans="1:10" s="7" customFormat="1">
      <c r="A666" s="58">
        <v>2003</v>
      </c>
      <c r="B666" s="58">
        <v>2</v>
      </c>
      <c r="C666" s="17">
        <v>37742</v>
      </c>
      <c r="D666" s="18">
        <v>1</v>
      </c>
      <c r="E666" s="22">
        <v>240</v>
      </c>
      <c r="F666" s="21">
        <v>2265.92</v>
      </c>
      <c r="G666" s="23">
        <f t="shared" si="40"/>
        <v>2770.0871999999999</v>
      </c>
      <c r="H666" s="23">
        <f t="shared" si="41"/>
        <v>2756.477906627118</v>
      </c>
      <c r="I666" s="23">
        <f t="shared" si="42"/>
        <v>2739.4132882591402</v>
      </c>
      <c r="J666" s="23">
        <f t="shared" si="43"/>
        <v>2528.1185895026942</v>
      </c>
    </row>
    <row r="667" spans="1:10" s="7" customFormat="1">
      <c r="A667" s="58">
        <v>2003</v>
      </c>
      <c r="B667" s="58">
        <v>2</v>
      </c>
      <c r="C667" s="17">
        <v>37773</v>
      </c>
      <c r="D667" s="18">
        <v>1</v>
      </c>
      <c r="E667" s="22">
        <v>240</v>
      </c>
      <c r="F667" s="21">
        <v>2264.56</v>
      </c>
      <c r="G667" s="23">
        <f t="shared" si="40"/>
        <v>2768.4245999999998</v>
      </c>
      <c r="H667" s="23">
        <f t="shared" si="41"/>
        <v>2769.2557752264629</v>
      </c>
      <c r="I667" s="23">
        <f t="shared" si="42"/>
        <v>2760.4543985102769</v>
      </c>
      <c r="J667" s="23">
        <f t="shared" si="43"/>
        <v>2566.1724481681322</v>
      </c>
    </row>
    <row r="668" spans="1:10" s="7" customFormat="1">
      <c r="A668" s="58">
        <v>2003</v>
      </c>
      <c r="B668" s="58">
        <v>3</v>
      </c>
      <c r="C668" s="17">
        <v>37803</v>
      </c>
      <c r="D668" s="18">
        <v>1</v>
      </c>
      <c r="E668" s="22">
        <v>240</v>
      </c>
      <c r="F668" s="21">
        <v>2265.4699999999998</v>
      </c>
      <c r="G668" s="23">
        <f t="shared" si="40"/>
        <v>2769.5370749999997</v>
      </c>
      <c r="H668" s="23">
        <f t="shared" si="41"/>
        <v>2768.9807816310399</v>
      </c>
      <c r="I668" s="23">
        <f t="shared" si="42"/>
        <v>2769.3495386428981</v>
      </c>
      <c r="J668" s="23">
        <f t="shared" si="43"/>
        <v>2602.405178427286</v>
      </c>
    </row>
    <row r="669" spans="1:10" s="7" customFormat="1">
      <c r="A669" s="58">
        <v>2003</v>
      </c>
      <c r="B669" s="58">
        <v>3</v>
      </c>
      <c r="C669" s="17">
        <v>37834</v>
      </c>
      <c r="D669" s="18">
        <v>1</v>
      </c>
      <c r="E669" s="22">
        <v>240</v>
      </c>
      <c r="F669" s="21">
        <v>2269.5500000000002</v>
      </c>
      <c r="G669" s="23">
        <f t="shared" si="40"/>
        <v>2774.5248750000001</v>
      </c>
      <c r="H669" s="23">
        <f t="shared" si="41"/>
        <v>2772.0298531621625</v>
      </c>
      <c r="I669" s="23">
        <f t="shared" si="42"/>
        <v>2770.827580739262</v>
      </c>
      <c r="J669" s="23">
        <f t="shared" si="43"/>
        <v>2637.6618761097625</v>
      </c>
    </row>
    <row r="670" spans="1:10" s="7" customFormat="1">
      <c r="A670" s="58">
        <v>2003</v>
      </c>
      <c r="B670" s="58">
        <v>3</v>
      </c>
      <c r="C670" s="17">
        <v>37865</v>
      </c>
      <c r="D670" s="18">
        <v>1</v>
      </c>
      <c r="E670" s="22">
        <v>240</v>
      </c>
      <c r="F670" s="21">
        <v>2288.16</v>
      </c>
      <c r="G670" s="23">
        <f t="shared" si="40"/>
        <v>2797.2755999999995</v>
      </c>
      <c r="H670" s="23">
        <f t="shared" si="41"/>
        <v>2785.8770135148729</v>
      </c>
      <c r="I670" s="23">
        <f t="shared" si="42"/>
        <v>2780.4196838133894</v>
      </c>
      <c r="J670" s="23">
        <f t="shared" si="43"/>
        <v>2673.3739011536336</v>
      </c>
    </row>
    <row r="671" spans="1:10" s="7" customFormat="1">
      <c r="A671" s="58">
        <v>2003</v>
      </c>
      <c r="B671" s="58">
        <v>4</v>
      </c>
      <c r="C671" s="17">
        <v>37895</v>
      </c>
      <c r="D671" s="18">
        <v>1</v>
      </c>
      <c r="E671" s="22">
        <v>240</v>
      </c>
      <c r="F671" s="21">
        <v>2297.08</v>
      </c>
      <c r="G671" s="23">
        <f t="shared" si="40"/>
        <v>2808.1802999999995</v>
      </c>
      <c r="H671" s="23">
        <f t="shared" si="41"/>
        <v>2802.7226465689887</v>
      </c>
      <c r="I671" s="23">
        <f t="shared" si="42"/>
        <v>2793.2916904988251</v>
      </c>
      <c r="J671" s="23">
        <f t="shared" si="43"/>
        <v>2706.9317967721604</v>
      </c>
    </row>
    <row r="672" spans="1:10" s="7" customFormat="1">
      <c r="A672" s="58">
        <v>2003</v>
      </c>
      <c r="B672" s="58">
        <v>4</v>
      </c>
      <c r="C672" s="17">
        <v>37926</v>
      </c>
      <c r="D672" s="18">
        <v>1</v>
      </c>
      <c r="E672" s="22">
        <v>240</v>
      </c>
      <c r="F672" s="21">
        <v>2305.58</v>
      </c>
      <c r="G672" s="23">
        <f t="shared" si="40"/>
        <v>2818.5715499999997</v>
      </c>
      <c r="H672" s="23">
        <f t="shared" si="41"/>
        <v>2813.3711274644274</v>
      </c>
      <c r="I672" s="23">
        <f t="shared" si="42"/>
        <v>2807.9956874614059</v>
      </c>
      <c r="J672" s="23">
        <f t="shared" si="43"/>
        <v>2734.1487270487255</v>
      </c>
    </row>
    <row r="673" spans="1:10" s="7" customFormat="1">
      <c r="A673" s="58">
        <v>2003</v>
      </c>
      <c r="B673" s="58">
        <v>4</v>
      </c>
      <c r="C673" s="17">
        <v>37956</v>
      </c>
      <c r="D673" s="18">
        <v>1</v>
      </c>
      <c r="E673" s="22">
        <v>240</v>
      </c>
      <c r="F673" s="21">
        <v>2318.0300000000002</v>
      </c>
      <c r="G673" s="23">
        <f t="shared" si="40"/>
        <v>2833.7916749999999</v>
      </c>
      <c r="H673" s="23">
        <f t="shared" si="41"/>
        <v>2826.1713666693754</v>
      </c>
      <c r="I673" s="23">
        <f t="shared" si="42"/>
        <v>2820.1615738090759</v>
      </c>
      <c r="J673" s="23">
        <f t="shared" si="43"/>
        <v>2756.7515766089086</v>
      </c>
    </row>
    <row r="674" spans="1:10" s="7" customFormat="1">
      <c r="A674" s="58">
        <v>2004</v>
      </c>
      <c r="B674" s="58">
        <v>1</v>
      </c>
      <c r="C674" s="17">
        <v>37987</v>
      </c>
      <c r="D674" s="18">
        <v>1</v>
      </c>
      <c r="E674" s="22">
        <v>240</v>
      </c>
      <c r="F674" s="21">
        <v>2337.27</v>
      </c>
      <c r="G674" s="23">
        <f t="shared" si="40"/>
        <v>2857.3125749999999</v>
      </c>
      <c r="H674" s="23">
        <f t="shared" si="41"/>
        <v>2845.5278223745786</v>
      </c>
      <c r="I674" s="23">
        <f t="shared" si="42"/>
        <v>2836.5138743804441</v>
      </c>
      <c r="J674" s="23">
        <f t="shared" si="43"/>
        <v>2775.8066209917347</v>
      </c>
    </row>
    <row r="675" spans="1:10" s="7" customFormat="1">
      <c r="A675" s="58">
        <v>2004</v>
      </c>
      <c r="B675" s="58">
        <v>1</v>
      </c>
      <c r="C675" s="17">
        <v>38018</v>
      </c>
      <c r="D675" s="18">
        <v>1</v>
      </c>
      <c r="E675" s="22">
        <v>240</v>
      </c>
      <c r="F675" s="21">
        <v>2346.39</v>
      </c>
      <c r="G675" s="23">
        <f t="shared" si="40"/>
        <v>2868.4617749999998</v>
      </c>
      <c r="H675" s="23">
        <f t="shared" si="41"/>
        <v>2862.8817475778351</v>
      </c>
      <c r="I675" s="23">
        <f t="shared" si="42"/>
        <v>2853.1520269861821</v>
      </c>
      <c r="J675" s="23">
        <f t="shared" si="43"/>
        <v>2792.5252096322811</v>
      </c>
    </row>
    <row r="676" spans="1:10" s="7" customFormat="1">
      <c r="A676" s="58">
        <v>2004</v>
      </c>
      <c r="B676" s="58">
        <v>1</v>
      </c>
      <c r="C676" s="17">
        <v>38047</v>
      </c>
      <c r="D676" s="18">
        <v>1</v>
      </c>
      <c r="E676" s="22">
        <v>240</v>
      </c>
      <c r="F676" s="21">
        <v>2359.7600000000002</v>
      </c>
      <c r="G676" s="23">
        <f t="shared" si="40"/>
        <v>2884.8065999999999</v>
      </c>
      <c r="H676" s="23">
        <f t="shared" si="41"/>
        <v>2876.6225787140925</v>
      </c>
      <c r="I676" s="23">
        <f t="shared" si="42"/>
        <v>2870.1714543088274</v>
      </c>
      <c r="J676" s="23">
        <f t="shared" si="43"/>
        <v>2807.4898239935565</v>
      </c>
    </row>
    <row r="677" spans="1:10" s="7" customFormat="1">
      <c r="A677" s="58">
        <v>2004</v>
      </c>
      <c r="B677" s="58">
        <v>2</v>
      </c>
      <c r="C677" s="17">
        <v>38078</v>
      </c>
      <c r="D677" s="18">
        <v>1</v>
      </c>
      <c r="E677" s="22">
        <v>240</v>
      </c>
      <c r="F677" s="21">
        <v>2369.4299999999998</v>
      </c>
      <c r="G677" s="23">
        <f t="shared" si="40"/>
        <v>2896.6281749999998</v>
      </c>
      <c r="H677" s="23">
        <f t="shared" si="41"/>
        <v>2890.7113444593451</v>
      </c>
      <c r="I677" s="23">
        <f t="shared" si="42"/>
        <v>2883.2757113962248</v>
      </c>
      <c r="J677" s="23">
        <f t="shared" si="43"/>
        <v>2820.2738943389754</v>
      </c>
    </row>
    <row r="678" spans="1:10" s="7" customFormat="1">
      <c r="A678" s="58">
        <v>2004</v>
      </c>
      <c r="B678" s="58">
        <v>2</v>
      </c>
      <c r="C678" s="17">
        <v>38108</v>
      </c>
      <c r="D678" s="18">
        <v>1</v>
      </c>
      <c r="E678" s="22">
        <v>260</v>
      </c>
      <c r="F678" s="21">
        <v>2378.91</v>
      </c>
      <c r="G678" s="23">
        <f t="shared" si="40"/>
        <v>2908.2174749999995</v>
      </c>
      <c r="H678" s="23">
        <f t="shared" si="41"/>
        <v>2902.4170405219779</v>
      </c>
      <c r="I678" s="23">
        <f t="shared" si="42"/>
        <v>2896.5349811098863</v>
      </c>
      <c r="J678" s="23">
        <f t="shared" si="43"/>
        <v>2831.7336871723196</v>
      </c>
    </row>
    <row r="679" spans="1:10" s="7" customFormat="1">
      <c r="A679" s="58">
        <v>2004</v>
      </c>
      <c r="B679" s="58">
        <v>2</v>
      </c>
      <c r="C679" s="17">
        <v>38139</v>
      </c>
      <c r="D679" s="18">
        <v>1</v>
      </c>
      <c r="E679" s="22">
        <v>260</v>
      </c>
      <c r="F679" s="21">
        <v>2390.8000000000002</v>
      </c>
      <c r="G679" s="23">
        <f t="shared" si="40"/>
        <v>2922.7530000000002</v>
      </c>
      <c r="H679" s="23">
        <f t="shared" si="41"/>
        <v>2915.476178895769</v>
      </c>
      <c r="I679" s="23">
        <f t="shared" si="42"/>
        <v>2909.1799233399893</v>
      </c>
      <c r="J679" s="23">
        <f t="shared" si="43"/>
        <v>2844.5638854894764</v>
      </c>
    </row>
    <row r="680" spans="1:10" s="7" customFormat="1">
      <c r="A680" s="58">
        <v>2004</v>
      </c>
      <c r="B680" s="58">
        <v>3</v>
      </c>
      <c r="C680" s="17">
        <v>38169</v>
      </c>
      <c r="D680" s="18">
        <v>1</v>
      </c>
      <c r="E680" s="22">
        <v>260</v>
      </c>
      <c r="F680" s="21">
        <v>2408.25</v>
      </c>
      <c r="G680" s="23">
        <f t="shared" si="40"/>
        <v>2944.0856249999997</v>
      </c>
      <c r="H680" s="23">
        <f t="shared" si="41"/>
        <v>2933.3999203527678</v>
      </c>
      <c r="I680" s="23">
        <f t="shared" si="42"/>
        <v>2924.9816361827734</v>
      </c>
      <c r="J680" s="23">
        <f t="shared" si="43"/>
        <v>2859.0887044163364</v>
      </c>
    </row>
    <row r="681" spans="1:10" s="7" customFormat="1">
      <c r="A681" s="58">
        <v>2004</v>
      </c>
      <c r="B681" s="58">
        <v>3</v>
      </c>
      <c r="C681" s="17">
        <v>38200</v>
      </c>
      <c r="D681" s="18">
        <v>1</v>
      </c>
      <c r="E681" s="22">
        <v>260</v>
      </c>
      <c r="F681" s="21">
        <v>2420.29</v>
      </c>
      <c r="G681" s="23">
        <f t="shared" si="40"/>
        <v>2958.8045249999996</v>
      </c>
      <c r="H681" s="23">
        <f t="shared" si="41"/>
        <v>2951.4358995643884</v>
      </c>
      <c r="I681" s="23">
        <f t="shared" si="42"/>
        <v>2941.8437926615338</v>
      </c>
      <c r="J681" s="23">
        <f t="shared" si="43"/>
        <v>2874.4511606521583</v>
      </c>
    </row>
    <row r="682" spans="1:10" s="7" customFormat="1">
      <c r="A682" s="58">
        <v>2004</v>
      </c>
      <c r="B682" s="58">
        <v>3</v>
      </c>
      <c r="C682" s="17">
        <v>38231</v>
      </c>
      <c r="D682" s="18">
        <v>1</v>
      </c>
      <c r="E682" s="22">
        <v>260</v>
      </c>
      <c r="F682" s="21">
        <v>2424.4</v>
      </c>
      <c r="G682" s="23">
        <f t="shared" si="40"/>
        <v>2963.8289999999997</v>
      </c>
      <c r="H682" s="23">
        <f t="shared" si="41"/>
        <v>2961.3156968695894</v>
      </c>
      <c r="I682" s="23">
        <f t="shared" si="42"/>
        <v>2955.561164413913</v>
      </c>
      <c r="J682" s="23">
        <f t="shared" si="43"/>
        <v>2888.3385132152521</v>
      </c>
    </row>
    <row r="683" spans="1:10" s="7" customFormat="1">
      <c r="A683" s="58">
        <v>2004</v>
      </c>
      <c r="B683" s="58">
        <v>4</v>
      </c>
      <c r="C683" s="17">
        <v>38261</v>
      </c>
      <c r="D683" s="18">
        <v>1</v>
      </c>
      <c r="E683" s="22">
        <v>260</v>
      </c>
      <c r="F683" s="21">
        <v>2428.52</v>
      </c>
      <c r="G683" s="23">
        <f t="shared" si="40"/>
        <v>2968.8656999999998</v>
      </c>
      <c r="H683" s="23">
        <f t="shared" si="41"/>
        <v>2966.3462809937241</v>
      </c>
      <c r="I683" s="23">
        <f t="shared" si="42"/>
        <v>2963.8302288194045</v>
      </c>
      <c r="J683" s="23">
        <f t="shared" si="43"/>
        <v>2901.7626619383509</v>
      </c>
    </row>
    <row r="684" spans="1:10" s="7" customFormat="1">
      <c r="A684" s="58">
        <v>2004</v>
      </c>
      <c r="B684" s="58">
        <v>4</v>
      </c>
      <c r="C684" s="17">
        <v>38292</v>
      </c>
      <c r="D684" s="18">
        <v>1</v>
      </c>
      <c r="E684" s="22">
        <v>260</v>
      </c>
      <c r="F684" s="21">
        <v>2439.21</v>
      </c>
      <c r="G684" s="23">
        <f t="shared" si="40"/>
        <v>2981.934225</v>
      </c>
      <c r="H684" s="23">
        <f t="shared" si="41"/>
        <v>2975.392787559078</v>
      </c>
      <c r="I684" s="23">
        <f t="shared" si="42"/>
        <v>2971.5331873002133</v>
      </c>
      <c r="J684" s="23">
        <f t="shared" si="43"/>
        <v>2915.4189420264802</v>
      </c>
    </row>
    <row r="685" spans="1:10" s="7" customFormat="1">
      <c r="A685" s="58">
        <v>2004</v>
      </c>
      <c r="B685" s="58">
        <v>4</v>
      </c>
      <c r="C685" s="17">
        <v>38322</v>
      </c>
      <c r="D685" s="18">
        <v>1</v>
      </c>
      <c r="E685" s="22">
        <v>260</v>
      </c>
      <c r="F685" s="21">
        <v>2460.19</v>
      </c>
      <c r="G685" s="23">
        <f t="shared" si="40"/>
        <v>3007.5822749999998</v>
      </c>
      <c r="H685" s="23">
        <f t="shared" si="41"/>
        <v>2994.7307926299254</v>
      </c>
      <c r="I685" s="23">
        <f t="shared" si="42"/>
        <v>2986.0841538105142</v>
      </c>
      <c r="J685" s="23">
        <f t="shared" si="43"/>
        <v>2929.9155600255717</v>
      </c>
    </row>
    <row r="686" spans="1:10" s="7" customFormat="1">
      <c r="A686" s="58">
        <v>2005</v>
      </c>
      <c r="B686" s="58">
        <v>1</v>
      </c>
      <c r="C686" s="17">
        <v>38353</v>
      </c>
      <c r="D686" s="18">
        <v>1</v>
      </c>
      <c r="E686" s="22">
        <v>260</v>
      </c>
      <c r="F686" s="21">
        <v>2474.21</v>
      </c>
      <c r="G686" s="23">
        <f t="shared" si="40"/>
        <v>3024.7217249999999</v>
      </c>
      <c r="H686" s="23">
        <f t="shared" si="41"/>
        <v>3016.1398254917531</v>
      </c>
      <c r="I686" s="23">
        <f t="shared" si="42"/>
        <v>3004.694582724615</v>
      </c>
      <c r="J686" s="23">
        <f t="shared" si="43"/>
        <v>2943.8504493957548</v>
      </c>
    </row>
    <row r="687" spans="1:10" s="7" customFormat="1">
      <c r="A687" s="58">
        <v>2005</v>
      </c>
      <c r="B687" s="58">
        <v>1</v>
      </c>
      <c r="C687" s="17">
        <v>38384</v>
      </c>
      <c r="D687" s="18">
        <v>1</v>
      </c>
      <c r="E687" s="22">
        <v>260</v>
      </c>
      <c r="F687" s="21">
        <v>2485.1</v>
      </c>
      <c r="G687" s="23">
        <f t="shared" si="40"/>
        <v>3038.0347499999998</v>
      </c>
      <c r="H687" s="23">
        <f t="shared" si="41"/>
        <v>3031.3709290731717</v>
      </c>
      <c r="I687" s="23">
        <f t="shared" si="42"/>
        <v>3023.4205444495738</v>
      </c>
      <c r="J687" s="23">
        <f t="shared" si="43"/>
        <v>2957.9742077202964</v>
      </c>
    </row>
    <row r="688" spans="1:10" s="7" customFormat="1">
      <c r="A688" s="58">
        <v>2005</v>
      </c>
      <c r="B688" s="58">
        <v>1</v>
      </c>
      <c r="C688" s="17">
        <v>38412</v>
      </c>
      <c r="D688" s="18">
        <v>1</v>
      </c>
      <c r="E688" s="22">
        <v>260</v>
      </c>
      <c r="F688" s="21">
        <v>2503.2399999999998</v>
      </c>
      <c r="G688" s="23">
        <f t="shared" ref="G688:G751" si="44">F688*(1.2225)</f>
        <v>3060.2108999999996</v>
      </c>
      <c r="H688" s="23">
        <f t="shared" si="41"/>
        <v>3049.1026641503518</v>
      </c>
      <c r="I688" s="23">
        <f t="shared" si="42"/>
        <v>3040.9539263025076</v>
      </c>
      <c r="J688" s="23">
        <f t="shared" si="43"/>
        <v>2972.5598260929032</v>
      </c>
    </row>
    <row r="689" spans="1:10" s="7" customFormat="1">
      <c r="A689" s="58">
        <v>2005</v>
      </c>
      <c r="B689" s="58">
        <v>2</v>
      </c>
      <c r="C689" s="17">
        <v>38443</v>
      </c>
      <c r="D689" s="18">
        <v>1</v>
      </c>
      <c r="E689" s="22">
        <v>260</v>
      </c>
      <c r="F689" s="21">
        <v>2526.02</v>
      </c>
      <c r="G689" s="23">
        <f t="shared" si="44"/>
        <v>3088.0594499999997</v>
      </c>
      <c r="H689" s="23">
        <f t="shared" si="41"/>
        <v>3074.1036398823649</v>
      </c>
      <c r="I689" s="23">
        <f t="shared" si="42"/>
        <v>3062.0333452862246</v>
      </c>
      <c r="J689" s="23">
        <f t="shared" si="43"/>
        <v>2988.4547148873762</v>
      </c>
    </row>
    <row r="690" spans="1:10" s="7" customFormat="1">
      <c r="A690" s="58">
        <v>2005</v>
      </c>
      <c r="B690" s="58">
        <v>2</v>
      </c>
      <c r="C690" s="17">
        <v>38473</v>
      </c>
      <c r="D690" s="18">
        <v>1</v>
      </c>
      <c r="E690" s="22">
        <v>300</v>
      </c>
      <c r="F690" s="21">
        <v>2543.6999999999998</v>
      </c>
      <c r="G690" s="23">
        <f t="shared" si="44"/>
        <v>3109.6732499999994</v>
      </c>
      <c r="H690" s="23">
        <f t="shared" si="41"/>
        <v>3098.8475061020199</v>
      </c>
      <c r="I690" s="23">
        <f t="shared" si="42"/>
        <v>3085.9147387196222</v>
      </c>
      <c r="J690" s="23">
        <f t="shared" si="43"/>
        <v>3005.1812397899885</v>
      </c>
    </row>
    <row r="691" spans="1:10" s="7" customFormat="1">
      <c r="A691" s="58">
        <v>2005</v>
      </c>
      <c r="B691" s="58">
        <v>2</v>
      </c>
      <c r="C691" s="17">
        <v>38504</v>
      </c>
      <c r="D691" s="18">
        <v>1</v>
      </c>
      <c r="E691" s="22">
        <v>300</v>
      </c>
      <c r="F691" s="21">
        <v>2540.9</v>
      </c>
      <c r="G691" s="23">
        <f t="shared" si="44"/>
        <v>3106.2502500000001</v>
      </c>
      <c r="H691" s="23">
        <f t="shared" si="41"/>
        <v>3107.9612787534547</v>
      </c>
      <c r="I691" s="23">
        <f t="shared" si="42"/>
        <v>3101.3131250946039</v>
      </c>
      <c r="J691" s="23">
        <f t="shared" si="43"/>
        <v>3020.4688615182204</v>
      </c>
    </row>
    <row r="692" spans="1:10" s="7" customFormat="1">
      <c r="A692" s="58">
        <v>2005</v>
      </c>
      <c r="B692" s="58">
        <v>3</v>
      </c>
      <c r="C692" s="17">
        <v>38534</v>
      </c>
      <c r="D692" s="18">
        <v>1</v>
      </c>
      <c r="E692" s="22">
        <v>300</v>
      </c>
      <c r="F692" s="21">
        <v>2541.66</v>
      </c>
      <c r="G692" s="23">
        <f t="shared" si="44"/>
        <v>3107.1793499999994</v>
      </c>
      <c r="H692" s="23">
        <f t="shared" si="41"/>
        <v>3106.714765267699</v>
      </c>
      <c r="I692" s="23">
        <f t="shared" si="42"/>
        <v>3107.7006139742871</v>
      </c>
      <c r="J692" s="23">
        <f t="shared" si="43"/>
        <v>3034.0706310872019</v>
      </c>
    </row>
    <row r="693" spans="1:10" s="7" customFormat="1">
      <c r="A693" s="58">
        <v>2005</v>
      </c>
      <c r="B693" s="58">
        <v>3</v>
      </c>
      <c r="C693" s="17">
        <v>38565</v>
      </c>
      <c r="D693" s="18">
        <v>1</v>
      </c>
      <c r="E693" s="22">
        <v>300</v>
      </c>
      <c r="F693" s="21">
        <v>2541.66</v>
      </c>
      <c r="G693" s="23">
        <f t="shared" si="44"/>
        <v>3107.1793499999994</v>
      </c>
      <c r="H693" s="23">
        <f t="shared" si="41"/>
        <v>3107.1793499999994</v>
      </c>
      <c r="I693" s="23">
        <f t="shared" si="42"/>
        <v>3106.8696191263307</v>
      </c>
      <c r="J693" s="23">
        <f t="shared" si="43"/>
        <v>3046.4673216003121</v>
      </c>
    </row>
    <row r="694" spans="1:10" s="7" customFormat="1">
      <c r="A694" s="58">
        <v>2005</v>
      </c>
      <c r="B694" s="58">
        <v>3</v>
      </c>
      <c r="C694" s="17">
        <v>38596</v>
      </c>
      <c r="D694" s="18">
        <v>1</v>
      </c>
      <c r="E694" s="22">
        <v>300</v>
      </c>
      <c r="F694" s="21">
        <v>2545.4699999999998</v>
      </c>
      <c r="G694" s="23">
        <f t="shared" si="44"/>
        <v>3111.8370749999995</v>
      </c>
      <c r="H694" s="23">
        <f t="shared" si="41"/>
        <v>3109.5073404004688</v>
      </c>
      <c r="I694" s="23">
        <f t="shared" si="42"/>
        <v>3108.7311498649219</v>
      </c>
      <c r="J694" s="23">
        <f t="shared" si="43"/>
        <v>3058.8639858611641</v>
      </c>
    </row>
    <row r="695" spans="1:10" s="7" customFormat="1">
      <c r="A695" s="58">
        <v>2005</v>
      </c>
      <c r="B695" s="58">
        <v>4</v>
      </c>
      <c r="C695" s="17">
        <v>38626</v>
      </c>
      <c r="D695" s="18">
        <v>1</v>
      </c>
      <c r="E695" s="22">
        <v>300</v>
      </c>
      <c r="F695" s="21">
        <v>2560.23</v>
      </c>
      <c r="G695" s="23">
        <f t="shared" si="44"/>
        <v>3129.881175</v>
      </c>
      <c r="H695" s="23">
        <f t="shared" si="41"/>
        <v>3120.8460841107753</v>
      </c>
      <c r="I695" s="23">
        <f t="shared" si="42"/>
        <v>3116.2838399555144</v>
      </c>
      <c r="J695" s="23">
        <f t="shared" si="43"/>
        <v>3072.3565015777517</v>
      </c>
    </row>
    <row r="696" spans="1:10" s="7" customFormat="1">
      <c r="A696" s="58">
        <v>2005</v>
      </c>
      <c r="B696" s="58">
        <v>4</v>
      </c>
      <c r="C696" s="17">
        <v>38657</v>
      </c>
      <c r="D696" s="18">
        <v>1</v>
      </c>
      <c r="E696" s="22">
        <v>300</v>
      </c>
      <c r="F696" s="21">
        <v>2574.0500000000002</v>
      </c>
      <c r="G696" s="23">
        <f t="shared" si="44"/>
        <v>3146.7761249999999</v>
      </c>
      <c r="H696" s="23">
        <f t="shared" si="41"/>
        <v>3138.317280897033</v>
      </c>
      <c r="I696" s="23">
        <f t="shared" si="42"/>
        <v>3129.4656027594679</v>
      </c>
      <c r="J696" s="23">
        <f t="shared" si="43"/>
        <v>3086.1634484653209</v>
      </c>
    </row>
    <row r="697" spans="1:10" s="7" customFormat="1">
      <c r="A697" s="58">
        <v>2005</v>
      </c>
      <c r="B697" s="58">
        <v>4</v>
      </c>
      <c r="C697" s="17">
        <v>38687</v>
      </c>
      <c r="D697" s="18">
        <v>1</v>
      </c>
      <c r="E697" s="22">
        <v>300</v>
      </c>
      <c r="F697" s="21">
        <v>2584.35</v>
      </c>
      <c r="G697" s="23">
        <f t="shared" si="44"/>
        <v>3159.3678749999995</v>
      </c>
      <c r="H697" s="23">
        <f t="shared" si="41"/>
        <v>3153.0657143710123</v>
      </c>
      <c r="I697" s="23">
        <f t="shared" si="42"/>
        <v>3145.3185150146664</v>
      </c>
      <c r="J697" s="23">
        <f t="shared" si="43"/>
        <v>3098.8518459800703</v>
      </c>
    </row>
    <row r="698" spans="1:10" s="7" customFormat="1">
      <c r="A698" s="58">
        <v>2006</v>
      </c>
      <c r="B698" s="58">
        <v>1</v>
      </c>
      <c r="C698" s="17">
        <v>38718</v>
      </c>
      <c r="D698" s="18">
        <v>1</v>
      </c>
      <c r="E698" s="22">
        <v>300</v>
      </c>
      <c r="F698" s="21">
        <v>2594.17</v>
      </c>
      <c r="G698" s="23">
        <f t="shared" si="44"/>
        <v>3171.3728249999999</v>
      </c>
      <c r="H698" s="23">
        <f t="shared" si="41"/>
        <v>3165.364658764136</v>
      </c>
      <c r="I698" s="23">
        <f t="shared" si="42"/>
        <v>3159.1563121440659</v>
      </c>
      <c r="J698" s="23">
        <f t="shared" si="43"/>
        <v>3111.1023792311889</v>
      </c>
    </row>
    <row r="699" spans="1:10" s="7" customFormat="1">
      <c r="A699" s="58">
        <v>2006</v>
      </c>
      <c r="B699" s="58">
        <v>1</v>
      </c>
      <c r="C699" s="17">
        <v>38749</v>
      </c>
      <c r="D699" s="18">
        <v>1</v>
      </c>
      <c r="E699" s="22">
        <v>300</v>
      </c>
      <c r="F699" s="21">
        <v>2600.14</v>
      </c>
      <c r="G699" s="23">
        <f t="shared" si="44"/>
        <v>3178.6711499999997</v>
      </c>
      <c r="H699" s="23">
        <f t="shared" si="41"/>
        <v>3175.0198904450185</v>
      </c>
      <c r="I699" s="23">
        <f t="shared" si="42"/>
        <v>3169.793955035464</v>
      </c>
      <c r="J699" s="23">
        <f t="shared" si="43"/>
        <v>3122.8565961332142</v>
      </c>
    </row>
    <row r="700" spans="1:10" s="7" customFormat="1">
      <c r="A700" s="58">
        <v>2006</v>
      </c>
      <c r="B700" s="58">
        <v>1</v>
      </c>
      <c r="C700" s="17">
        <v>38777</v>
      </c>
      <c r="D700" s="18">
        <v>1</v>
      </c>
      <c r="E700" s="22">
        <v>300</v>
      </c>
      <c r="F700" s="21">
        <v>2607.16</v>
      </c>
      <c r="G700" s="23">
        <f t="shared" si="44"/>
        <v>3187.2530999999994</v>
      </c>
      <c r="H700" s="23">
        <f t="shared" si="41"/>
        <v>3182.9592326509719</v>
      </c>
      <c r="I700" s="23">
        <f t="shared" si="42"/>
        <v>3179.0924010327226</v>
      </c>
      <c r="J700" s="23">
        <f t="shared" si="43"/>
        <v>3133.4598989686856</v>
      </c>
    </row>
    <row r="701" spans="1:10" s="7" customFormat="1">
      <c r="A701" s="58">
        <v>2006</v>
      </c>
      <c r="B701" s="58">
        <v>2</v>
      </c>
      <c r="C701" s="17">
        <v>38808</v>
      </c>
      <c r="D701" s="18">
        <v>1</v>
      </c>
      <c r="E701" s="22">
        <v>350</v>
      </c>
      <c r="F701" s="21">
        <v>2610.29</v>
      </c>
      <c r="G701" s="23">
        <f t="shared" si="44"/>
        <v>3191.0795249999996</v>
      </c>
      <c r="H701" s="23">
        <f t="shared" si="41"/>
        <v>3189.165738622371</v>
      </c>
      <c r="I701" s="23">
        <f t="shared" si="42"/>
        <v>3185.6636982127384</v>
      </c>
      <c r="J701" s="23">
        <f t="shared" si="43"/>
        <v>3142.0406953632655</v>
      </c>
    </row>
    <row r="702" spans="1:10" s="7" customFormat="1">
      <c r="A702" s="58">
        <v>2006</v>
      </c>
      <c r="B702" s="58">
        <v>2</v>
      </c>
      <c r="C702" s="17">
        <v>38838</v>
      </c>
      <c r="D702" s="18">
        <v>1</v>
      </c>
      <c r="E702" s="22">
        <v>350</v>
      </c>
      <c r="F702" s="21">
        <v>2613.6799999999998</v>
      </c>
      <c r="G702" s="23">
        <f t="shared" si="44"/>
        <v>3195.2237999999998</v>
      </c>
      <c r="H702" s="23">
        <f t="shared" si="41"/>
        <v>3193.1509901620207</v>
      </c>
      <c r="I702" s="23">
        <f t="shared" si="42"/>
        <v>3191.1838151241918</v>
      </c>
      <c r="J702" s="23">
        <f t="shared" si="43"/>
        <v>3149.1548485907492</v>
      </c>
    </row>
    <row r="703" spans="1:10" s="7" customFormat="1">
      <c r="A703" s="58">
        <v>2006</v>
      </c>
      <c r="B703" s="58">
        <v>2</v>
      </c>
      <c r="C703" s="17">
        <v>38869</v>
      </c>
      <c r="D703" s="18">
        <v>1</v>
      </c>
      <c r="E703" s="22">
        <v>350</v>
      </c>
      <c r="F703" s="21">
        <v>2611.85</v>
      </c>
      <c r="G703" s="23">
        <f t="shared" si="44"/>
        <v>3192.9866249999995</v>
      </c>
      <c r="H703" s="23">
        <f t="shared" si="41"/>
        <v>3194.1050166332466</v>
      </c>
      <c r="I703" s="23">
        <f t="shared" si="42"/>
        <v>3193.0962008345891</v>
      </c>
      <c r="J703" s="23">
        <f t="shared" si="43"/>
        <v>3156.390572686827</v>
      </c>
    </row>
    <row r="704" spans="1:10" s="7" customFormat="1">
      <c r="A704" s="58">
        <v>2006</v>
      </c>
      <c r="B704" s="58">
        <v>3</v>
      </c>
      <c r="C704" s="17">
        <v>38899</v>
      </c>
      <c r="D704" s="18">
        <v>1</v>
      </c>
      <c r="E704" s="22">
        <v>350</v>
      </c>
      <c r="F704" s="21">
        <v>2614.7199999999998</v>
      </c>
      <c r="G704" s="23">
        <f t="shared" si="44"/>
        <v>3196.4951999999994</v>
      </c>
      <c r="H704" s="23">
        <f t="shared" si="41"/>
        <v>3194.7404308451569</v>
      </c>
      <c r="I704" s="23">
        <f t="shared" si="42"/>
        <v>3194.9015457713986</v>
      </c>
      <c r="J704" s="23">
        <f t="shared" si="43"/>
        <v>3163.8536205693949</v>
      </c>
    </row>
    <row r="705" spans="1:10" s="7" customFormat="1">
      <c r="A705" s="58">
        <v>2006</v>
      </c>
      <c r="B705" s="58">
        <v>3</v>
      </c>
      <c r="C705" s="17">
        <v>38930</v>
      </c>
      <c r="D705" s="18">
        <v>1</v>
      </c>
      <c r="E705" s="22">
        <v>350</v>
      </c>
      <c r="F705" s="21">
        <v>2614.1999999999998</v>
      </c>
      <c r="G705" s="23">
        <f t="shared" si="44"/>
        <v>3195.8594999999996</v>
      </c>
      <c r="H705" s="23">
        <f t="shared" si="41"/>
        <v>3196.1773341953972</v>
      </c>
      <c r="I705" s="23">
        <f t="shared" si="42"/>
        <v>3195.113410350471</v>
      </c>
      <c r="J705" s="23">
        <f t="shared" si="43"/>
        <v>3171.2817514628323</v>
      </c>
    </row>
    <row r="706" spans="1:10" s="7" customFormat="1">
      <c r="A706" s="58">
        <v>2006</v>
      </c>
      <c r="B706" s="58">
        <v>3</v>
      </c>
      <c r="C706" s="17">
        <v>38961</v>
      </c>
      <c r="D706" s="18">
        <v>1</v>
      </c>
      <c r="E706" s="22">
        <v>350</v>
      </c>
      <c r="F706" s="21">
        <v>2618.38</v>
      </c>
      <c r="G706" s="23">
        <f t="shared" si="44"/>
        <v>3200.9695499999998</v>
      </c>
      <c r="H706" s="23">
        <f t="shared" si="41"/>
        <v>3198.4135044703371</v>
      </c>
      <c r="I706" s="23">
        <f t="shared" si="42"/>
        <v>3197.7739417668699</v>
      </c>
      <c r="J706" s="23">
        <f t="shared" si="43"/>
        <v>3178.753754661197</v>
      </c>
    </row>
    <row r="707" spans="1:10" s="7" customFormat="1">
      <c r="A707" s="58">
        <v>2006</v>
      </c>
      <c r="B707" s="58">
        <v>4</v>
      </c>
      <c r="C707" s="17">
        <v>38991</v>
      </c>
      <c r="D707" s="18">
        <v>1</v>
      </c>
      <c r="E707" s="22">
        <v>350</v>
      </c>
      <c r="F707" s="21">
        <v>2629.64</v>
      </c>
      <c r="G707" s="23">
        <f t="shared" si="44"/>
        <v>3214.7348999999995</v>
      </c>
      <c r="H707" s="23">
        <f t="shared" ref="H707:H770" si="45">SQRT(G707*G706)</f>
        <v>3207.8448413572455</v>
      </c>
      <c r="I707" s="23">
        <f t="shared" si="42"/>
        <v>3203.8447416236695</v>
      </c>
      <c r="J707" s="23">
        <f t="shared" si="43"/>
        <v>3185.8475922493785</v>
      </c>
    </row>
    <row r="708" spans="1:10" s="7" customFormat="1">
      <c r="A708" s="58">
        <v>2006</v>
      </c>
      <c r="B708" s="58">
        <v>4</v>
      </c>
      <c r="C708" s="17">
        <v>39022</v>
      </c>
      <c r="D708" s="18">
        <v>1</v>
      </c>
      <c r="E708" s="22">
        <v>350</v>
      </c>
      <c r="F708" s="21">
        <v>2640.68</v>
      </c>
      <c r="G708" s="23">
        <f t="shared" si="44"/>
        <v>3228.2312999999995</v>
      </c>
      <c r="H708" s="23">
        <f t="shared" si="45"/>
        <v>3221.4760320980763</v>
      </c>
      <c r="I708" s="23">
        <f t="shared" ref="I708:I771" si="46">GEOMEAN(G706:G708)</f>
        <v>3214.6259826509454</v>
      </c>
      <c r="J708" s="23">
        <f t="shared" si="43"/>
        <v>3192.6395957213053</v>
      </c>
    </row>
    <row r="709" spans="1:10" s="7" customFormat="1">
      <c r="A709" s="58">
        <v>2006</v>
      </c>
      <c r="B709" s="58">
        <v>4</v>
      </c>
      <c r="C709" s="17">
        <v>39052</v>
      </c>
      <c r="D709" s="18">
        <v>1</v>
      </c>
      <c r="E709" s="22">
        <v>350</v>
      </c>
      <c r="F709" s="21">
        <v>2657.05</v>
      </c>
      <c r="G709" s="23">
        <f t="shared" si="44"/>
        <v>3248.2436250000001</v>
      </c>
      <c r="H709" s="23">
        <f t="shared" si="45"/>
        <v>3238.2220029285299</v>
      </c>
      <c r="I709" s="23">
        <f t="shared" si="46"/>
        <v>3230.3739637572112</v>
      </c>
      <c r="J709" s="23">
        <f t="shared" si="43"/>
        <v>3200.0291070283802</v>
      </c>
    </row>
    <row r="710" spans="1:10" s="7" customFormat="1">
      <c r="A710" s="58">
        <v>2007</v>
      </c>
      <c r="B710" s="58">
        <v>1</v>
      </c>
      <c r="C710" s="17">
        <v>39083</v>
      </c>
      <c r="D710" s="18">
        <v>1</v>
      </c>
      <c r="E710" s="22">
        <v>350</v>
      </c>
      <c r="F710" s="21">
        <v>2670.07</v>
      </c>
      <c r="G710" s="23">
        <f t="shared" si="44"/>
        <v>3264.1605749999999</v>
      </c>
      <c r="H710" s="23">
        <f t="shared" si="45"/>
        <v>3256.1923743415537</v>
      </c>
      <c r="I710" s="23">
        <f t="shared" si="46"/>
        <v>3246.8452101091557</v>
      </c>
      <c r="J710" s="23">
        <f t="shared" si="43"/>
        <v>3207.7285767684411</v>
      </c>
    </row>
    <row r="711" spans="1:10" s="7" customFormat="1">
      <c r="A711" s="58">
        <v>2007</v>
      </c>
      <c r="B711" s="58">
        <v>1</v>
      </c>
      <c r="C711" s="17">
        <v>39114</v>
      </c>
      <c r="D711" s="18">
        <v>1</v>
      </c>
      <c r="E711" s="22">
        <v>350</v>
      </c>
      <c r="F711" s="21">
        <v>2681.28</v>
      </c>
      <c r="G711" s="23">
        <f t="shared" si="44"/>
        <v>3277.8647999999998</v>
      </c>
      <c r="H711" s="23">
        <f t="shared" si="45"/>
        <v>3271.005510594603</v>
      </c>
      <c r="I711" s="23">
        <f t="shared" si="46"/>
        <v>3263.4005478515469</v>
      </c>
      <c r="J711" s="23">
        <f t="shared" si="43"/>
        <v>3215.9532946758159</v>
      </c>
    </row>
    <row r="712" spans="1:10" s="7" customFormat="1">
      <c r="A712" s="58">
        <v>2007</v>
      </c>
      <c r="B712" s="58">
        <v>1</v>
      </c>
      <c r="C712" s="17">
        <v>39142</v>
      </c>
      <c r="D712" s="18">
        <v>1</v>
      </c>
      <c r="E712" s="22">
        <v>350</v>
      </c>
      <c r="F712" s="21">
        <v>2693.08</v>
      </c>
      <c r="G712" s="23">
        <f t="shared" si="44"/>
        <v>3292.2902999999997</v>
      </c>
      <c r="H712" s="23">
        <f t="shared" si="45"/>
        <v>3285.0696317964766</v>
      </c>
      <c r="I712" s="23">
        <f t="shared" si="46"/>
        <v>3278.0851066284272</v>
      </c>
      <c r="J712" s="23">
        <f t="shared" si="43"/>
        <v>3224.6545542734243</v>
      </c>
    </row>
    <row r="713" spans="1:10" s="7" customFormat="1">
      <c r="A713" s="58">
        <v>2007</v>
      </c>
      <c r="B713" s="58">
        <v>2</v>
      </c>
      <c r="C713" s="17">
        <v>39173</v>
      </c>
      <c r="D713" s="18">
        <v>1</v>
      </c>
      <c r="E713" s="22">
        <v>380</v>
      </c>
      <c r="F713" s="21">
        <v>2700.08</v>
      </c>
      <c r="G713" s="23">
        <f t="shared" si="44"/>
        <v>3300.8477999999996</v>
      </c>
      <c r="H713" s="23">
        <f t="shared" si="45"/>
        <v>3296.5662732176852</v>
      </c>
      <c r="I713" s="23">
        <f t="shared" si="46"/>
        <v>3290.3206233229234</v>
      </c>
      <c r="J713" s="23">
        <f t="shared" si="43"/>
        <v>3233.7555449128936</v>
      </c>
    </row>
    <row r="714" spans="1:10" s="7" customFormat="1">
      <c r="A714" s="58">
        <v>2007</v>
      </c>
      <c r="B714" s="58">
        <v>2</v>
      </c>
      <c r="C714" s="17">
        <v>39203</v>
      </c>
      <c r="D714" s="18">
        <v>1</v>
      </c>
      <c r="E714" s="22">
        <v>380</v>
      </c>
      <c r="F714" s="21">
        <v>2707.1</v>
      </c>
      <c r="G714" s="23">
        <f t="shared" si="44"/>
        <v>3309.4297499999998</v>
      </c>
      <c r="H714" s="23">
        <f t="shared" si="45"/>
        <v>3305.1359895686664</v>
      </c>
      <c r="I714" s="23">
        <f t="shared" si="46"/>
        <v>3300.848533719578</v>
      </c>
      <c r="J714" s="23">
        <f t="shared" si="43"/>
        <v>3243.2331973690007</v>
      </c>
    </row>
    <row r="715" spans="1:10" s="7" customFormat="1">
      <c r="A715" s="58">
        <v>2007</v>
      </c>
      <c r="B715" s="58">
        <v>2</v>
      </c>
      <c r="C715" s="17">
        <v>39234</v>
      </c>
      <c r="D715" s="18">
        <v>1</v>
      </c>
      <c r="E715" s="22">
        <v>380</v>
      </c>
      <c r="F715" s="21">
        <v>2715.49</v>
      </c>
      <c r="G715" s="23">
        <f t="shared" si="44"/>
        <v>3319.6865249999996</v>
      </c>
      <c r="H715" s="23">
        <f t="shared" si="45"/>
        <v>3314.5541700972572</v>
      </c>
      <c r="I715" s="23">
        <f t="shared" si="46"/>
        <v>3309.9790679250586</v>
      </c>
      <c r="J715" s="23">
        <f t="shared" si="43"/>
        <v>3253.7674340075546</v>
      </c>
    </row>
    <row r="716" spans="1:10" s="7" customFormat="1">
      <c r="A716" s="58">
        <v>2007</v>
      </c>
      <c r="B716" s="58">
        <v>3</v>
      </c>
      <c r="C716" s="17">
        <v>39264</v>
      </c>
      <c r="D716" s="18">
        <v>1</v>
      </c>
      <c r="E716" s="22">
        <v>380</v>
      </c>
      <c r="F716" s="21">
        <v>2724.18</v>
      </c>
      <c r="G716" s="23">
        <f t="shared" si="44"/>
        <v>3330.3100499999996</v>
      </c>
      <c r="H716" s="23">
        <f t="shared" si="45"/>
        <v>3324.9940446649034</v>
      </c>
      <c r="I716" s="23">
        <f t="shared" si="46"/>
        <v>3319.7978301641197</v>
      </c>
      <c r="J716" s="23">
        <f t="shared" si="43"/>
        <v>3264.9063286902947</v>
      </c>
    </row>
    <row r="717" spans="1:10" s="7" customFormat="1">
      <c r="A717" s="58">
        <v>2007</v>
      </c>
      <c r="B717" s="58">
        <v>3</v>
      </c>
      <c r="C717" s="17">
        <v>39295</v>
      </c>
      <c r="D717" s="18">
        <v>1</v>
      </c>
      <c r="E717" s="22">
        <v>380</v>
      </c>
      <c r="F717" s="21">
        <v>2740.25</v>
      </c>
      <c r="G717" s="23">
        <f t="shared" si="44"/>
        <v>3349.9556249999996</v>
      </c>
      <c r="H717" s="23">
        <f t="shared" si="45"/>
        <v>3340.1183938584463</v>
      </c>
      <c r="I717" s="23">
        <f t="shared" si="46"/>
        <v>3333.2938364103979</v>
      </c>
      <c r="J717" s="23">
        <f t="shared" ref="J717:J780" si="47">GEOMEAN(G706:G717)</f>
        <v>3277.7438188355604</v>
      </c>
    </row>
    <row r="718" spans="1:10" s="7" customFormat="1">
      <c r="A718" s="58">
        <v>2007</v>
      </c>
      <c r="B718" s="58">
        <v>3</v>
      </c>
      <c r="C718" s="17">
        <v>39326</v>
      </c>
      <c r="D718" s="18">
        <v>1</v>
      </c>
      <c r="E718" s="22">
        <v>380</v>
      </c>
      <c r="F718" s="21">
        <v>2747.1</v>
      </c>
      <c r="G718" s="23">
        <f t="shared" si="44"/>
        <v>3358.3297499999999</v>
      </c>
      <c r="H718" s="23">
        <f t="shared" si="45"/>
        <v>3354.1400740901299</v>
      </c>
      <c r="I718" s="23">
        <f t="shared" si="46"/>
        <v>3346.1778465439938</v>
      </c>
      <c r="J718" s="23">
        <f t="shared" si="47"/>
        <v>3290.8783097223654</v>
      </c>
    </row>
    <row r="719" spans="1:10" s="7" customFormat="1">
      <c r="A719" s="58">
        <v>2007</v>
      </c>
      <c r="B719" s="58">
        <v>4</v>
      </c>
      <c r="C719" s="17">
        <v>39356</v>
      </c>
      <c r="D719" s="18">
        <v>1</v>
      </c>
      <c r="E719" s="22">
        <v>380</v>
      </c>
      <c r="F719" s="21">
        <v>2755.34</v>
      </c>
      <c r="G719" s="23">
        <f t="shared" si="44"/>
        <v>3368.4031500000001</v>
      </c>
      <c r="H719" s="23">
        <f t="shared" si="45"/>
        <v>3363.3626787247777</v>
      </c>
      <c r="I719" s="23">
        <f t="shared" si="46"/>
        <v>3358.8877094903341</v>
      </c>
      <c r="J719" s="23">
        <f t="shared" si="47"/>
        <v>3303.7085822815088</v>
      </c>
    </row>
    <row r="720" spans="1:10" s="7" customFormat="1">
      <c r="A720" s="58">
        <v>2007</v>
      </c>
      <c r="B720" s="58">
        <v>4</v>
      </c>
      <c r="C720" s="17">
        <v>39387</v>
      </c>
      <c r="D720" s="18">
        <v>1</v>
      </c>
      <c r="E720" s="22">
        <v>380</v>
      </c>
      <c r="F720" s="21">
        <v>2767.19</v>
      </c>
      <c r="G720" s="23">
        <f t="shared" si="44"/>
        <v>3382.8897749999996</v>
      </c>
      <c r="H720" s="23">
        <f t="shared" si="45"/>
        <v>3375.6386913016609</v>
      </c>
      <c r="I720" s="23">
        <f t="shared" si="46"/>
        <v>3369.8591545224513</v>
      </c>
      <c r="J720" s="23">
        <f t="shared" si="47"/>
        <v>3316.6170713887268</v>
      </c>
    </row>
    <row r="721" spans="1:10" s="7" customFormat="1">
      <c r="A721" s="58">
        <v>2007</v>
      </c>
      <c r="B721" s="58">
        <v>4</v>
      </c>
      <c r="C721" s="17">
        <v>39417</v>
      </c>
      <c r="D721" s="18">
        <v>1</v>
      </c>
      <c r="E721" s="22">
        <v>380</v>
      </c>
      <c r="F721" s="21">
        <v>2794.03</v>
      </c>
      <c r="G721" s="23">
        <f t="shared" si="44"/>
        <v>3415.7016749999998</v>
      </c>
      <c r="H721" s="23">
        <f t="shared" si="45"/>
        <v>3399.2561349224438</v>
      </c>
      <c r="I721" s="23">
        <f t="shared" si="46"/>
        <v>3388.9405338955371</v>
      </c>
      <c r="J721" s="23">
        <f t="shared" si="47"/>
        <v>3330.5396629627821</v>
      </c>
    </row>
    <row r="722" spans="1:10" s="7" customFormat="1">
      <c r="A722" s="58">
        <v>2008</v>
      </c>
      <c r="B722" s="58">
        <v>1</v>
      </c>
      <c r="C722" s="17">
        <v>39448</v>
      </c>
      <c r="D722" s="18">
        <v>1</v>
      </c>
      <c r="E722" s="22">
        <v>380</v>
      </c>
      <c r="F722" s="21">
        <v>2813.31</v>
      </c>
      <c r="G722" s="23">
        <f t="shared" si="44"/>
        <v>3439.2714749999996</v>
      </c>
      <c r="H722" s="23">
        <f t="shared" si="45"/>
        <v>3427.4663146320227</v>
      </c>
      <c r="I722" s="23">
        <f t="shared" si="46"/>
        <v>3412.5425820985488</v>
      </c>
      <c r="J722" s="23">
        <f t="shared" si="47"/>
        <v>3345.0749666238835</v>
      </c>
    </row>
    <row r="723" spans="1:10" s="7" customFormat="1">
      <c r="A723" s="58">
        <v>2008</v>
      </c>
      <c r="B723" s="58">
        <v>1</v>
      </c>
      <c r="C723" s="17">
        <v>39479</v>
      </c>
      <c r="D723" s="18">
        <v>1</v>
      </c>
      <c r="E723" s="22">
        <v>380</v>
      </c>
      <c r="F723" s="21">
        <v>2826.81</v>
      </c>
      <c r="G723" s="23">
        <f t="shared" si="44"/>
        <v>3455.7752249999999</v>
      </c>
      <c r="H723" s="23">
        <f t="shared" si="45"/>
        <v>3447.5134742817477</v>
      </c>
      <c r="I723" s="23">
        <f t="shared" si="46"/>
        <v>3436.8767571554436</v>
      </c>
      <c r="J723" s="23">
        <f t="shared" si="47"/>
        <v>3359.8410045755531</v>
      </c>
    </row>
    <row r="724" spans="1:10" s="7" customFormat="1">
      <c r="A724" s="58">
        <v>2008</v>
      </c>
      <c r="B724" s="58">
        <v>1</v>
      </c>
      <c r="C724" s="17">
        <v>39508</v>
      </c>
      <c r="D724" s="18">
        <v>1</v>
      </c>
      <c r="E724" s="22">
        <v>415</v>
      </c>
      <c r="F724" s="21">
        <v>2841.23</v>
      </c>
      <c r="G724" s="23">
        <f t="shared" si="44"/>
        <v>3473.403675</v>
      </c>
      <c r="H724" s="23">
        <f t="shared" si="45"/>
        <v>3464.5782378940371</v>
      </c>
      <c r="I724" s="23">
        <f t="shared" si="46"/>
        <v>3456.1220274588663</v>
      </c>
      <c r="J724" s="23">
        <f t="shared" si="47"/>
        <v>3374.8682309116771</v>
      </c>
    </row>
    <row r="725" spans="1:10" s="7" customFormat="1">
      <c r="A725" s="58">
        <v>2008</v>
      </c>
      <c r="B725" s="58">
        <v>2</v>
      </c>
      <c r="C725" s="17">
        <v>39539</v>
      </c>
      <c r="D725" s="18">
        <v>1</v>
      </c>
      <c r="E725" s="22">
        <v>415</v>
      </c>
      <c r="F725" s="21">
        <v>2859.41</v>
      </c>
      <c r="G725" s="23">
        <f t="shared" si="44"/>
        <v>3495.6287249999996</v>
      </c>
      <c r="H725" s="23">
        <f t="shared" si="45"/>
        <v>3484.4984803914845</v>
      </c>
      <c r="I725" s="23">
        <f t="shared" si="46"/>
        <v>3474.8976329842603</v>
      </c>
      <c r="J725" s="23">
        <f t="shared" si="47"/>
        <v>3391.0313443884188</v>
      </c>
    </row>
    <row r="726" spans="1:10" s="7" customFormat="1">
      <c r="A726" s="58">
        <v>2008</v>
      </c>
      <c r="B726" s="58">
        <v>2</v>
      </c>
      <c r="C726" s="17">
        <v>39569</v>
      </c>
      <c r="D726" s="18">
        <v>1</v>
      </c>
      <c r="E726" s="22">
        <v>415</v>
      </c>
      <c r="F726" s="21">
        <v>2886.86</v>
      </c>
      <c r="G726" s="23">
        <f t="shared" si="44"/>
        <v>3529.1863499999999</v>
      </c>
      <c r="H726" s="23">
        <f t="shared" si="45"/>
        <v>3512.3674609781224</v>
      </c>
      <c r="I726" s="23">
        <f t="shared" si="46"/>
        <v>3499.3312077486148</v>
      </c>
      <c r="J726" s="23">
        <f t="shared" si="47"/>
        <v>3409.2479612842071</v>
      </c>
    </row>
    <row r="727" spans="1:10">
      <c r="A727" s="58">
        <v>2008</v>
      </c>
      <c r="B727" s="58">
        <v>2</v>
      </c>
      <c r="C727" s="17">
        <v>39600</v>
      </c>
      <c r="D727" s="18">
        <v>1</v>
      </c>
      <c r="E727" s="22">
        <v>415</v>
      </c>
      <c r="F727" s="21">
        <v>2913.13</v>
      </c>
      <c r="G727" s="23">
        <f t="shared" si="44"/>
        <v>3561.3014250000001</v>
      </c>
      <c r="H727" s="23">
        <f t="shared" si="45"/>
        <v>3545.2075224654409</v>
      </c>
      <c r="I727" s="23">
        <f t="shared" si="46"/>
        <v>3528.6036139726007</v>
      </c>
      <c r="J727" s="23">
        <f t="shared" si="47"/>
        <v>3429.2664264888012</v>
      </c>
    </row>
    <row r="728" spans="1:10">
      <c r="A728" s="58">
        <v>2008</v>
      </c>
      <c r="B728" s="58">
        <v>3</v>
      </c>
      <c r="C728" s="17">
        <v>39630</v>
      </c>
      <c r="D728" s="18">
        <v>1</v>
      </c>
      <c r="E728" s="22">
        <v>415</v>
      </c>
      <c r="F728" s="21">
        <v>2930.03</v>
      </c>
      <c r="G728" s="23">
        <f t="shared" si="44"/>
        <v>3581.961675</v>
      </c>
      <c r="H728" s="23">
        <f t="shared" si="45"/>
        <v>3571.6166112102355</v>
      </c>
      <c r="I728" s="23">
        <f t="shared" si="46"/>
        <v>3557.4168109840375</v>
      </c>
      <c r="J728" s="23">
        <f t="shared" si="47"/>
        <v>3450.1468712589026</v>
      </c>
    </row>
    <row r="729" spans="1:10">
      <c r="A729" s="58">
        <v>2008</v>
      </c>
      <c r="B729" s="58">
        <v>3</v>
      </c>
      <c r="C729" s="17">
        <v>39661</v>
      </c>
      <c r="D729" s="18">
        <v>1</v>
      </c>
      <c r="E729" s="22">
        <v>415</v>
      </c>
      <c r="F729" s="21">
        <v>2936.18</v>
      </c>
      <c r="G729" s="23">
        <f t="shared" si="44"/>
        <v>3589.4800499999997</v>
      </c>
      <c r="H729" s="23">
        <f t="shared" si="45"/>
        <v>3585.7188919764867</v>
      </c>
      <c r="I729" s="23">
        <f t="shared" si="46"/>
        <v>3577.5611911897981</v>
      </c>
      <c r="J729" s="23">
        <f t="shared" si="47"/>
        <v>3470.0597858258184</v>
      </c>
    </row>
    <row r="730" spans="1:10">
      <c r="A730" s="58">
        <v>2008</v>
      </c>
      <c r="B730" s="58">
        <v>3</v>
      </c>
      <c r="C730" s="17">
        <v>39692</v>
      </c>
      <c r="D730" s="18">
        <v>1</v>
      </c>
      <c r="E730" s="22">
        <v>415</v>
      </c>
      <c r="F730" s="21">
        <v>2940.58</v>
      </c>
      <c r="G730" s="23">
        <f t="shared" si="44"/>
        <v>3594.8590499999996</v>
      </c>
      <c r="H730" s="23">
        <f t="shared" si="45"/>
        <v>3592.1685431695646</v>
      </c>
      <c r="I730" s="23">
        <f t="shared" si="46"/>
        <v>3588.7630262361049</v>
      </c>
      <c r="J730" s="23">
        <f t="shared" si="47"/>
        <v>3489.7970258428281</v>
      </c>
    </row>
    <row r="731" spans="1:10">
      <c r="A731" s="58">
        <v>2008</v>
      </c>
      <c r="B731" s="58">
        <v>4</v>
      </c>
      <c r="C731" s="17">
        <v>39722</v>
      </c>
      <c r="D731" s="18">
        <v>1</v>
      </c>
      <c r="E731" s="22">
        <v>415</v>
      </c>
      <c r="F731" s="21">
        <v>2955.28</v>
      </c>
      <c r="G731" s="23">
        <f t="shared" si="44"/>
        <v>3612.8298</v>
      </c>
      <c r="H731" s="23">
        <f t="shared" si="45"/>
        <v>3603.8332234774252</v>
      </c>
      <c r="I731" s="23">
        <f t="shared" si="46"/>
        <v>3599.0424665459445</v>
      </c>
      <c r="J731" s="23">
        <f t="shared" si="47"/>
        <v>3510.2290388292217</v>
      </c>
    </row>
    <row r="732" spans="1:10">
      <c r="A732" s="58">
        <v>2008</v>
      </c>
      <c r="B732" s="58">
        <v>4</v>
      </c>
      <c r="C732" s="17">
        <v>39753</v>
      </c>
      <c r="D732" s="18">
        <v>1</v>
      </c>
      <c r="E732" s="22">
        <v>415</v>
      </c>
      <c r="F732" s="21">
        <v>2966.51</v>
      </c>
      <c r="G732" s="23">
        <f t="shared" si="44"/>
        <v>3626.5584749999998</v>
      </c>
      <c r="H732" s="23">
        <f t="shared" si="45"/>
        <v>3619.6876287771788</v>
      </c>
      <c r="I732" s="23">
        <f t="shared" si="46"/>
        <v>3611.3924404039326</v>
      </c>
      <c r="J732" s="23">
        <f t="shared" si="47"/>
        <v>3530.6339344237758</v>
      </c>
    </row>
    <row r="733" spans="1:10">
      <c r="A733" s="58">
        <v>2008</v>
      </c>
      <c r="B733" s="58">
        <v>4</v>
      </c>
      <c r="C733" s="17">
        <v>39783</v>
      </c>
      <c r="D733" s="18">
        <v>1</v>
      </c>
      <c r="E733" s="22">
        <v>415</v>
      </c>
      <c r="F733" s="21">
        <v>2975.11</v>
      </c>
      <c r="G733" s="23">
        <f t="shared" si="44"/>
        <v>3637.0719749999998</v>
      </c>
      <c r="H733" s="23">
        <f t="shared" si="45"/>
        <v>3631.8114206441442</v>
      </c>
      <c r="I733" s="23">
        <f t="shared" si="46"/>
        <v>3625.4731586196267</v>
      </c>
      <c r="J733" s="23">
        <f t="shared" si="47"/>
        <v>3549.158172633629</v>
      </c>
    </row>
    <row r="734" spans="1:10">
      <c r="A734" s="58">
        <v>2009</v>
      </c>
      <c r="B734" s="58">
        <v>1</v>
      </c>
      <c r="C734" s="17">
        <v>39814</v>
      </c>
      <c r="D734" s="18">
        <v>1</v>
      </c>
      <c r="E734" s="22">
        <v>415</v>
      </c>
      <c r="F734" s="21">
        <v>2994.15</v>
      </c>
      <c r="G734" s="23">
        <f t="shared" si="44"/>
        <v>3660.348375</v>
      </c>
      <c r="H734" s="23">
        <f t="shared" si="45"/>
        <v>3648.6916139144028</v>
      </c>
      <c r="I734" s="23">
        <f t="shared" si="46"/>
        <v>3641.2989326111788</v>
      </c>
      <c r="J734" s="23">
        <f t="shared" si="47"/>
        <v>3567.631733920121</v>
      </c>
    </row>
    <row r="735" spans="1:10">
      <c r="A735" s="58">
        <v>2009</v>
      </c>
      <c r="B735" s="58">
        <v>1</v>
      </c>
      <c r="C735" s="17">
        <v>39845</v>
      </c>
      <c r="D735" s="18">
        <v>1</v>
      </c>
      <c r="E735" s="22">
        <v>465</v>
      </c>
      <c r="F735" s="21">
        <v>3003.43</v>
      </c>
      <c r="G735" s="23">
        <f t="shared" si="44"/>
        <v>3671.6931749999994</v>
      </c>
      <c r="H735" s="23">
        <f t="shared" si="45"/>
        <v>3666.0163865713748</v>
      </c>
      <c r="I735" s="23">
        <f t="shared" si="46"/>
        <v>3656.3427456711397</v>
      </c>
      <c r="J735" s="23">
        <f t="shared" si="47"/>
        <v>3585.695665790437</v>
      </c>
    </row>
    <row r="736" spans="1:10">
      <c r="A736" s="58">
        <v>2009</v>
      </c>
      <c r="B736" s="58">
        <v>1</v>
      </c>
      <c r="C736" s="17">
        <v>39873</v>
      </c>
      <c r="D736" s="18">
        <v>1</v>
      </c>
      <c r="E736" s="22">
        <v>465</v>
      </c>
      <c r="F736" s="21">
        <v>3009.44</v>
      </c>
      <c r="G736" s="23">
        <f t="shared" si="44"/>
        <v>3679.0403999999999</v>
      </c>
      <c r="H736" s="23">
        <f t="shared" si="45"/>
        <v>3675.3649515700163</v>
      </c>
      <c r="I736" s="23">
        <f t="shared" si="46"/>
        <v>3670.3525934427548</v>
      </c>
      <c r="J736" s="23">
        <f t="shared" si="47"/>
        <v>3602.9234454349598</v>
      </c>
    </row>
    <row r="737" spans="1:10">
      <c r="A737" s="58">
        <v>2009</v>
      </c>
      <c r="B737" s="58">
        <v>2</v>
      </c>
      <c r="C737" s="17">
        <v>39904</v>
      </c>
      <c r="D737" s="18">
        <v>1</v>
      </c>
      <c r="E737" s="22">
        <v>465</v>
      </c>
      <c r="F737" s="21">
        <v>3025.99</v>
      </c>
      <c r="G737" s="23">
        <f t="shared" si="44"/>
        <v>3699.2727749999995</v>
      </c>
      <c r="H737" s="23">
        <f t="shared" si="45"/>
        <v>3689.1427174677192</v>
      </c>
      <c r="I737" s="23">
        <f t="shared" si="46"/>
        <v>3683.3170084871977</v>
      </c>
      <c r="J737" s="23">
        <f t="shared" si="47"/>
        <v>3619.9643129626761</v>
      </c>
    </row>
    <row r="738" spans="1:10">
      <c r="A738" s="58">
        <v>2009</v>
      </c>
      <c r="B738" s="58">
        <v>2</v>
      </c>
      <c r="C738" s="17">
        <v>39934</v>
      </c>
      <c r="D738" s="18">
        <v>1</v>
      </c>
      <c r="E738" s="22">
        <v>465</v>
      </c>
      <c r="F738" s="21">
        <v>3044.15</v>
      </c>
      <c r="G738" s="23">
        <f t="shared" si="44"/>
        <v>3721.473375</v>
      </c>
      <c r="H738" s="23">
        <f t="shared" si="45"/>
        <v>3710.3564706136881</v>
      </c>
      <c r="I738" s="23">
        <f t="shared" si="46"/>
        <v>3699.8882737866811</v>
      </c>
      <c r="J738" s="23">
        <f t="shared" si="47"/>
        <v>3636.0036977859249</v>
      </c>
    </row>
    <row r="739" spans="1:10">
      <c r="A739" s="58">
        <v>2009</v>
      </c>
      <c r="B739" s="58">
        <v>2</v>
      </c>
      <c r="C739" s="17">
        <v>39965</v>
      </c>
      <c r="D739" s="18">
        <v>1</v>
      </c>
      <c r="E739" s="22">
        <v>465</v>
      </c>
      <c r="F739" s="21">
        <v>3056.93</v>
      </c>
      <c r="G739" s="23">
        <f t="shared" si="44"/>
        <v>3737.0969249999994</v>
      </c>
      <c r="H739" s="23">
        <f t="shared" si="45"/>
        <v>3729.2769682851217</v>
      </c>
      <c r="I739" s="23">
        <f t="shared" si="46"/>
        <v>3719.2486276409213</v>
      </c>
      <c r="J739" s="23">
        <f t="shared" si="47"/>
        <v>3650.6325232791105</v>
      </c>
    </row>
    <row r="740" spans="1:10">
      <c r="A740" s="58">
        <v>2009</v>
      </c>
      <c r="B740" s="58">
        <v>3</v>
      </c>
      <c r="C740" s="17">
        <v>39995</v>
      </c>
      <c r="D740" s="18">
        <v>1</v>
      </c>
      <c r="E740" s="22">
        <v>465</v>
      </c>
      <c r="F740" s="21">
        <v>3063.96</v>
      </c>
      <c r="G740" s="23">
        <f t="shared" si="44"/>
        <v>3745.6911</v>
      </c>
      <c r="H740" s="23">
        <f t="shared" si="45"/>
        <v>3741.3915448412858</v>
      </c>
      <c r="I740" s="23">
        <f t="shared" si="46"/>
        <v>3734.7403378096592</v>
      </c>
      <c r="J740" s="23">
        <f t="shared" si="47"/>
        <v>3664.2551249252151</v>
      </c>
    </row>
    <row r="741" spans="1:10">
      <c r="A741" s="58">
        <v>2009</v>
      </c>
      <c r="B741" s="58">
        <v>3</v>
      </c>
      <c r="C741" s="17">
        <v>40026</v>
      </c>
      <c r="D741" s="18">
        <v>1</v>
      </c>
      <c r="E741" s="22">
        <v>465</v>
      </c>
      <c r="F741" s="21">
        <v>3066.41</v>
      </c>
      <c r="G741" s="23">
        <f t="shared" si="44"/>
        <v>3748.6862249999995</v>
      </c>
      <c r="H741" s="23">
        <f t="shared" si="45"/>
        <v>3747.1883632498507</v>
      </c>
      <c r="I741" s="23">
        <f t="shared" si="46"/>
        <v>3743.8215263135344</v>
      </c>
      <c r="J741" s="23">
        <f t="shared" si="47"/>
        <v>3677.5309193767307</v>
      </c>
    </row>
    <row r="742" spans="1:10">
      <c r="A742" s="58">
        <v>2009</v>
      </c>
      <c r="B742" s="58">
        <v>3</v>
      </c>
      <c r="C742" s="17">
        <v>40057</v>
      </c>
      <c r="D742" s="18">
        <v>1</v>
      </c>
      <c r="E742" s="22">
        <v>465</v>
      </c>
      <c r="F742" s="21">
        <v>3071.32</v>
      </c>
      <c r="G742" s="23">
        <f t="shared" si="44"/>
        <v>3754.6887000000002</v>
      </c>
      <c r="H742" s="23">
        <f t="shared" si="45"/>
        <v>3751.6862620497941</v>
      </c>
      <c r="I742" s="23">
        <f t="shared" si="46"/>
        <v>3749.6868092853078</v>
      </c>
      <c r="J742" s="23">
        <f t="shared" si="47"/>
        <v>3690.8863439656161</v>
      </c>
    </row>
    <row r="743" spans="1:10">
      <c r="A743" s="58">
        <v>2009</v>
      </c>
      <c r="B743" s="58">
        <v>4</v>
      </c>
      <c r="C743" s="17">
        <v>40087</v>
      </c>
      <c r="D743" s="18">
        <v>1</v>
      </c>
      <c r="E743" s="22">
        <v>465</v>
      </c>
      <c r="F743" s="21">
        <v>3078.69</v>
      </c>
      <c r="G743" s="23">
        <f t="shared" si="44"/>
        <v>3763.6985249999998</v>
      </c>
      <c r="H743" s="23">
        <f t="shared" si="45"/>
        <v>3759.1909132184505</v>
      </c>
      <c r="I743" s="23">
        <f t="shared" si="46"/>
        <v>3755.686083815508</v>
      </c>
      <c r="J743" s="23">
        <f t="shared" si="47"/>
        <v>3703.4909045427312</v>
      </c>
    </row>
    <row r="744" spans="1:10">
      <c r="A744" s="58">
        <v>2009</v>
      </c>
      <c r="B744" s="58">
        <v>4</v>
      </c>
      <c r="C744" s="17">
        <v>40118</v>
      </c>
      <c r="D744" s="18">
        <v>1</v>
      </c>
      <c r="E744" s="22">
        <v>465</v>
      </c>
      <c r="F744" s="21">
        <v>3090.08</v>
      </c>
      <c r="G744" s="23">
        <f t="shared" si="44"/>
        <v>3777.6227999999996</v>
      </c>
      <c r="H744" s="23">
        <f t="shared" si="45"/>
        <v>3770.6542350587342</v>
      </c>
      <c r="I744" s="23">
        <f t="shared" si="46"/>
        <v>3765.324861148028</v>
      </c>
      <c r="J744" s="23">
        <f t="shared" si="47"/>
        <v>3716.1075494561032</v>
      </c>
    </row>
    <row r="745" spans="1:10">
      <c r="A745" s="58">
        <v>2009</v>
      </c>
      <c r="B745" s="58">
        <v>4</v>
      </c>
      <c r="C745" s="17">
        <v>40148</v>
      </c>
      <c r="D745" s="18">
        <v>1</v>
      </c>
      <c r="E745" s="22">
        <v>465</v>
      </c>
      <c r="F745" s="21">
        <v>3097.5</v>
      </c>
      <c r="G745" s="23">
        <f t="shared" si="44"/>
        <v>3786.6937499999999</v>
      </c>
      <c r="H745" s="23">
        <f t="shared" si="45"/>
        <v>3782.1555555816976</v>
      </c>
      <c r="I745" s="23">
        <f t="shared" si="46"/>
        <v>3775.9931769606774</v>
      </c>
      <c r="J745" s="23">
        <f t="shared" si="47"/>
        <v>3728.6129065829614</v>
      </c>
    </row>
    <row r="746" spans="1:10">
      <c r="A746" s="58">
        <v>2010</v>
      </c>
      <c r="B746" s="58">
        <v>1</v>
      </c>
      <c r="C746" s="17">
        <v>40179</v>
      </c>
      <c r="D746" s="18">
        <v>1</v>
      </c>
      <c r="E746" s="22">
        <v>510</v>
      </c>
      <c r="F746" s="21">
        <v>3124.76</v>
      </c>
      <c r="G746" s="23">
        <f t="shared" si="44"/>
        <v>3820.0191</v>
      </c>
      <c r="H746" s="23">
        <f t="shared" si="45"/>
        <v>3803.3199248617811</v>
      </c>
      <c r="I746" s="23">
        <f t="shared" si="46"/>
        <v>3794.7348524363197</v>
      </c>
      <c r="J746" s="23">
        <f t="shared" si="47"/>
        <v>3741.9032817952379</v>
      </c>
    </row>
    <row r="747" spans="1:10">
      <c r="A747" s="58">
        <v>2010</v>
      </c>
      <c r="B747" s="58">
        <v>1</v>
      </c>
      <c r="C747" s="17">
        <v>40210</v>
      </c>
      <c r="D747" s="18">
        <v>1</v>
      </c>
      <c r="E747" s="22">
        <v>510</v>
      </c>
      <c r="F747" s="21">
        <v>3146.63</v>
      </c>
      <c r="G747" s="23">
        <f t="shared" si="44"/>
        <v>3846.7551749999998</v>
      </c>
      <c r="H747" s="23">
        <f t="shared" si="45"/>
        <v>3833.3638284832605</v>
      </c>
      <c r="I747" s="23">
        <f t="shared" si="46"/>
        <v>3817.7435724243282</v>
      </c>
      <c r="J747" s="23">
        <f t="shared" si="47"/>
        <v>3756.4554125958934</v>
      </c>
    </row>
    <row r="748" spans="1:10">
      <c r="A748" s="58">
        <v>2010</v>
      </c>
      <c r="B748" s="58">
        <v>1</v>
      </c>
      <c r="C748" s="17">
        <v>40238</v>
      </c>
      <c r="D748" s="18">
        <v>1</v>
      </c>
      <c r="E748" s="22">
        <v>510</v>
      </c>
      <c r="F748" s="21">
        <v>3168.97</v>
      </c>
      <c r="G748" s="23">
        <f t="shared" si="44"/>
        <v>3874.0658249999997</v>
      </c>
      <c r="H748" s="23">
        <f t="shared" si="45"/>
        <v>3860.386348619707</v>
      </c>
      <c r="I748" s="23">
        <f t="shared" si="46"/>
        <v>3846.8834233857301</v>
      </c>
      <c r="J748" s="23">
        <f t="shared" si="47"/>
        <v>3772.6594856094439</v>
      </c>
    </row>
    <row r="749" spans="1:10">
      <c r="A749" s="58">
        <v>2010</v>
      </c>
      <c r="B749" s="58">
        <v>2</v>
      </c>
      <c r="C749" s="17">
        <v>40269</v>
      </c>
      <c r="D749" s="18">
        <v>1</v>
      </c>
      <c r="E749" s="22">
        <v>510</v>
      </c>
      <c r="F749" s="21">
        <v>3192.1</v>
      </c>
      <c r="G749" s="23">
        <f t="shared" si="44"/>
        <v>3902.3422499999997</v>
      </c>
      <c r="H749" s="23">
        <f t="shared" si="45"/>
        <v>3888.1783328672827</v>
      </c>
      <c r="I749" s="23">
        <f t="shared" si="46"/>
        <v>3874.3212872389549</v>
      </c>
      <c r="J749" s="23">
        <f t="shared" si="47"/>
        <v>3789.4980815014205</v>
      </c>
    </row>
    <row r="750" spans="1:10">
      <c r="A750" s="58">
        <v>2010</v>
      </c>
      <c r="B750" s="58">
        <v>2</v>
      </c>
      <c r="C750" s="17">
        <v>40299</v>
      </c>
      <c r="D750" s="18">
        <v>1</v>
      </c>
      <c r="E750" s="22">
        <v>510</v>
      </c>
      <c r="F750" s="21">
        <v>3205.83</v>
      </c>
      <c r="G750" s="23">
        <f t="shared" si="44"/>
        <v>3919.1271749999996</v>
      </c>
      <c r="H750" s="23">
        <f t="shared" si="45"/>
        <v>3910.725707349678</v>
      </c>
      <c r="I750" s="23">
        <f t="shared" si="46"/>
        <v>3898.4673623824588</v>
      </c>
      <c r="J750" s="23">
        <f t="shared" si="47"/>
        <v>3805.8753621059836</v>
      </c>
    </row>
    <row r="751" spans="1:10">
      <c r="A751" s="58">
        <v>2010</v>
      </c>
      <c r="B751" s="58">
        <v>2</v>
      </c>
      <c r="C751" s="17">
        <v>40330</v>
      </c>
      <c r="D751" s="18">
        <v>1</v>
      </c>
      <c r="E751" s="22">
        <v>510</v>
      </c>
      <c r="F751" s="21">
        <v>3202.3</v>
      </c>
      <c r="G751" s="23">
        <f t="shared" si="44"/>
        <v>3914.8117499999998</v>
      </c>
      <c r="H751" s="23">
        <f t="shared" si="45"/>
        <v>3916.9688681982529</v>
      </c>
      <c r="I751" s="23">
        <f t="shared" si="46"/>
        <v>3912.087247483938</v>
      </c>
      <c r="J751" s="23">
        <f t="shared" si="47"/>
        <v>3820.6384176844354</v>
      </c>
    </row>
    <row r="752" spans="1:10">
      <c r="A752" s="58">
        <v>2010</v>
      </c>
      <c r="B752" s="58">
        <v>3</v>
      </c>
      <c r="C752" s="17">
        <v>40360</v>
      </c>
      <c r="D752" s="18">
        <v>1</v>
      </c>
      <c r="E752" s="22">
        <v>510</v>
      </c>
      <c r="F752" s="21">
        <v>3200.06</v>
      </c>
      <c r="G752" s="23">
        <f t="shared" ref="G752:G815" si="48">F752*(1.2225)</f>
        <v>3912.0733499999997</v>
      </c>
      <c r="H752" s="23">
        <f t="shared" si="45"/>
        <v>3913.4423104783159</v>
      </c>
      <c r="I752" s="23">
        <f t="shared" si="46"/>
        <v>3915.3363484895372</v>
      </c>
      <c r="J752" s="23">
        <f t="shared" si="47"/>
        <v>3834.5010188360197</v>
      </c>
    </row>
    <row r="753" spans="1:10">
      <c r="A753" s="58">
        <v>2010</v>
      </c>
      <c r="B753" s="58">
        <v>3</v>
      </c>
      <c r="C753" s="17">
        <v>40391</v>
      </c>
      <c r="D753" s="18">
        <v>1</v>
      </c>
      <c r="E753" s="22">
        <v>510</v>
      </c>
      <c r="F753" s="21">
        <v>3197.82</v>
      </c>
      <c r="G753" s="23">
        <f t="shared" si="48"/>
        <v>3909.3349499999999</v>
      </c>
      <c r="H753" s="23">
        <f t="shared" si="45"/>
        <v>3910.7039103105953</v>
      </c>
      <c r="I753" s="23">
        <f t="shared" si="46"/>
        <v>3912.0727110518756</v>
      </c>
      <c r="J753" s="23">
        <f t="shared" si="47"/>
        <v>3847.9330469467304</v>
      </c>
    </row>
    <row r="754" spans="1:10">
      <c r="A754" s="58">
        <v>2010</v>
      </c>
      <c r="B754" s="58">
        <v>3</v>
      </c>
      <c r="C754" s="17">
        <v>40422</v>
      </c>
      <c r="D754" s="18">
        <v>1</v>
      </c>
      <c r="E754" s="22">
        <v>510</v>
      </c>
      <c r="F754" s="21">
        <v>3215.09</v>
      </c>
      <c r="G754" s="23">
        <f t="shared" si="48"/>
        <v>3930.447525</v>
      </c>
      <c r="H754" s="23">
        <f t="shared" si="45"/>
        <v>3919.8770234056451</v>
      </c>
      <c r="I754" s="23">
        <f t="shared" si="46"/>
        <v>3917.2740708567944</v>
      </c>
      <c r="J754" s="23">
        <f t="shared" si="47"/>
        <v>3862.6306211094534</v>
      </c>
    </row>
    <row r="755" spans="1:10">
      <c r="A755" s="58">
        <v>2010</v>
      </c>
      <c r="B755" s="58">
        <v>4</v>
      </c>
      <c r="C755" s="17">
        <v>40452</v>
      </c>
      <c r="D755" s="18">
        <v>1</v>
      </c>
      <c r="E755" s="22">
        <v>510</v>
      </c>
      <c r="F755" s="21">
        <v>3244.67</v>
      </c>
      <c r="G755" s="23">
        <f t="shared" si="48"/>
        <v>3966.6090749999998</v>
      </c>
      <c r="H755" s="23">
        <f t="shared" si="45"/>
        <v>3948.4869027864697</v>
      </c>
      <c r="I755" s="23">
        <f t="shared" si="46"/>
        <v>3935.3928772731824</v>
      </c>
      <c r="J755" s="23">
        <f t="shared" si="47"/>
        <v>3879.569711682987</v>
      </c>
    </row>
    <row r="756" spans="1:10">
      <c r="A756" s="58">
        <v>2010</v>
      </c>
      <c r="B756" s="58">
        <v>4</v>
      </c>
      <c r="C756" s="17">
        <v>40483</v>
      </c>
      <c r="D756" s="18">
        <v>1</v>
      </c>
      <c r="E756" s="22">
        <v>510</v>
      </c>
      <c r="F756" s="21">
        <v>3278.09</v>
      </c>
      <c r="G756" s="23">
        <f t="shared" si="48"/>
        <v>4007.465025</v>
      </c>
      <c r="H756" s="23">
        <f t="shared" si="45"/>
        <v>3986.9847172907625</v>
      </c>
      <c r="I756" s="23">
        <f t="shared" si="46"/>
        <v>3968.0491978038763</v>
      </c>
      <c r="J756" s="23">
        <f t="shared" si="47"/>
        <v>3898.7120098247133</v>
      </c>
    </row>
    <row r="757" spans="1:10">
      <c r="A757" s="58">
        <v>2010</v>
      </c>
      <c r="B757" s="58">
        <v>4</v>
      </c>
      <c r="C757" s="17">
        <v>40513</v>
      </c>
      <c r="D757" s="18">
        <v>1</v>
      </c>
      <c r="E757" s="22">
        <v>510</v>
      </c>
      <c r="F757" s="21">
        <v>3297.76</v>
      </c>
      <c r="G757" s="23">
        <f t="shared" si="48"/>
        <v>4031.5115999999998</v>
      </c>
      <c r="H757" s="23">
        <f t="shared" si="45"/>
        <v>4019.4703301407499</v>
      </c>
      <c r="I757" s="23">
        <f t="shared" si="46"/>
        <v>4001.7720986042041</v>
      </c>
      <c r="J757" s="23">
        <f t="shared" si="47"/>
        <v>3919.1191463888572</v>
      </c>
    </row>
    <row r="758" spans="1:10">
      <c r="A758" s="58">
        <v>2011</v>
      </c>
      <c r="B758" s="58">
        <v>1</v>
      </c>
      <c r="C758" s="17">
        <v>40544</v>
      </c>
      <c r="D758" s="18">
        <v>1</v>
      </c>
      <c r="E758" s="22">
        <v>540</v>
      </c>
      <c r="F758" s="21">
        <v>3328.76</v>
      </c>
      <c r="G758" s="23">
        <f t="shared" si="48"/>
        <v>4069.4090999999999</v>
      </c>
      <c r="H758" s="23">
        <f t="shared" si="45"/>
        <v>4050.4160270021102</v>
      </c>
      <c r="I758" s="23">
        <f t="shared" si="46"/>
        <v>4036.0481197955874</v>
      </c>
      <c r="J758" s="23">
        <f t="shared" si="47"/>
        <v>3939.8282047376265</v>
      </c>
    </row>
    <row r="759" spans="1:10">
      <c r="A759" s="58">
        <v>2011</v>
      </c>
      <c r="B759" s="58">
        <v>1</v>
      </c>
      <c r="C759" s="17">
        <v>40575</v>
      </c>
      <c r="D759" s="18">
        <v>1</v>
      </c>
      <c r="E759" s="22">
        <v>540</v>
      </c>
      <c r="F759" s="21">
        <v>3346.74</v>
      </c>
      <c r="G759" s="23">
        <f t="shared" si="48"/>
        <v>4091.3896499999996</v>
      </c>
      <c r="H759" s="23">
        <f t="shared" si="45"/>
        <v>4080.3845741983455</v>
      </c>
      <c r="I759" s="23">
        <f t="shared" si="46"/>
        <v>4064.02810450379</v>
      </c>
      <c r="J759" s="23">
        <f t="shared" si="47"/>
        <v>3960.1227056819835</v>
      </c>
    </row>
    <row r="760" spans="1:10">
      <c r="A760" s="58">
        <v>2011</v>
      </c>
      <c r="B760" s="58">
        <v>1</v>
      </c>
      <c r="C760" s="17">
        <v>40603</v>
      </c>
      <c r="D760" s="18">
        <v>1</v>
      </c>
      <c r="E760" s="22">
        <v>545</v>
      </c>
      <c r="F760" s="21">
        <v>3368.83</v>
      </c>
      <c r="G760" s="23">
        <f t="shared" si="48"/>
        <v>4118.3946749999996</v>
      </c>
      <c r="H760" s="23">
        <f t="shared" si="45"/>
        <v>4104.8699550546189</v>
      </c>
      <c r="I760" s="23">
        <f t="shared" si="46"/>
        <v>4093.0154683250253</v>
      </c>
      <c r="J760" s="23">
        <f t="shared" si="47"/>
        <v>3980.3572841845712</v>
      </c>
    </row>
    <row r="761" spans="1:10">
      <c r="A761" s="58">
        <v>2011</v>
      </c>
      <c r="B761" s="58">
        <v>2</v>
      </c>
      <c r="C761" s="17">
        <v>40634</v>
      </c>
      <c r="D761" s="18">
        <v>1</v>
      </c>
      <c r="E761" s="22">
        <v>545</v>
      </c>
      <c r="F761" s="21">
        <v>3393.09</v>
      </c>
      <c r="G761" s="23">
        <f t="shared" si="48"/>
        <v>4148.0525250000001</v>
      </c>
      <c r="H761" s="23">
        <f t="shared" si="45"/>
        <v>4133.1969987626171</v>
      </c>
      <c r="I761" s="23">
        <f t="shared" si="46"/>
        <v>4119.2139631239088</v>
      </c>
      <c r="J761" s="23">
        <f t="shared" si="47"/>
        <v>4000.6629521813334</v>
      </c>
    </row>
    <row r="762" spans="1:10">
      <c r="A762" s="58">
        <v>2011</v>
      </c>
      <c r="B762" s="58">
        <v>2</v>
      </c>
      <c r="C762" s="17">
        <v>40664</v>
      </c>
      <c r="D762" s="18">
        <v>1</v>
      </c>
      <c r="E762" s="22">
        <v>545</v>
      </c>
      <c r="F762" s="21">
        <v>3412.43</v>
      </c>
      <c r="G762" s="23">
        <f t="shared" si="48"/>
        <v>4171.6956749999999</v>
      </c>
      <c r="H762" s="23">
        <f t="shared" si="45"/>
        <v>4159.8573026265376</v>
      </c>
      <c r="I762" s="23">
        <f t="shared" si="46"/>
        <v>4145.9902517475002</v>
      </c>
      <c r="J762" s="23">
        <f t="shared" si="47"/>
        <v>4021.5385519990318</v>
      </c>
    </row>
    <row r="763" spans="1:10">
      <c r="A763" s="58">
        <v>2011</v>
      </c>
      <c r="B763" s="58">
        <v>2</v>
      </c>
      <c r="C763" s="17">
        <v>40695</v>
      </c>
      <c r="D763" s="18">
        <v>1</v>
      </c>
      <c r="E763" s="22">
        <v>545</v>
      </c>
      <c r="F763" s="21">
        <v>3419.94</v>
      </c>
      <c r="G763" s="23">
        <f t="shared" si="48"/>
        <v>4180.8766500000002</v>
      </c>
      <c r="H763" s="23">
        <f t="shared" si="45"/>
        <v>4176.2836396147104</v>
      </c>
      <c r="I763" s="23">
        <f t="shared" si="46"/>
        <v>4166.8519838023904</v>
      </c>
      <c r="J763" s="23">
        <f t="shared" si="47"/>
        <v>4043.6349568443816</v>
      </c>
    </row>
    <row r="764" spans="1:10">
      <c r="A764" s="58">
        <v>2011</v>
      </c>
      <c r="B764" s="58">
        <v>3</v>
      </c>
      <c r="C764" s="17">
        <v>40725</v>
      </c>
      <c r="D764" s="18">
        <v>1</v>
      </c>
      <c r="E764" s="22">
        <v>545</v>
      </c>
      <c r="F764" s="21">
        <v>3419.94</v>
      </c>
      <c r="G764" s="23">
        <f t="shared" si="48"/>
        <v>4180.8766500000002</v>
      </c>
      <c r="H764" s="23">
        <f t="shared" si="45"/>
        <v>4180.8766500000002</v>
      </c>
      <c r="I764" s="23">
        <f t="shared" si="46"/>
        <v>4177.8140821613861</v>
      </c>
      <c r="J764" s="23">
        <f t="shared" si="47"/>
        <v>4066.0898649641267</v>
      </c>
    </row>
    <row r="765" spans="1:10">
      <c r="A765" s="58">
        <v>2011</v>
      </c>
      <c r="B765" s="58">
        <v>3</v>
      </c>
      <c r="C765" s="17">
        <v>40756</v>
      </c>
      <c r="D765" s="18">
        <v>1</v>
      </c>
      <c r="E765" s="22">
        <v>545</v>
      </c>
      <c r="F765" s="21">
        <v>3434.3</v>
      </c>
      <c r="G765" s="23">
        <f t="shared" si="48"/>
        <v>4198.4317499999997</v>
      </c>
      <c r="H765" s="23">
        <f t="shared" si="45"/>
        <v>4189.6450052711671</v>
      </c>
      <c r="I765" s="23">
        <f t="shared" si="46"/>
        <v>4186.7201788099374</v>
      </c>
      <c r="J765" s="23">
        <f t="shared" si="47"/>
        <v>4090.3360585519722</v>
      </c>
    </row>
    <row r="766" spans="1:10">
      <c r="A766" s="58">
        <v>2011</v>
      </c>
      <c r="B766" s="58">
        <v>3</v>
      </c>
      <c r="C766" s="17">
        <v>40787</v>
      </c>
      <c r="D766" s="18">
        <v>1</v>
      </c>
      <c r="E766" s="22">
        <v>545</v>
      </c>
      <c r="F766" s="21">
        <v>3449.76</v>
      </c>
      <c r="G766" s="23">
        <f t="shared" si="48"/>
        <v>4217.3316000000004</v>
      </c>
      <c r="H766" s="23">
        <f t="shared" si="45"/>
        <v>4207.8710638181756</v>
      </c>
      <c r="I766" s="23">
        <f t="shared" si="46"/>
        <v>4198.8536153318282</v>
      </c>
      <c r="J766" s="23">
        <f t="shared" si="47"/>
        <v>4114.4201323567695</v>
      </c>
    </row>
    <row r="767" spans="1:10">
      <c r="A767" s="58">
        <v>2011</v>
      </c>
      <c r="B767" s="58">
        <v>4</v>
      </c>
      <c r="C767" s="17">
        <v>40817</v>
      </c>
      <c r="D767" s="18">
        <v>1</v>
      </c>
      <c r="E767" s="22">
        <v>545</v>
      </c>
      <c r="F767" s="21">
        <v>3460.8</v>
      </c>
      <c r="G767" s="23">
        <f t="shared" si="48"/>
        <v>4230.8279999999995</v>
      </c>
      <c r="H767" s="23">
        <f t="shared" si="45"/>
        <v>4224.074409686079</v>
      </c>
      <c r="I767" s="23">
        <f t="shared" si="46"/>
        <v>4215.509501633147</v>
      </c>
      <c r="J767" s="23">
        <f t="shared" si="47"/>
        <v>4136.5898987426699</v>
      </c>
    </row>
    <row r="768" spans="1:10">
      <c r="A768" s="58">
        <v>2011</v>
      </c>
      <c r="B768" s="58">
        <v>4</v>
      </c>
      <c r="C768" s="17">
        <v>40848</v>
      </c>
      <c r="D768" s="18">
        <v>1</v>
      </c>
      <c r="E768" s="22">
        <v>545</v>
      </c>
      <c r="F768" s="21">
        <v>3480.52</v>
      </c>
      <c r="G768" s="23">
        <f t="shared" si="48"/>
        <v>4254.9357</v>
      </c>
      <c r="H768" s="23">
        <f t="shared" si="45"/>
        <v>4242.8647277234277</v>
      </c>
      <c r="I768" s="23">
        <f t="shared" si="46"/>
        <v>4234.3365549772288</v>
      </c>
      <c r="J768" s="23">
        <f t="shared" si="47"/>
        <v>4157.2971940138978</v>
      </c>
    </row>
    <row r="769" spans="1:10">
      <c r="A769" s="58">
        <v>2011</v>
      </c>
      <c r="B769" s="58">
        <v>4</v>
      </c>
      <c r="C769" s="17">
        <v>40878</v>
      </c>
      <c r="D769" s="18">
        <v>1</v>
      </c>
      <c r="E769" s="22">
        <v>545</v>
      </c>
      <c r="F769" s="21">
        <v>3498.27</v>
      </c>
      <c r="G769" s="23">
        <f t="shared" si="48"/>
        <v>4276.6350750000001</v>
      </c>
      <c r="H769" s="23">
        <f t="shared" si="45"/>
        <v>4265.771589816979</v>
      </c>
      <c r="I769" s="23">
        <f t="shared" si="46"/>
        <v>4254.0917760425382</v>
      </c>
      <c r="J769" s="23">
        <f t="shared" si="47"/>
        <v>4177.7963116397323</v>
      </c>
    </row>
    <row r="770" spans="1:10">
      <c r="A770" s="58">
        <v>2012</v>
      </c>
      <c r="B770" s="58">
        <v>1</v>
      </c>
      <c r="C770" s="17">
        <v>40909</v>
      </c>
      <c r="D770" s="18">
        <v>1</v>
      </c>
      <c r="E770" s="22">
        <v>622</v>
      </c>
      <c r="F770" s="21">
        <v>3516.11</v>
      </c>
      <c r="G770" s="23">
        <f t="shared" si="48"/>
        <v>4298.4444750000002</v>
      </c>
      <c r="H770" s="23">
        <f t="shared" si="45"/>
        <v>4287.52590776137</v>
      </c>
      <c r="I770" s="23">
        <f t="shared" si="46"/>
        <v>4276.6348634960896</v>
      </c>
      <c r="J770" s="23">
        <f t="shared" si="47"/>
        <v>4196.9029463904717</v>
      </c>
    </row>
    <row r="771" spans="1:10">
      <c r="A771" s="58">
        <v>2012</v>
      </c>
      <c r="B771" s="58">
        <v>1</v>
      </c>
      <c r="C771" s="17">
        <v>40940</v>
      </c>
      <c r="D771" s="18">
        <v>1</v>
      </c>
      <c r="E771" s="22">
        <v>622</v>
      </c>
      <c r="F771" s="21">
        <v>3529.82</v>
      </c>
      <c r="G771" s="23">
        <f t="shared" si="48"/>
        <v>4315.2049500000003</v>
      </c>
      <c r="H771" s="23">
        <f t="shared" ref="H771:H834" si="49">SQRT(G771*G770)</f>
        <v>4306.8165593417316</v>
      </c>
      <c r="I771" s="23">
        <f t="shared" si="46"/>
        <v>4296.7324718556265</v>
      </c>
      <c r="J771" s="23">
        <f t="shared" si="47"/>
        <v>4215.5716481750205</v>
      </c>
    </row>
    <row r="772" spans="1:10">
      <c r="A772" s="58">
        <v>2012</v>
      </c>
      <c r="B772" s="58">
        <v>1</v>
      </c>
      <c r="C772" s="17">
        <v>40969</v>
      </c>
      <c r="D772" s="18">
        <v>1</v>
      </c>
      <c r="E772" s="22">
        <v>622</v>
      </c>
      <c r="F772" s="21">
        <v>3536.17</v>
      </c>
      <c r="G772" s="23">
        <f t="shared" si="48"/>
        <v>4322.9678249999997</v>
      </c>
      <c r="H772" s="23">
        <f t="shared" si="49"/>
        <v>4319.0846434320702</v>
      </c>
      <c r="I772" s="23">
        <f t="shared" ref="I772:I835" si="50">GEOMEAN(G770:G772)</f>
        <v>4312.1935985604259</v>
      </c>
      <c r="J772" s="23">
        <f t="shared" si="47"/>
        <v>4232.6365540721126</v>
      </c>
    </row>
    <row r="773" spans="1:10">
      <c r="A773" s="58">
        <v>2012</v>
      </c>
      <c r="B773" s="58">
        <v>2</v>
      </c>
      <c r="C773" s="17">
        <v>41000</v>
      </c>
      <c r="D773" s="18">
        <v>1</v>
      </c>
      <c r="E773" s="22">
        <v>622</v>
      </c>
      <c r="F773" s="21">
        <v>3558.81</v>
      </c>
      <c r="G773" s="23">
        <f t="shared" si="48"/>
        <v>4350.6452249999993</v>
      </c>
      <c r="H773" s="23">
        <f t="shared" si="49"/>
        <v>4336.784445377114</v>
      </c>
      <c r="I773" s="23">
        <f t="shared" si="50"/>
        <v>4329.5793162868713</v>
      </c>
      <c r="J773" s="23">
        <f t="shared" si="47"/>
        <v>4249.4895299073378</v>
      </c>
    </row>
    <row r="774" spans="1:10">
      <c r="A774" s="58">
        <v>2012</v>
      </c>
      <c r="B774" s="58">
        <v>2</v>
      </c>
      <c r="C774" s="17">
        <v>41030</v>
      </c>
      <c r="D774" s="18">
        <v>1</v>
      </c>
      <c r="E774" s="22">
        <v>622</v>
      </c>
      <c r="F774" s="21">
        <v>3578.38</v>
      </c>
      <c r="G774" s="23">
        <f t="shared" si="48"/>
        <v>4374.5695500000002</v>
      </c>
      <c r="H774" s="23">
        <f t="shared" si="49"/>
        <v>4362.590987491023</v>
      </c>
      <c r="I774" s="23">
        <f t="shared" si="50"/>
        <v>4349.3430773629225</v>
      </c>
      <c r="J774" s="23">
        <f t="shared" si="47"/>
        <v>4266.338619122107</v>
      </c>
    </row>
    <row r="775" spans="1:10">
      <c r="A775" s="58">
        <v>2012</v>
      </c>
      <c r="B775" s="58">
        <v>2</v>
      </c>
      <c r="C775" s="17">
        <v>41061</v>
      </c>
      <c r="D775" s="18">
        <v>1</v>
      </c>
      <c r="E775" s="22">
        <v>622</v>
      </c>
      <c r="F775" s="21">
        <v>3587.67</v>
      </c>
      <c r="G775" s="23">
        <f t="shared" si="48"/>
        <v>4385.9265749999995</v>
      </c>
      <c r="H775" s="23">
        <f t="shared" si="49"/>
        <v>4380.2443817132844</v>
      </c>
      <c r="I775" s="23">
        <f t="shared" si="50"/>
        <v>4370.3556885589906</v>
      </c>
      <c r="J775" s="23">
        <f t="shared" si="47"/>
        <v>4283.3953012946131</v>
      </c>
    </row>
    <row r="776" spans="1:10">
      <c r="A776" s="58">
        <v>2012</v>
      </c>
      <c r="B776" s="58">
        <v>3</v>
      </c>
      <c r="C776" s="17">
        <v>41091</v>
      </c>
      <c r="D776" s="18">
        <v>1</v>
      </c>
      <c r="E776" s="22">
        <v>622</v>
      </c>
      <c r="F776" s="21">
        <v>3603.1</v>
      </c>
      <c r="G776" s="23">
        <f t="shared" si="48"/>
        <v>4404.7897499999999</v>
      </c>
      <c r="H776" s="23">
        <f t="shared" si="49"/>
        <v>4395.3480433081295</v>
      </c>
      <c r="I776" s="23">
        <f t="shared" si="50"/>
        <v>4388.4109359066761</v>
      </c>
      <c r="J776" s="23">
        <f t="shared" si="47"/>
        <v>4302.0584668658485</v>
      </c>
    </row>
    <row r="777" spans="1:10">
      <c r="A777" s="58">
        <v>2012</v>
      </c>
      <c r="B777" s="58">
        <v>3</v>
      </c>
      <c r="C777" s="17">
        <v>41122</v>
      </c>
      <c r="D777" s="18">
        <v>1</v>
      </c>
      <c r="E777" s="22">
        <v>622</v>
      </c>
      <c r="F777" s="21">
        <v>3619.31</v>
      </c>
      <c r="G777" s="23">
        <f t="shared" si="48"/>
        <v>4424.6064749999996</v>
      </c>
      <c r="H777" s="23">
        <f t="shared" si="49"/>
        <v>4414.6869933058251</v>
      </c>
      <c r="I777" s="23">
        <f t="shared" si="50"/>
        <v>4405.0792930974412</v>
      </c>
      <c r="J777" s="23">
        <f t="shared" si="47"/>
        <v>4320.9105031976187</v>
      </c>
    </row>
    <row r="778" spans="1:10">
      <c r="A778" s="58">
        <v>2012</v>
      </c>
      <c r="B778" s="58">
        <v>3</v>
      </c>
      <c r="C778" s="17">
        <v>41153</v>
      </c>
      <c r="D778" s="18">
        <v>1</v>
      </c>
      <c r="E778" s="22">
        <v>622</v>
      </c>
      <c r="F778" s="21">
        <v>3642.12</v>
      </c>
      <c r="G778" s="23">
        <f t="shared" si="48"/>
        <v>4452.4916999999996</v>
      </c>
      <c r="H778" s="23">
        <f t="shared" si="49"/>
        <v>4438.5271887985264</v>
      </c>
      <c r="I778" s="23">
        <f t="shared" si="50"/>
        <v>4427.2527616260622</v>
      </c>
      <c r="J778" s="23">
        <f t="shared" si="47"/>
        <v>4340.4929163883426</v>
      </c>
    </row>
    <row r="779" spans="1:10">
      <c r="A779" s="58">
        <v>2012</v>
      </c>
      <c r="B779" s="58">
        <v>4</v>
      </c>
      <c r="C779" s="17">
        <v>41183</v>
      </c>
      <c r="D779" s="18">
        <v>1</v>
      </c>
      <c r="E779" s="22">
        <v>622</v>
      </c>
      <c r="F779" s="21">
        <v>3667.97</v>
      </c>
      <c r="G779" s="23">
        <f t="shared" si="48"/>
        <v>4484.0933249999998</v>
      </c>
      <c r="H779" s="23">
        <f t="shared" si="49"/>
        <v>4468.2645749315134</v>
      </c>
      <c r="I779" s="23">
        <f t="shared" si="50"/>
        <v>4453.6642192708032</v>
      </c>
      <c r="J779" s="23">
        <f t="shared" si="47"/>
        <v>4361.5731222582181</v>
      </c>
    </row>
    <row r="780" spans="1:10">
      <c r="A780" s="58">
        <v>2012</v>
      </c>
      <c r="B780" s="58">
        <v>4</v>
      </c>
      <c r="C780" s="17">
        <v>41214</v>
      </c>
      <c r="D780" s="18">
        <v>1</v>
      </c>
      <c r="E780" s="22">
        <v>622</v>
      </c>
      <c r="F780" s="21">
        <v>3687.78</v>
      </c>
      <c r="G780" s="23">
        <f t="shared" si="48"/>
        <v>4508.3110500000003</v>
      </c>
      <c r="H780" s="23">
        <f t="shared" si="49"/>
        <v>4496.1858820925927</v>
      </c>
      <c r="I780" s="23">
        <f t="shared" si="50"/>
        <v>4481.5737180694759</v>
      </c>
      <c r="J780" s="23">
        <f t="shared" si="47"/>
        <v>4382.6477259848862</v>
      </c>
    </row>
    <row r="781" spans="1:10">
      <c r="A781" s="58">
        <v>2012</v>
      </c>
      <c r="B781" s="58">
        <v>4</v>
      </c>
      <c r="C781" s="17">
        <v>41244</v>
      </c>
      <c r="D781" s="18">
        <v>1</v>
      </c>
      <c r="E781" s="22">
        <v>622</v>
      </c>
      <c r="F781" s="21">
        <v>3715.07</v>
      </c>
      <c r="G781" s="23">
        <f t="shared" si="48"/>
        <v>4541.6730749999997</v>
      </c>
      <c r="H781" s="23">
        <f t="shared" si="49"/>
        <v>4524.9613158025977</v>
      </c>
      <c r="I781" s="23">
        <f t="shared" si="50"/>
        <v>4511.2974333392413</v>
      </c>
      <c r="J781" s="23">
        <f t="shared" ref="J781:J844" si="51">GEOMEAN(G770:G781)</f>
        <v>4404.6631743016487</v>
      </c>
    </row>
    <row r="782" spans="1:10">
      <c r="A782" s="58">
        <v>2013</v>
      </c>
      <c r="B782" s="58">
        <v>1</v>
      </c>
      <c r="C782" s="17">
        <v>41275</v>
      </c>
      <c r="D782" s="18">
        <v>1</v>
      </c>
      <c r="E782" s="22">
        <v>678</v>
      </c>
      <c r="F782" s="21">
        <v>3749.25</v>
      </c>
      <c r="G782" s="23">
        <f t="shared" si="48"/>
        <v>4583.4581250000001</v>
      </c>
      <c r="H782" s="23">
        <f t="shared" si="49"/>
        <v>4562.5177650834939</v>
      </c>
      <c r="I782" s="23">
        <f t="shared" si="50"/>
        <v>4544.3768258134223</v>
      </c>
      <c r="J782" s="23">
        <f t="shared" si="51"/>
        <v>4428.2914759284422</v>
      </c>
    </row>
    <row r="783" spans="1:10">
      <c r="A783" s="58">
        <v>2013</v>
      </c>
      <c r="B783" s="58">
        <v>1</v>
      </c>
      <c r="C783" s="17">
        <v>41306</v>
      </c>
      <c r="D783" s="18">
        <v>1</v>
      </c>
      <c r="E783" s="22">
        <v>678</v>
      </c>
      <c r="F783" s="21">
        <v>3768.75</v>
      </c>
      <c r="G783" s="23">
        <f t="shared" si="48"/>
        <v>4607.296875</v>
      </c>
      <c r="H783" s="23">
        <f t="shared" si="49"/>
        <v>4595.3620418859118</v>
      </c>
      <c r="I783" s="23">
        <f t="shared" si="50"/>
        <v>4577.3955676597434</v>
      </c>
      <c r="J783" s="23">
        <f t="shared" si="51"/>
        <v>4452.5273566130109</v>
      </c>
    </row>
    <row r="784" spans="1:10">
      <c r="A784" s="58">
        <v>2013</v>
      </c>
      <c r="B784" s="58">
        <v>1</v>
      </c>
      <c r="C784" s="17">
        <v>41334</v>
      </c>
      <c r="D784" s="18">
        <v>1</v>
      </c>
      <c r="E784" s="22">
        <v>678</v>
      </c>
      <c r="F784" s="21">
        <v>3791.36</v>
      </c>
      <c r="G784" s="23">
        <f t="shared" si="48"/>
        <v>4634.9376000000002</v>
      </c>
      <c r="H784" s="23">
        <f t="shared" si="49"/>
        <v>4621.0965711938979</v>
      </c>
      <c r="I784" s="23">
        <f t="shared" si="50"/>
        <v>4608.5162050446179</v>
      </c>
      <c r="J784" s="23">
        <f t="shared" si="51"/>
        <v>4478.4571220055841</v>
      </c>
    </row>
    <row r="785" spans="1:10">
      <c r="A785" s="58">
        <v>2013</v>
      </c>
      <c r="B785" s="58">
        <v>2</v>
      </c>
      <c r="C785" s="17">
        <v>41365</v>
      </c>
      <c r="D785" s="18">
        <v>1</v>
      </c>
      <c r="E785" s="22">
        <v>678</v>
      </c>
      <c r="F785" s="21">
        <v>3813.73</v>
      </c>
      <c r="G785" s="23">
        <f t="shared" si="48"/>
        <v>4662.2849249999999</v>
      </c>
      <c r="H785" s="23">
        <f t="shared" si="49"/>
        <v>4648.5911522520109</v>
      </c>
      <c r="I785" s="23">
        <f t="shared" si="50"/>
        <v>4634.7854325399894</v>
      </c>
      <c r="J785" s="23">
        <f t="shared" si="51"/>
        <v>4504.3505524142665</v>
      </c>
    </row>
    <row r="786" spans="1:10">
      <c r="A786" s="58">
        <v>2013</v>
      </c>
      <c r="B786" s="58">
        <v>2</v>
      </c>
      <c r="C786" s="17">
        <v>41395</v>
      </c>
      <c r="D786" s="18">
        <v>1</v>
      </c>
      <c r="E786" s="22">
        <v>678</v>
      </c>
      <c r="F786" s="21">
        <v>3827.08</v>
      </c>
      <c r="G786" s="23">
        <f t="shared" si="48"/>
        <v>4678.6052999999993</v>
      </c>
      <c r="H786" s="23">
        <f t="shared" si="49"/>
        <v>4670.437983767165</v>
      </c>
      <c r="I786" s="23">
        <f t="shared" si="50"/>
        <v>4658.5744128848009</v>
      </c>
      <c r="J786" s="23">
        <f t="shared" si="51"/>
        <v>4529.6426281649983</v>
      </c>
    </row>
    <row r="787" spans="1:10">
      <c r="A787" s="58">
        <v>2013</v>
      </c>
      <c r="B787" s="58">
        <v>2</v>
      </c>
      <c r="C787" s="17">
        <v>41426</v>
      </c>
      <c r="D787" s="18">
        <v>1</v>
      </c>
      <c r="E787" s="22">
        <v>678</v>
      </c>
      <c r="F787" s="21">
        <v>3837.8</v>
      </c>
      <c r="G787" s="23">
        <f t="shared" si="48"/>
        <v>4691.7105000000001</v>
      </c>
      <c r="H787" s="23">
        <f t="shared" si="49"/>
        <v>4685.1533178078225</v>
      </c>
      <c r="I787" s="23">
        <f t="shared" si="50"/>
        <v>4677.518084085852</v>
      </c>
      <c r="J787" s="23">
        <f t="shared" si="51"/>
        <v>4555.1543057915642</v>
      </c>
    </row>
    <row r="788" spans="1:10">
      <c r="A788" s="58">
        <v>2013</v>
      </c>
      <c r="B788" s="58">
        <v>3</v>
      </c>
      <c r="C788" s="17">
        <v>41456</v>
      </c>
      <c r="D788" s="18">
        <v>1</v>
      </c>
      <c r="E788" s="22">
        <v>678</v>
      </c>
      <c r="F788" s="21">
        <v>3832.81</v>
      </c>
      <c r="G788" s="23">
        <f t="shared" si="48"/>
        <v>4685.6102249999994</v>
      </c>
      <c r="H788" s="23">
        <f t="shared" si="49"/>
        <v>4688.6593703893504</v>
      </c>
      <c r="I788" s="23">
        <f t="shared" si="50"/>
        <v>4685.3056152545205</v>
      </c>
      <c r="J788" s="23">
        <f t="shared" si="51"/>
        <v>4578.67524623996</v>
      </c>
    </row>
    <row r="789" spans="1:10">
      <c r="A789" s="58">
        <v>2013</v>
      </c>
      <c r="B789" s="58">
        <v>3</v>
      </c>
      <c r="C789" s="17">
        <v>41487</v>
      </c>
      <c r="D789" s="18">
        <v>1</v>
      </c>
      <c r="E789" s="22">
        <v>678</v>
      </c>
      <c r="F789" s="21">
        <v>3838.94</v>
      </c>
      <c r="G789" s="23">
        <f t="shared" si="48"/>
        <v>4693.1041500000001</v>
      </c>
      <c r="H789" s="23">
        <f t="shared" si="49"/>
        <v>4689.3556905218793</v>
      </c>
      <c r="I789" s="23">
        <f t="shared" si="50"/>
        <v>4690.1404956631786</v>
      </c>
      <c r="J789" s="23">
        <f t="shared" si="51"/>
        <v>4601.2090963114742</v>
      </c>
    </row>
    <row r="790" spans="1:10">
      <c r="A790" s="58">
        <v>2013</v>
      </c>
      <c r="B790" s="58">
        <v>3</v>
      </c>
      <c r="C790" s="17">
        <v>41518</v>
      </c>
      <c r="D790" s="18">
        <v>1</v>
      </c>
      <c r="E790" s="22">
        <v>678</v>
      </c>
      <c r="F790" s="21">
        <v>3849.31</v>
      </c>
      <c r="G790" s="23">
        <f t="shared" si="48"/>
        <v>4705.7814749999998</v>
      </c>
      <c r="H790" s="23">
        <f t="shared" si="49"/>
        <v>4699.4385376676246</v>
      </c>
      <c r="I790" s="23">
        <f t="shared" si="50"/>
        <v>4694.8245715460416</v>
      </c>
      <c r="J790" s="23">
        <f t="shared" si="51"/>
        <v>4622.4727127656943</v>
      </c>
    </row>
    <row r="791" spans="1:10">
      <c r="A791" s="58">
        <v>2013</v>
      </c>
      <c r="B791" s="58">
        <v>4</v>
      </c>
      <c r="C791" s="17">
        <v>41548</v>
      </c>
      <c r="D791" s="18">
        <v>1</v>
      </c>
      <c r="E791" s="22">
        <v>678</v>
      </c>
      <c r="F791" s="21">
        <v>3872.79</v>
      </c>
      <c r="G791" s="23">
        <f t="shared" si="48"/>
        <v>4734.4857749999992</v>
      </c>
      <c r="H791" s="23">
        <f t="shared" si="49"/>
        <v>4720.1118052061029</v>
      </c>
      <c r="I791" s="23">
        <f t="shared" si="50"/>
        <v>4711.092028337911</v>
      </c>
      <c r="J791" s="23">
        <f t="shared" si="51"/>
        <v>4643.4510379343765</v>
      </c>
    </row>
    <row r="792" spans="1:10">
      <c r="A792" s="58">
        <v>2013</v>
      </c>
      <c r="B792" s="58">
        <v>4</v>
      </c>
      <c r="C792" s="17">
        <v>41579</v>
      </c>
      <c r="D792" s="18">
        <v>1</v>
      </c>
      <c r="E792" s="22">
        <v>678</v>
      </c>
      <c r="F792" s="21">
        <v>3893.7</v>
      </c>
      <c r="G792" s="23">
        <f t="shared" si="48"/>
        <v>4760.0482499999998</v>
      </c>
      <c r="H792" s="23">
        <f t="shared" si="49"/>
        <v>4747.2498067764081</v>
      </c>
      <c r="I792" s="23">
        <f t="shared" si="50"/>
        <v>4733.3865846591088</v>
      </c>
      <c r="J792" s="23">
        <f t="shared" si="51"/>
        <v>4664.523951459737</v>
      </c>
    </row>
    <row r="793" spans="1:10">
      <c r="A793" s="58">
        <v>2013</v>
      </c>
      <c r="B793" s="58">
        <v>4</v>
      </c>
      <c r="C793" s="17">
        <v>41609</v>
      </c>
      <c r="D793" s="18">
        <v>1</v>
      </c>
      <c r="E793" s="22">
        <v>678</v>
      </c>
      <c r="F793" s="21">
        <v>3921.74</v>
      </c>
      <c r="G793" s="23">
        <f t="shared" si="48"/>
        <v>4794.3271499999992</v>
      </c>
      <c r="H793" s="23">
        <f t="shared" si="49"/>
        <v>4777.1569537000751</v>
      </c>
      <c r="I793" s="23">
        <f t="shared" si="50"/>
        <v>4762.8906656721638</v>
      </c>
      <c r="J793" s="23">
        <f t="shared" si="51"/>
        <v>4685.6154585109534</v>
      </c>
    </row>
    <row r="794" spans="1:10">
      <c r="A794" s="58">
        <v>2014</v>
      </c>
      <c r="B794" s="58">
        <v>1</v>
      </c>
      <c r="C794" s="17">
        <v>41640</v>
      </c>
      <c r="D794" s="18">
        <v>1</v>
      </c>
      <c r="E794" s="22">
        <v>724</v>
      </c>
      <c r="F794" s="21">
        <v>3946.44</v>
      </c>
      <c r="G794" s="23">
        <f t="shared" si="48"/>
        <v>4824.5228999999999</v>
      </c>
      <c r="H794" s="23">
        <f t="shared" si="49"/>
        <v>4809.4013271161648</v>
      </c>
      <c r="I794" s="23">
        <f t="shared" si="50"/>
        <v>4792.8937060552134</v>
      </c>
      <c r="J794" s="23">
        <f t="shared" si="51"/>
        <v>4705.6729060749994</v>
      </c>
    </row>
    <row r="795" spans="1:10">
      <c r="A795" s="58">
        <v>2014</v>
      </c>
      <c r="B795" s="58">
        <v>1</v>
      </c>
      <c r="C795" s="17">
        <v>41671</v>
      </c>
      <c r="D795" s="18">
        <v>1</v>
      </c>
      <c r="E795" s="22">
        <v>724</v>
      </c>
      <c r="F795" s="21">
        <v>3971.7</v>
      </c>
      <c r="G795" s="23">
        <f t="shared" si="48"/>
        <v>4855.4032499999994</v>
      </c>
      <c r="H795" s="23">
        <f t="shared" si="49"/>
        <v>4839.9384467531627</v>
      </c>
      <c r="I795" s="23">
        <f t="shared" si="50"/>
        <v>4824.6866697402384</v>
      </c>
      <c r="J795" s="23">
        <f t="shared" si="51"/>
        <v>4726.285960785729</v>
      </c>
    </row>
    <row r="796" spans="1:10">
      <c r="A796" s="58">
        <v>2014</v>
      </c>
      <c r="B796" s="58">
        <v>1</v>
      </c>
      <c r="C796" s="17">
        <v>41699</v>
      </c>
      <c r="D796" s="18">
        <v>1</v>
      </c>
      <c r="E796" s="22">
        <v>724</v>
      </c>
      <c r="F796" s="21">
        <v>4004.27</v>
      </c>
      <c r="G796" s="23">
        <f t="shared" si="48"/>
        <v>4895.2200749999993</v>
      </c>
      <c r="H796" s="23">
        <f t="shared" si="49"/>
        <v>4875.2710141714415</v>
      </c>
      <c r="I796" s="23">
        <f t="shared" si="50"/>
        <v>4858.2959396594415</v>
      </c>
      <c r="J796" s="23">
        <f t="shared" si="51"/>
        <v>4747.8539997232001</v>
      </c>
    </row>
    <row r="797" spans="1:10">
      <c r="A797" s="58">
        <v>2014</v>
      </c>
      <c r="B797" s="58">
        <v>2</v>
      </c>
      <c r="C797" s="17">
        <v>41730</v>
      </c>
      <c r="D797" s="18">
        <v>1</v>
      </c>
      <c r="E797" s="22">
        <v>724</v>
      </c>
      <c r="F797" s="21">
        <v>4035.5</v>
      </c>
      <c r="G797" s="23">
        <f t="shared" si="48"/>
        <v>4933.3987499999994</v>
      </c>
      <c r="H797" s="23">
        <f t="shared" si="49"/>
        <v>4914.272336672022</v>
      </c>
      <c r="I797" s="23">
        <f t="shared" si="50"/>
        <v>4894.5704260011562</v>
      </c>
      <c r="J797" s="23">
        <f t="shared" si="51"/>
        <v>4770.2701308604892</v>
      </c>
    </row>
    <row r="798" spans="1:10">
      <c r="A798" s="58">
        <v>2014</v>
      </c>
      <c r="B798" s="58">
        <v>2</v>
      </c>
      <c r="C798" s="17">
        <v>41760</v>
      </c>
      <c r="D798" s="18">
        <v>1</v>
      </c>
      <c r="E798" s="22">
        <v>724</v>
      </c>
      <c r="F798" s="21">
        <v>4059.71</v>
      </c>
      <c r="G798" s="23">
        <f t="shared" si="48"/>
        <v>4962.9954749999997</v>
      </c>
      <c r="H798" s="23">
        <f t="shared" si="49"/>
        <v>4948.1749840340781</v>
      </c>
      <c r="I798" s="23">
        <f t="shared" si="50"/>
        <v>4930.4600018922338</v>
      </c>
      <c r="J798" s="23">
        <f t="shared" si="51"/>
        <v>4793.7854789208677</v>
      </c>
    </row>
    <row r="799" spans="1:10">
      <c r="A799" s="58">
        <v>2014</v>
      </c>
      <c r="B799" s="58">
        <v>2</v>
      </c>
      <c r="C799" s="17">
        <v>41791</v>
      </c>
      <c r="D799" s="18">
        <v>1</v>
      </c>
      <c r="E799" s="22">
        <v>724</v>
      </c>
      <c r="F799" s="21">
        <v>4070.27</v>
      </c>
      <c r="G799" s="23">
        <f t="shared" si="48"/>
        <v>4975.9050749999997</v>
      </c>
      <c r="H799" s="23">
        <f t="shared" si="49"/>
        <v>4969.4460829406862</v>
      </c>
      <c r="I799" s="23">
        <f t="shared" si="50"/>
        <v>4957.4011343219854</v>
      </c>
      <c r="J799" s="23">
        <f t="shared" si="51"/>
        <v>4817.33670602028</v>
      </c>
    </row>
    <row r="800" spans="1:10">
      <c r="A800" s="58">
        <v>2014</v>
      </c>
      <c r="B800" s="58">
        <v>3</v>
      </c>
      <c r="C800" s="17">
        <v>41821</v>
      </c>
      <c r="D800" s="18">
        <v>1</v>
      </c>
      <c r="E800" s="22">
        <v>724</v>
      </c>
      <c r="F800" s="21">
        <v>4075.56</v>
      </c>
      <c r="G800" s="23">
        <f t="shared" si="48"/>
        <v>4982.3720999999996</v>
      </c>
      <c r="H800" s="23">
        <f t="shared" si="49"/>
        <v>4979.1375375589296</v>
      </c>
      <c r="I800" s="23">
        <f t="shared" si="50"/>
        <v>4973.7510249229153</v>
      </c>
      <c r="J800" s="23">
        <f t="shared" si="51"/>
        <v>4842.0525922799561</v>
      </c>
    </row>
    <row r="801" spans="1:10">
      <c r="A801" s="58">
        <v>2014</v>
      </c>
      <c r="B801" s="58">
        <v>3</v>
      </c>
      <c r="C801" s="17">
        <v>41852</v>
      </c>
      <c r="D801" s="18">
        <v>1</v>
      </c>
      <c r="E801" s="22">
        <v>724</v>
      </c>
      <c r="F801" s="21">
        <v>4082.9</v>
      </c>
      <c r="G801" s="23">
        <f t="shared" si="48"/>
        <v>4991.3452499999994</v>
      </c>
      <c r="H801" s="23">
        <f t="shared" si="49"/>
        <v>4986.8566567595981</v>
      </c>
      <c r="I801" s="23">
        <f t="shared" si="50"/>
        <v>4983.2034539468641</v>
      </c>
      <c r="J801" s="23">
        <f t="shared" si="51"/>
        <v>4866.9769243526207</v>
      </c>
    </row>
    <row r="802" spans="1:10">
      <c r="A802" s="58">
        <v>2014</v>
      </c>
      <c r="B802" s="58">
        <v>3</v>
      </c>
      <c r="C802" s="17">
        <v>41883</v>
      </c>
      <c r="D802" s="18">
        <v>1</v>
      </c>
      <c r="E802" s="22">
        <v>724</v>
      </c>
      <c r="F802" s="21">
        <v>4102.8999999999996</v>
      </c>
      <c r="G802" s="23">
        <f t="shared" si="48"/>
        <v>5015.7952499999992</v>
      </c>
      <c r="H802" s="23">
        <f t="shared" si="49"/>
        <v>5003.5553155791185</v>
      </c>
      <c r="I802" s="23">
        <f t="shared" si="50"/>
        <v>4996.4842555543337</v>
      </c>
      <c r="J802" s="23">
        <f t="shared" si="51"/>
        <v>4892.9219804043141</v>
      </c>
    </row>
    <row r="803" spans="1:10">
      <c r="A803" s="58">
        <v>2014</v>
      </c>
      <c r="B803" s="58">
        <v>4</v>
      </c>
      <c r="C803" s="17">
        <v>41913</v>
      </c>
      <c r="D803" s="18">
        <v>1</v>
      </c>
      <c r="E803" s="22">
        <v>724</v>
      </c>
      <c r="F803" s="21">
        <v>4118.49</v>
      </c>
      <c r="G803" s="23">
        <f t="shared" si="48"/>
        <v>5034.8540249999996</v>
      </c>
      <c r="H803" s="23">
        <f t="shared" si="49"/>
        <v>5025.315602331696</v>
      </c>
      <c r="I803" s="23">
        <f t="shared" si="50"/>
        <v>5013.9665403776107</v>
      </c>
      <c r="J803" s="23">
        <f t="shared" si="51"/>
        <v>4918.0672511123885</v>
      </c>
    </row>
    <row r="804" spans="1:10">
      <c r="A804" s="58">
        <v>2014</v>
      </c>
      <c r="B804" s="58">
        <v>4</v>
      </c>
      <c r="C804" s="17">
        <v>41944</v>
      </c>
      <c r="D804" s="18">
        <v>1</v>
      </c>
      <c r="E804" s="22">
        <v>724</v>
      </c>
      <c r="F804" s="21">
        <v>4140.32</v>
      </c>
      <c r="G804" s="23">
        <f t="shared" si="48"/>
        <v>5061.5411999999997</v>
      </c>
      <c r="H804" s="23">
        <f t="shared" si="49"/>
        <v>5048.179977330773</v>
      </c>
      <c r="I804" s="23">
        <f t="shared" si="50"/>
        <v>5037.3619020187634</v>
      </c>
      <c r="J804" s="23">
        <f t="shared" si="51"/>
        <v>4943.3012947010111</v>
      </c>
    </row>
    <row r="805" spans="1:10">
      <c r="A805" s="58">
        <v>2014</v>
      </c>
      <c r="B805" s="58">
        <v>4</v>
      </c>
      <c r="C805" s="17">
        <v>41974</v>
      </c>
      <c r="D805" s="18">
        <v>1</v>
      </c>
      <c r="E805" s="22">
        <v>724</v>
      </c>
      <c r="F805" s="21">
        <v>4165.99</v>
      </c>
      <c r="G805" s="23">
        <f t="shared" si="48"/>
        <v>5092.9227749999991</v>
      </c>
      <c r="H805" s="23">
        <f t="shared" si="49"/>
        <v>5077.2077418676517</v>
      </c>
      <c r="I805" s="23">
        <f t="shared" si="50"/>
        <v>5063.050396429785</v>
      </c>
      <c r="J805" s="23">
        <f t="shared" si="51"/>
        <v>4968.2529643232147</v>
      </c>
    </row>
    <row r="806" spans="1:10">
      <c r="A806" s="58">
        <v>2015</v>
      </c>
      <c r="B806" s="58">
        <v>1</v>
      </c>
      <c r="C806" s="17">
        <v>42005</v>
      </c>
      <c r="D806" s="18">
        <v>1</v>
      </c>
      <c r="E806" s="22">
        <v>788</v>
      </c>
      <c r="F806" s="21">
        <v>4227.6400000000003</v>
      </c>
      <c r="G806" s="23">
        <f t="shared" si="48"/>
        <v>5168.2898999999998</v>
      </c>
      <c r="H806" s="23">
        <f t="shared" si="49"/>
        <v>5130.4679454716861</v>
      </c>
      <c r="I806" s="23">
        <f t="shared" si="50"/>
        <v>5107.3886980638663</v>
      </c>
      <c r="J806" s="23">
        <f t="shared" si="51"/>
        <v>4996.8319235865638</v>
      </c>
    </row>
    <row r="807" spans="1:10">
      <c r="A807" s="58">
        <v>2015</v>
      </c>
      <c r="B807" s="58">
        <v>1</v>
      </c>
      <c r="C807" s="17">
        <v>42036</v>
      </c>
      <c r="D807" s="18">
        <v>1</v>
      </c>
      <c r="E807" s="22">
        <v>788</v>
      </c>
      <c r="F807" s="21">
        <v>4276.6899999999996</v>
      </c>
      <c r="G807" s="23">
        <f t="shared" si="48"/>
        <v>5228.2535249999992</v>
      </c>
      <c r="H807" s="23">
        <f t="shared" si="49"/>
        <v>5198.1852494785999</v>
      </c>
      <c r="I807" s="23">
        <f t="shared" si="50"/>
        <v>5162.8582182368773</v>
      </c>
      <c r="J807" s="23">
        <f t="shared" si="51"/>
        <v>5027.7346955839939</v>
      </c>
    </row>
    <row r="808" spans="1:10">
      <c r="A808" s="58">
        <v>2015</v>
      </c>
      <c r="B808" s="58">
        <v>1</v>
      </c>
      <c r="C808" s="17">
        <v>42064</v>
      </c>
      <c r="D808" s="18">
        <v>1</v>
      </c>
      <c r="E808" s="22">
        <v>788</v>
      </c>
      <c r="F808" s="21">
        <v>4341.26</v>
      </c>
      <c r="G808" s="23">
        <f t="shared" si="48"/>
        <v>5307.1903499999999</v>
      </c>
      <c r="H808" s="23">
        <f t="shared" si="49"/>
        <v>5267.5740768624682</v>
      </c>
      <c r="I808" s="23">
        <f t="shared" si="50"/>
        <v>5234.2692211731064</v>
      </c>
      <c r="J808" s="23">
        <f t="shared" si="51"/>
        <v>5061.7037460930705</v>
      </c>
    </row>
    <row r="809" spans="1:10">
      <c r="A809" s="58">
        <v>2015</v>
      </c>
      <c r="B809" s="58">
        <v>2</v>
      </c>
      <c r="C809" s="17">
        <v>42095</v>
      </c>
      <c r="D809" s="18">
        <v>1</v>
      </c>
      <c r="E809" s="22">
        <v>788</v>
      </c>
      <c r="F809" s="21">
        <v>4372.08</v>
      </c>
      <c r="G809" s="23">
        <f t="shared" si="48"/>
        <v>5344.8678</v>
      </c>
      <c r="H809" s="23">
        <f t="shared" si="49"/>
        <v>5325.9957576199522</v>
      </c>
      <c r="I809" s="23">
        <f t="shared" si="50"/>
        <v>5293.2136498105137</v>
      </c>
      <c r="J809" s="23">
        <f t="shared" si="51"/>
        <v>5095.6073103489571</v>
      </c>
    </row>
    <row r="810" spans="1:10">
      <c r="A810" s="58">
        <v>2015</v>
      </c>
      <c r="B810" s="58">
        <v>2</v>
      </c>
      <c r="C810" s="17">
        <v>42125</v>
      </c>
      <c r="D810" s="18">
        <v>1</v>
      </c>
      <c r="E810" s="22">
        <v>788</v>
      </c>
      <c r="F810" s="21">
        <v>4415.37</v>
      </c>
      <c r="G810" s="23">
        <f t="shared" si="48"/>
        <v>5397.7898249999998</v>
      </c>
      <c r="H810" s="23">
        <f t="shared" si="49"/>
        <v>5371.2636340818472</v>
      </c>
      <c r="I810" s="23">
        <f t="shared" si="50"/>
        <v>5349.8203805048952</v>
      </c>
      <c r="J810" s="23">
        <f t="shared" si="51"/>
        <v>5131.3931832615626</v>
      </c>
    </row>
    <row r="811" spans="1:10">
      <c r="A811" s="58">
        <v>2015</v>
      </c>
      <c r="B811" s="58">
        <v>2</v>
      </c>
      <c r="C811" s="17">
        <v>42156</v>
      </c>
      <c r="D811" s="18">
        <v>1</v>
      </c>
      <c r="E811" s="22">
        <v>788</v>
      </c>
      <c r="F811" s="21">
        <v>4449.3599999999997</v>
      </c>
      <c r="G811" s="23">
        <f t="shared" si="48"/>
        <v>5439.342599999999</v>
      </c>
      <c r="H811" s="23">
        <f t="shared" si="49"/>
        <v>5418.5263809424268</v>
      </c>
      <c r="I811" s="23">
        <f t="shared" si="50"/>
        <v>5393.8614168324311</v>
      </c>
      <c r="J811" s="23">
        <f t="shared" si="51"/>
        <v>5169.6144370754673</v>
      </c>
    </row>
    <row r="812" spans="1:10">
      <c r="A812" s="58">
        <v>2015</v>
      </c>
      <c r="B812" s="58">
        <v>3</v>
      </c>
      <c r="C812" s="17">
        <v>42186</v>
      </c>
      <c r="D812" s="18">
        <v>1</v>
      </c>
      <c r="E812" s="22">
        <v>788</v>
      </c>
      <c r="F812" s="21">
        <v>4475.17</v>
      </c>
      <c r="G812" s="23">
        <f t="shared" si="48"/>
        <v>5470.8953249999995</v>
      </c>
      <c r="H812" s="23">
        <f t="shared" si="49"/>
        <v>5455.0961496029877</v>
      </c>
      <c r="I812" s="23">
        <f t="shared" si="50"/>
        <v>5435.9267584211893</v>
      </c>
      <c r="J812" s="23">
        <f t="shared" si="51"/>
        <v>5210.0673897629995</v>
      </c>
    </row>
    <row r="813" spans="1:10">
      <c r="A813" s="58">
        <v>2015</v>
      </c>
      <c r="B813" s="58">
        <v>3</v>
      </c>
      <c r="C813" s="17">
        <v>42217</v>
      </c>
      <c r="D813" s="18">
        <v>1</v>
      </c>
      <c r="E813" s="22">
        <v>788</v>
      </c>
      <c r="F813" s="21">
        <v>4486.3599999999997</v>
      </c>
      <c r="G813" s="23">
        <f t="shared" si="48"/>
        <v>5484.5750999999991</v>
      </c>
      <c r="H813" s="23">
        <f t="shared" si="49"/>
        <v>5477.7309421147547</v>
      </c>
      <c r="I813" s="23">
        <f t="shared" si="50"/>
        <v>5464.9048191123456</v>
      </c>
      <c r="J813" s="23">
        <f t="shared" si="51"/>
        <v>5251.1423175748805</v>
      </c>
    </row>
    <row r="814" spans="1:10">
      <c r="A814" s="58">
        <v>2015</v>
      </c>
      <c r="B814" s="58">
        <v>3</v>
      </c>
      <c r="C814" s="17">
        <v>42248</v>
      </c>
      <c r="D814" s="18">
        <v>1</v>
      </c>
      <c r="E814" s="22">
        <v>788</v>
      </c>
      <c r="F814" s="21">
        <v>4509.24</v>
      </c>
      <c r="G814" s="23">
        <f t="shared" si="48"/>
        <v>5512.5458999999992</v>
      </c>
      <c r="H814" s="23">
        <f t="shared" si="49"/>
        <v>5498.5427142786739</v>
      </c>
      <c r="I814" s="23">
        <f t="shared" si="50"/>
        <v>5489.3114284850135</v>
      </c>
      <c r="J814" s="23">
        <f t="shared" si="51"/>
        <v>5292.6294661242118</v>
      </c>
    </row>
    <row r="815" spans="1:10">
      <c r="A815" s="58">
        <v>2015</v>
      </c>
      <c r="B815" s="58">
        <v>4</v>
      </c>
      <c r="C815" s="17">
        <v>42278</v>
      </c>
      <c r="D815" s="18">
        <v>1</v>
      </c>
      <c r="E815" s="22">
        <v>788</v>
      </c>
      <c r="F815" s="21">
        <v>4543.96</v>
      </c>
      <c r="G815" s="23">
        <f t="shared" si="48"/>
        <v>5554.9910999999993</v>
      </c>
      <c r="H815" s="23">
        <f t="shared" si="49"/>
        <v>5533.7278043685419</v>
      </c>
      <c r="I815" s="23">
        <f t="shared" si="50"/>
        <v>5517.2948184061961</v>
      </c>
      <c r="J815" s="23">
        <f t="shared" si="51"/>
        <v>5336.1684489957424</v>
      </c>
    </row>
    <row r="816" spans="1:10">
      <c r="A816" s="58">
        <v>2015</v>
      </c>
      <c r="B816" s="58">
        <v>4</v>
      </c>
      <c r="C816" s="17">
        <v>42309</v>
      </c>
      <c r="D816" s="18">
        <v>1</v>
      </c>
      <c r="E816" s="22">
        <v>788</v>
      </c>
      <c r="F816" s="21">
        <v>4594.3999999999996</v>
      </c>
      <c r="G816" s="23">
        <f t="shared" ref="G816:G871" si="52">F816*(1.2225)</f>
        <v>5616.6539999999995</v>
      </c>
      <c r="H816" s="23">
        <f t="shared" si="49"/>
        <v>5585.7374608711598</v>
      </c>
      <c r="I816" s="23">
        <f t="shared" si="50"/>
        <v>5561.232930176222</v>
      </c>
      <c r="J816" s="23">
        <f t="shared" si="51"/>
        <v>5382.6454219384168</v>
      </c>
    </row>
    <row r="817" spans="1:12">
      <c r="A817" s="58">
        <v>2015</v>
      </c>
      <c r="B817" s="58">
        <v>4</v>
      </c>
      <c r="C817" s="17">
        <v>42339</v>
      </c>
      <c r="D817" s="18">
        <v>1</v>
      </c>
      <c r="E817" s="22">
        <v>788</v>
      </c>
      <c r="F817" s="21">
        <v>4635.75</v>
      </c>
      <c r="G817" s="23">
        <f t="shared" si="52"/>
        <v>5667.2043749999993</v>
      </c>
      <c r="H817" s="23">
        <f t="shared" si="49"/>
        <v>5641.8725722636846</v>
      </c>
      <c r="I817" s="23">
        <f t="shared" si="50"/>
        <v>5612.7621384056138</v>
      </c>
      <c r="J817" s="23">
        <f t="shared" si="51"/>
        <v>5430.7847177901658</v>
      </c>
    </row>
    <row r="818" spans="1:12">
      <c r="A818" s="58">
        <v>2016</v>
      </c>
      <c r="B818" s="58">
        <v>1</v>
      </c>
      <c r="C818" s="17">
        <v>42370</v>
      </c>
      <c r="D818" s="18">
        <v>1</v>
      </c>
      <c r="E818" s="22">
        <v>880</v>
      </c>
      <c r="F818" s="21">
        <v>4705.75</v>
      </c>
      <c r="G818" s="23">
        <f t="shared" si="52"/>
        <v>5752.7793750000001</v>
      </c>
      <c r="H818" s="23">
        <f t="shared" si="49"/>
        <v>5709.8315598982217</v>
      </c>
      <c r="I818" s="23">
        <f t="shared" si="50"/>
        <v>5678.601875224309</v>
      </c>
      <c r="J818" s="23">
        <f t="shared" si="51"/>
        <v>5479.490247156682</v>
      </c>
    </row>
    <row r="819" spans="1:12">
      <c r="A819" s="58">
        <v>2016</v>
      </c>
      <c r="B819" s="58">
        <v>1</v>
      </c>
      <c r="C819" s="17">
        <v>42401</v>
      </c>
      <c r="D819" s="18">
        <v>1</v>
      </c>
      <c r="E819" s="22">
        <v>880</v>
      </c>
      <c r="F819" s="21">
        <v>4750.45</v>
      </c>
      <c r="G819" s="23">
        <f t="shared" si="52"/>
        <v>5807.4251249999998</v>
      </c>
      <c r="H819" s="23">
        <f t="shared" si="49"/>
        <v>5780.0376712402831</v>
      </c>
      <c r="I819" s="23">
        <f t="shared" si="50"/>
        <v>5742.1791452570978</v>
      </c>
      <c r="J819" s="23">
        <f t="shared" si="51"/>
        <v>5527.6738020711991</v>
      </c>
      <c r="L819" s="14"/>
    </row>
    <row r="820" spans="1:12">
      <c r="A820" s="58">
        <v>2016</v>
      </c>
      <c r="B820" s="58">
        <v>1</v>
      </c>
      <c r="C820" s="17">
        <v>42430</v>
      </c>
      <c r="D820" s="18">
        <v>1</v>
      </c>
      <c r="E820" s="22">
        <v>880</v>
      </c>
      <c r="F820" s="21">
        <v>4771.3599999999997</v>
      </c>
      <c r="G820" s="23">
        <f t="shared" si="52"/>
        <v>5832.9875999999995</v>
      </c>
      <c r="H820" s="23">
        <f t="shared" si="49"/>
        <v>5820.1923286136725</v>
      </c>
      <c r="I820" s="23">
        <f t="shared" si="50"/>
        <v>5797.6340239957062</v>
      </c>
      <c r="J820" s="23">
        <f t="shared" si="51"/>
        <v>5571.3606482856458</v>
      </c>
      <c r="L820" s="14"/>
    </row>
    <row r="821" spans="1:12">
      <c r="A821" s="58">
        <v>2016</v>
      </c>
      <c r="B821" s="58">
        <v>2</v>
      </c>
      <c r="C821" s="17">
        <v>42461</v>
      </c>
      <c r="D821" s="18">
        <v>1</v>
      </c>
      <c r="E821" s="22">
        <v>880</v>
      </c>
      <c r="F821" s="21">
        <v>4801.8900000000003</v>
      </c>
      <c r="G821" s="23">
        <f t="shared" si="52"/>
        <v>5870.3105249999999</v>
      </c>
      <c r="H821" s="23">
        <f t="shared" si="49"/>
        <v>5851.6193058395793</v>
      </c>
      <c r="I821" s="23">
        <f t="shared" si="50"/>
        <v>5836.8506696944723</v>
      </c>
      <c r="J821" s="23">
        <f t="shared" si="51"/>
        <v>5615.0670677017979</v>
      </c>
      <c r="L821" s="14"/>
    </row>
    <row r="822" spans="1:12">
      <c r="A822" s="58">
        <v>2016</v>
      </c>
      <c r="B822" s="58">
        <v>2</v>
      </c>
      <c r="C822" s="17">
        <v>42491</v>
      </c>
      <c r="D822" s="18">
        <v>1</v>
      </c>
      <c r="E822" s="22">
        <v>880</v>
      </c>
      <c r="F822" s="21">
        <v>4848.95</v>
      </c>
      <c r="G822" s="23">
        <f t="shared" si="52"/>
        <v>5927.8413749999991</v>
      </c>
      <c r="H822" s="23">
        <f t="shared" si="49"/>
        <v>5899.0058157449685</v>
      </c>
      <c r="I822" s="23">
        <f t="shared" si="50"/>
        <v>5876.9171365611082</v>
      </c>
      <c r="J822" s="23">
        <f t="shared" si="51"/>
        <v>5659.0691170869613</v>
      </c>
      <c r="L822" s="14"/>
    </row>
    <row r="823" spans="1:12">
      <c r="A823" s="58">
        <v>2016</v>
      </c>
      <c r="B823" s="58">
        <v>2</v>
      </c>
      <c r="C823" s="17">
        <v>42522</v>
      </c>
      <c r="D823" s="18">
        <v>1</v>
      </c>
      <c r="E823" s="22">
        <v>880</v>
      </c>
      <c r="F823" s="21">
        <v>4871.74</v>
      </c>
      <c r="G823" s="23">
        <f t="shared" si="52"/>
        <v>5955.7021499999992</v>
      </c>
      <c r="H823" s="23">
        <f t="shared" si="49"/>
        <v>5941.7554326938134</v>
      </c>
      <c r="I823" s="23">
        <f t="shared" si="50"/>
        <v>5917.8443686210749</v>
      </c>
      <c r="J823" s="23">
        <f t="shared" si="51"/>
        <v>5701.9999773019008</v>
      </c>
      <c r="L823" s="14"/>
    </row>
    <row r="824" spans="1:12">
      <c r="A824" s="58">
        <v>2016</v>
      </c>
      <c r="B824" s="58">
        <v>3</v>
      </c>
      <c r="C824" s="17">
        <v>42552</v>
      </c>
      <c r="D824" s="18">
        <v>1</v>
      </c>
      <c r="E824" s="22">
        <v>880</v>
      </c>
      <c r="F824" s="21">
        <v>4902.92</v>
      </c>
      <c r="G824" s="23">
        <f t="shared" si="52"/>
        <v>5993.8197</v>
      </c>
      <c r="H824" s="23">
        <f t="shared" si="49"/>
        <v>5974.7305273127049</v>
      </c>
      <c r="I824" s="23">
        <f t="shared" si="50"/>
        <v>5959.0597437961478</v>
      </c>
      <c r="J824" s="23">
        <f t="shared" si="51"/>
        <v>5745.5417353168059</v>
      </c>
      <c r="L824" s="14"/>
    </row>
    <row r="825" spans="1:12">
      <c r="A825" s="58">
        <v>2016</v>
      </c>
      <c r="B825" s="58">
        <v>3</v>
      </c>
      <c r="C825" s="17">
        <v>42583</v>
      </c>
      <c r="D825" s="18">
        <v>1</v>
      </c>
      <c r="E825" s="22">
        <v>880</v>
      </c>
      <c r="F825" s="21">
        <v>4918.12</v>
      </c>
      <c r="G825" s="23">
        <f t="shared" si="52"/>
        <v>6012.4016999999994</v>
      </c>
      <c r="H825" s="23">
        <f t="shared" si="49"/>
        <v>6003.1035101665111</v>
      </c>
      <c r="I825" s="23">
        <f t="shared" si="50"/>
        <v>5987.2612858344273</v>
      </c>
      <c r="J825" s="23">
        <f t="shared" si="51"/>
        <v>5789.7045276160652</v>
      </c>
      <c r="L825" s="14"/>
    </row>
    <row r="826" spans="1:12">
      <c r="A826" s="58">
        <v>2016</v>
      </c>
      <c r="B826" s="58">
        <v>3</v>
      </c>
      <c r="C826" s="17">
        <v>42614</v>
      </c>
      <c r="D826" s="18">
        <v>1</v>
      </c>
      <c r="E826" s="22">
        <v>880</v>
      </c>
      <c r="F826" s="21">
        <v>4922.05</v>
      </c>
      <c r="G826" s="23">
        <f t="shared" si="52"/>
        <v>6017.2061249999997</v>
      </c>
      <c r="H826" s="23">
        <f t="shared" si="49"/>
        <v>6014.8034327981495</v>
      </c>
      <c r="I826" s="23">
        <f t="shared" si="50"/>
        <v>6007.8007054462387</v>
      </c>
      <c r="J826" s="23">
        <f t="shared" si="51"/>
        <v>5832.1223053239346</v>
      </c>
      <c r="L826" s="14"/>
    </row>
    <row r="827" spans="1:12">
      <c r="A827" s="58">
        <v>2016</v>
      </c>
      <c r="B827" s="58">
        <v>4</v>
      </c>
      <c r="C827" s="17">
        <v>42644</v>
      </c>
      <c r="D827" s="18">
        <v>1</v>
      </c>
      <c r="E827" s="22">
        <v>880</v>
      </c>
      <c r="F827" s="21">
        <v>4930.42</v>
      </c>
      <c r="G827" s="23">
        <f t="shared" si="52"/>
        <v>6027.4384499999996</v>
      </c>
      <c r="H827" s="23">
        <f t="shared" si="49"/>
        <v>6022.3201143247525</v>
      </c>
      <c r="I827" s="23">
        <f t="shared" si="50"/>
        <v>6019.012159547663</v>
      </c>
      <c r="J827" s="23">
        <f t="shared" si="51"/>
        <v>5871.9282610870696</v>
      </c>
      <c r="L827" s="14"/>
    </row>
    <row r="828" spans="1:12">
      <c r="A828" s="58">
        <v>2016</v>
      </c>
      <c r="B828" s="58">
        <v>4</v>
      </c>
      <c r="C828" s="17">
        <v>42675</v>
      </c>
      <c r="D828" s="18">
        <v>1</v>
      </c>
      <c r="E828" s="22">
        <v>880</v>
      </c>
      <c r="F828" s="21">
        <v>4933.87</v>
      </c>
      <c r="G828" s="23">
        <f t="shared" si="52"/>
        <v>6031.6560749999999</v>
      </c>
      <c r="H828" s="23">
        <f t="shared" si="49"/>
        <v>6029.546893725189</v>
      </c>
      <c r="I828" s="23">
        <f t="shared" si="50"/>
        <v>6025.4304945050972</v>
      </c>
      <c r="J828" s="23">
        <f t="shared" si="51"/>
        <v>5906.9140187980656</v>
      </c>
      <c r="L828" s="14"/>
    </row>
    <row r="829" spans="1:12">
      <c r="A829" s="58">
        <v>2016</v>
      </c>
      <c r="B829" s="58">
        <v>4</v>
      </c>
      <c r="C829" s="17">
        <v>42705</v>
      </c>
      <c r="D829" s="18">
        <v>1</v>
      </c>
      <c r="E829" s="22">
        <v>880</v>
      </c>
      <c r="F829" s="21">
        <v>4940.78</v>
      </c>
      <c r="G829" s="23">
        <f t="shared" si="52"/>
        <v>6040.1035499999989</v>
      </c>
      <c r="H829" s="23">
        <f t="shared" si="49"/>
        <v>6035.8783346739647</v>
      </c>
      <c r="I829" s="23">
        <f t="shared" si="50"/>
        <v>6033.0637274993715</v>
      </c>
      <c r="J829" s="23">
        <f t="shared" si="51"/>
        <v>5938.3657366379848</v>
      </c>
      <c r="L829" s="14"/>
    </row>
    <row r="830" spans="1:12">
      <c r="A830" s="58">
        <v>2017</v>
      </c>
      <c r="B830" s="58">
        <v>1</v>
      </c>
      <c r="C830" s="17">
        <v>42736</v>
      </c>
      <c r="D830" s="18">
        <v>1</v>
      </c>
      <c r="E830" s="22">
        <v>937</v>
      </c>
      <c r="F830" s="21">
        <v>4961.53</v>
      </c>
      <c r="G830" s="23">
        <f t="shared" si="52"/>
        <v>6065.4704249999995</v>
      </c>
      <c r="H830" s="23">
        <f t="shared" si="49"/>
        <v>6052.7736985998818</v>
      </c>
      <c r="I830" s="23">
        <f t="shared" si="50"/>
        <v>6045.7262884252186</v>
      </c>
      <c r="J830" s="23">
        <f t="shared" si="51"/>
        <v>5964.6162307989871</v>
      </c>
      <c r="L830" s="14"/>
    </row>
    <row r="831" spans="1:12">
      <c r="A831" s="58">
        <v>2017</v>
      </c>
      <c r="B831" s="58">
        <v>1</v>
      </c>
      <c r="C831" s="17">
        <v>42767</v>
      </c>
      <c r="D831" s="18">
        <v>1</v>
      </c>
      <c r="E831" s="22">
        <v>937</v>
      </c>
      <c r="F831" s="21">
        <v>4973.4399999999996</v>
      </c>
      <c r="G831" s="23">
        <f t="shared" si="52"/>
        <v>6080.0303999999987</v>
      </c>
      <c r="H831" s="23">
        <f t="shared" si="49"/>
        <v>6072.7460488893248</v>
      </c>
      <c r="I831" s="23">
        <f t="shared" si="50"/>
        <v>6061.8456617827796</v>
      </c>
      <c r="J831" s="23">
        <f t="shared" si="51"/>
        <v>5987.4608070184277</v>
      </c>
      <c r="L831" s="14"/>
    </row>
    <row r="832" spans="1:12">
      <c r="A832" s="58">
        <v>2017</v>
      </c>
      <c r="B832" s="58">
        <v>1</v>
      </c>
      <c r="C832" s="17">
        <v>42795</v>
      </c>
      <c r="D832" s="18">
        <v>1</v>
      </c>
      <c r="E832" s="22">
        <v>937</v>
      </c>
      <c r="F832" s="21">
        <v>4989.3599999999997</v>
      </c>
      <c r="G832" s="23">
        <f t="shared" si="52"/>
        <v>6099.4925999999996</v>
      </c>
      <c r="H832" s="23">
        <f t="shared" si="49"/>
        <v>6089.7537251168897</v>
      </c>
      <c r="I832" s="23">
        <f t="shared" si="50"/>
        <v>6081.6485088149902</v>
      </c>
      <c r="J832" s="23">
        <f t="shared" si="51"/>
        <v>6009.7938033781684</v>
      </c>
      <c r="L832" s="14"/>
    </row>
    <row r="833" spans="1:12">
      <c r="A833" s="58">
        <v>2017</v>
      </c>
      <c r="B833" s="58">
        <v>2</v>
      </c>
      <c r="C833" s="17">
        <v>42826</v>
      </c>
      <c r="D833" s="18">
        <v>1</v>
      </c>
      <c r="E833" s="22">
        <v>937</v>
      </c>
      <c r="F833" s="21">
        <v>4993.3500000000004</v>
      </c>
      <c r="G833" s="23">
        <f t="shared" si="52"/>
        <v>6104.3703750000004</v>
      </c>
      <c r="H833" s="23">
        <f t="shared" si="49"/>
        <v>6101.9310000992082</v>
      </c>
      <c r="I833" s="23">
        <f t="shared" si="50"/>
        <v>6094.622048829955</v>
      </c>
      <c r="J833" s="23">
        <f t="shared" si="51"/>
        <v>6029.4063638400457</v>
      </c>
      <c r="L833" s="14"/>
    </row>
    <row r="834" spans="1:12">
      <c r="A834" s="58">
        <v>2017</v>
      </c>
      <c r="B834" s="58">
        <v>2</v>
      </c>
      <c r="C834" s="17">
        <v>42856</v>
      </c>
      <c r="D834" s="18">
        <v>1</v>
      </c>
      <c r="E834" s="22">
        <v>937</v>
      </c>
      <c r="F834" s="21">
        <v>5011.33</v>
      </c>
      <c r="G834" s="23">
        <f t="shared" si="52"/>
        <v>6126.3509249999997</v>
      </c>
      <c r="H834" s="23">
        <f t="shared" si="49"/>
        <v>6115.3507743565988</v>
      </c>
      <c r="I834" s="23">
        <f t="shared" si="50"/>
        <v>6110.0601404191884</v>
      </c>
      <c r="J834" s="23">
        <f t="shared" si="51"/>
        <v>6045.9793988931797</v>
      </c>
      <c r="L834" s="14"/>
    </row>
    <row r="835" spans="1:12">
      <c r="A835" s="58">
        <v>2017</v>
      </c>
      <c r="B835" s="58">
        <v>2</v>
      </c>
      <c r="C835" s="17">
        <v>42887</v>
      </c>
      <c r="D835" s="18">
        <v>1</v>
      </c>
      <c r="E835" s="22">
        <v>937</v>
      </c>
      <c r="F835" s="21">
        <v>4996.3</v>
      </c>
      <c r="G835" s="23">
        <f t="shared" si="52"/>
        <v>6107.9767499999998</v>
      </c>
      <c r="H835" s="23">
        <f t="shared" ref="H835:H871" si="53">SQRT(G835*G834)</f>
        <v>6117.1569386636629</v>
      </c>
      <c r="I835" s="23">
        <f t="shared" si="50"/>
        <v>6112.8917776019525</v>
      </c>
      <c r="J835" s="23">
        <f t="shared" si="51"/>
        <v>6058.7127615445843</v>
      </c>
      <c r="L835" s="14"/>
    </row>
    <row r="836" spans="1:12">
      <c r="A836" s="58">
        <v>2017</v>
      </c>
      <c r="B836" s="58">
        <v>3</v>
      </c>
      <c r="C836" s="17">
        <v>42917</v>
      </c>
      <c r="D836" s="18">
        <v>1</v>
      </c>
      <c r="E836" s="22">
        <v>937</v>
      </c>
      <c r="F836" s="21">
        <v>5004.79</v>
      </c>
      <c r="G836" s="23">
        <f t="shared" si="52"/>
        <v>6118.355775</v>
      </c>
      <c r="H836" s="23">
        <f t="shared" si="53"/>
        <v>6113.1640597916421</v>
      </c>
      <c r="I836" s="23">
        <f t="shared" ref="I836:I868" si="54">GEOMEAN(G834:G836)</f>
        <v>6117.5565246733786</v>
      </c>
      <c r="J836" s="23">
        <f t="shared" si="51"/>
        <v>6069.1045337501619</v>
      </c>
      <c r="L836" s="14"/>
    </row>
    <row r="837" spans="1:12">
      <c r="A837" s="58">
        <v>2017</v>
      </c>
      <c r="B837" s="58">
        <v>3</v>
      </c>
      <c r="C837" s="17">
        <v>42948</v>
      </c>
      <c r="D837" s="18">
        <v>1</v>
      </c>
      <c r="E837" s="22">
        <v>937</v>
      </c>
      <c r="F837" s="21">
        <v>5003.29</v>
      </c>
      <c r="G837" s="23">
        <f t="shared" si="52"/>
        <v>6116.5220249999993</v>
      </c>
      <c r="H837" s="23">
        <f t="shared" si="53"/>
        <v>6117.4388312898927</v>
      </c>
      <c r="I837" s="23">
        <f t="shared" si="54"/>
        <v>6114.2831766422159</v>
      </c>
      <c r="J837" s="23">
        <f t="shared" si="51"/>
        <v>6077.7942983706725</v>
      </c>
      <c r="L837" s="14"/>
    </row>
    <row r="838" spans="1:12">
      <c r="A838" s="58">
        <v>2017</v>
      </c>
      <c r="B838" s="58">
        <v>3</v>
      </c>
      <c r="C838" s="17">
        <v>42979</v>
      </c>
      <c r="D838" s="18">
        <v>1</v>
      </c>
      <c r="E838" s="22">
        <v>937</v>
      </c>
      <c r="F838" s="21">
        <v>5002.29</v>
      </c>
      <c r="G838" s="23">
        <f t="shared" si="52"/>
        <v>6115.2995249999994</v>
      </c>
      <c r="H838" s="23">
        <f t="shared" si="53"/>
        <v>6115.9107444545434</v>
      </c>
      <c r="I838" s="23">
        <f t="shared" si="54"/>
        <v>6116.7256460516992</v>
      </c>
      <c r="J838" s="23">
        <f t="shared" si="51"/>
        <v>6085.9900001568194</v>
      </c>
      <c r="L838" s="14"/>
    </row>
    <row r="839" spans="1:12">
      <c r="A839" s="58">
        <v>2017</v>
      </c>
      <c r="B839" s="58">
        <v>4</v>
      </c>
      <c r="C839" s="17">
        <v>43009</v>
      </c>
      <c r="D839" s="18">
        <v>1</v>
      </c>
      <c r="E839" s="22">
        <v>937</v>
      </c>
      <c r="F839" s="23">
        <v>5020.8</v>
      </c>
      <c r="G839" s="23">
        <f t="shared" si="52"/>
        <v>6137.9279999999999</v>
      </c>
      <c r="H839" s="23">
        <f t="shared" si="53"/>
        <v>6126.6033152868804</v>
      </c>
      <c r="I839" s="23">
        <f t="shared" si="54"/>
        <v>6123.2410403150034</v>
      </c>
      <c r="J839" s="23">
        <f t="shared" si="51"/>
        <v>6095.2096979377811</v>
      </c>
      <c r="L839" s="14"/>
    </row>
    <row r="840" spans="1:12">
      <c r="A840" s="58">
        <v>2017</v>
      </c>
      <c r="B840" s="58">
        <v>4</v>
      </c>
      <c r="C840" s="17">
        <v>43040</v>
      </c>
      <c r="D840" s="18">
        <v>1</v>
      </c>
      <c r="E840" s="22">
        <v>937</v>
      </c>
      <c r="F840" s="23">
        <v>5029.84</v>
      </c>
      <c r="G840" s="23">
        <f t="shared" si="52"/>
        <v>6148.9794000000002</v>
      </c>
      <c r="H840" s="23">
        <f t="shared" si="53"/>
        <v>6143.451214967301</v>
      </c>
      <c r="I840" s="23">
        <f t="shared" si="54"/>
        <v>6134.0529481513595</v>
      </c>
      <c r="J840" s="23">
        <f t="shared" si="51"/>
        <v>6105.0026560716224</v>
      </c>
      <c r="L840" s="14"/>
    </row>
    <row r="841" spans="1:12">
      <c r="A841" s="58">
        <v>2017</v>
      </c>
      <c r="B841" s="58">
        <v>4</v>
      </c>
      <c r="C841" s="17">
        <v>43070</v>
      </c>
      <c r="D841" s="18">
        <v>1</v>
      </c>
      <c r="E841" s="22">
        <v>937</v>
      </c>
      <c r="F841" s="23">
        <v>5042.92</v>
      </c>
      <c r="G841" s="23">
        <f t="shared" si="52"/>
        <v>6164.9696999999996</v>
      </c>
      <c r="H841" s="23">
        <f t="shared" si="53"/>
        <v>6156.9693589398494</v>
      </c>
      <c r="I841" s="23">
        <f t="shared" si="54"/>
        <v>6150.6156848854816</v>
      </c>
      <c r="J841" s="23">
        <f t="shared" si="51"/>
        <v>6115.4216171756289</v>
      </c>
      <c r="L841" s="14"/>
    </row>
    <row r="842" spans="1:12">
      <c r="A842" s="58">
        <v>2018</v>
      </c>
      <c r="B842" s="58">
        <v>1</v>
      </c>
      <c r="C842" s="17">
        <v>43101</v>
      </c>
      <c r="D842" s="18">
        <v>1</v>
      </c>
      <c r="E842" s="22">
        <v>954</v>
      </c>
      <c r="F842" s="23">
        <v>5054.5200000000004</v>
      </c>
      <c r="G842" s="23">
        <f t="shared" si="52"/>
        <v>6179.1507000000001</v>
      </c>
      <c r="H842" s="23">
        <f t="shared" si="53"/>
        <v>6172.0561271940642</v>
      </c>
      <c r="I842" s="23">
        <f t="shared" si="54"/>
        <v>6164.35427798003</v>
      </c>
      <c r="J842" s="23">
        <f t="shared" si="51"/>
        <v>6124.8919109583503</v>
      </c>
      <c r="L842" s="14"/>
    </row>
    <row r="843" spans="1:12">
      <c r="A843" s="58">
        <v>2018</v>
      </c>
      <c r="B843" s="58">
        <v>1</v>
      </c>
      <c r="C843" s="17">
        <v>43132</v>
      </c>
      <c r="D843" s="18">
        <v>1</v>
      </c>
      <c r="E843" s="22">
        <v>954</v>
      </c>
      <c r="F843" s="23">
        <v>5063.62</v>
      </c>
      <c r="G843" s="23">
        <f t="shared" si="52"/>
        <v>6190.2754499999992</v>
      </c>
      <c r="H843" s="23">
        <f t="shared" si="53"/>
        <v>6184.7105736695803</v>
      </c>
      <c r="I843" s="23">
        <f t="shared" si="54"/>
        <v>6178.1232688313157</v>
      </c>
      <c r="J843" s="23">
        <f t="shared" si="51"/>
        <v>6134.0707508041996</v>
      </c>
      <c r="L843" s="14"/>
    </row>
    <row r="844" spans="1:12">
      <c r="A844" s="58">
        <v>2018</v>
      </c>
      <c r="B844" s="58">
        <v>1</v>
      </c>
      <c r="C844" s="17">
        <v>43160</v>
      </c>
      <c r="D844" s="18">
        <v>1</v>
      </c>
      <c r="E844" s="22">
        <v>954</v>
      </c>
      <c r="F844" s="23">
        <v>5067.16</v>
      </c>
      <c r="G844" s="23">
        <f t="shared" si="52"/>
        <v>6194.6030999999994</v>
      </c>
      <c r="H844" s="23">
        <f t="shared" si="53"/>
        <v>6192.4388969471374</v>
      </c>
      <c r="I844" s="23">
        <f t="shared" si="54"/>
        <v>6188.0063258707396</v>
      </c>
      <c r="J844" s="23">
        <f t="shared" si="51"/>
        <v>6141.9851525340355</v>
      </c>
      <c r="L844" s="14"/>
    </row>
    <row r="845" spans="1:12">
      <c r="A845" s="58">
        <v>2018</v>
      </c>
      <c r="B845" s="58">
        <v>2</v>
      </c>
      <c r="C845" s="17">
        <v>43191</v>
      </c>
      <c r="D845" s="18">
        <v>1</v>
      </c>
      <c r="E845" s="22">
        <v>954</v>
      </c>
      <c r="F845" s="23">
        <v>5077.8</v>
      </c>
      <c r="G845" s="23">
        <f t="shared" si="52"/>
        <v>6207.6104999999998</v>
      </c>
      <c r="H845" s="23">
        <f t="shared" si="53"/>
        <v>6201.1033894696948</v>
      </c>
      <c r="I845" s="23">
        <f t="shared" si="54"/>
        <v>6197.4919734948653</v>
      </c>
      <c r="J845" s="23">
        <f t="shared" ref="J845:J868" si="55">GEOMEAN(G834:G845)</f>
        <v>6150.5751255315035</v>
      </c>
      <c r="L845" s="14"/>
    </row>
    <row r="846" spans="1:12">
      <c r="A846" s="58">
        <v>2018</v>
      </c>
      <c r="B846" s="58">
        <v>2</v>
      </c>
      <c r="C846" s="17">
        <v>43221</v>
      </c>
      <c r="D846" s="18">
        <v>1</v>
      </c>
      <c r="E846" s="22">
        <v>954</v>
      </c>
      <c r="F846" s="23">
        <v>5099.63</v>
      </c>
      <c r="G846" s="23">
        <f t="shared" si="52"/>
        <v>6234.2976749999998</v>
      </c>
      <c r="H846" s="23">
        <f t="shared" si="53"/>
        <v>6220.9397768709823</v>
      </c>
      <c r="I846" s="23">
        <f t="shared" si="54"/>
        <v>6212.1484667258037</v>
      </c>
      <c r="J846" s="23">
        <f t="shared" si="55"/>
        <v>6159.5341337972959</v>
      </c>
      <c r="L846" s="14"/>
    </row>
    <row r="847" spans="1:12">
      <c r="A847" s="58">
        <v>2018</v>
      </c>
      <c r="B847" s="58">
        <v>2</v>
      </c>
      <c r="C847" s="17">
        <v>43252</v>
      </c>
      <c r="D847" s="18">
        <v>1</v>
      </c>
      <c r="E847" s="22">
        <v>954</v>
      </c>
      <c r="F847" s="23">
        <v>5172.55</v>
      </c>
      <c r="G847" s="23">
        <f t="shared" si="52"/>
        <v>6323.4423749999996</v>
      </c>
      <c r="H847" s="23">
        <f t="shared" si="53"/>
        <v>6278.7118182362037</v>
      </c>
      <c r="I847" s="23">
        <f t="shared" si="54"/>
        <v>6254.9213489595741</v>
      </c>
      <c r="J847" s="23">
        <f t="shared" si="55"/>
        <v>6177.3548390486458</v>
      </c>
      <c r="L847" s="14"/>
    </row>
    <row r="848" spans="1:12">
      <c r="A848" s="58">
        <v>2018</v>
      </c>
      <c r="B848" s="58">
        <v>3</v>
      </c>
      <c r="C848" s="17">
        <v>43282</v>
      </c>
      <c r="D848" s="18">
        <v>1</v>
      </c>
      <c r="E848" s="22">
        <v>954</v>
      </c>
      <c r="F848" s="23">
        <v>5185.4799999999996</v>
      </c>
      <c r="G848" s="23">
        <f t="shared" si="52"/>
        <v>6339.2492999999995</v>
      </c>
      <c r="H848" s="23">
        <f t="shared" si="53"/>
        <v>6331.3409045248136</v>
      </c>
      <c r="I848" s="23">
        <f t="shared" si="54"/>
        <v>6298.8264701644594</v>
      </c>
      <c r="J848" s="23">
        <f t="shared" si="55"/>
        <v>6195.6395121771911</v>
      </c>
      <c r="L848" s="14"/>
    </row>
    <row r="849" spans="1:12">
      <c r="A849" s="58">
        <v>2018</v>
      </c>
      <c r="B849" s="58">
        <v>3</v>
      </c>
      <c r="C849" s="17">
        <v>43313</v>
      </c>
      <c r="D849" s="18">
        <v>1</v>
      </c>
      <c r="E849" s="22">
        <v>954</v>
      </c>
      <c r="F849" s="23">
        <v>5185.4799999999996</v>
      </c>
      <c r="G849" s="23">
        <f t="shared" si="52"/>
        <v>6339.2492999999995</v>
      </c>
      <c r="H849" s="23">
        <f t="shared" si="53"/>
        <v>6339.2492999999995</v>
      </c>
      <c r="I849" s="23">
        <f t="shared" si="54"/>
        <v>6333.9759395249193</v>
      </c>
      <c r="J849" s="23">
        <f t="shared" si="55"/>
        <v>6214.1335330350812</v>
      </c>
      <c r="L849" s="14"/>
    </row>
    <row r="850" spans="1:12">
      <c r="A850" s="58">
        <v>2018</v>
      </c>
      <c r="B850" s="58">
        <v>3</v>
      </c>
      <c r="C850" s="17">
        <v>43344</v>
      </c>
      <c r="D850" s="18">
        <v>1</v>
      </c>
      <c r="E850" s="22">
        <v>954</v>
      </c>
      <c r="F850" s="23">
        <v>5201.04</v>
      </c>
      <c r="G850" s="23">
        <f t="shared" si="52"/>
        <v>6358.2713999999996</v>
      </c>
      <c r="H850" s="23">
        <f t="shared" si="53"/>
        <v>6348.7532257648836</v>
      </c>
      <c r="I850" s="23">
        <f t="shared" si="54"/>
        <v>6345.5836684005344</v>
      </c>
      <c r="J850" s="23">
        <f t="shared" si="55"/>
        <v>6234.3429934631176</v>
      </c>
      <c r="L850" s="14"/>
    </row>
    <row r="851" spans="1:12">
      <c r="A851" s="58">
        <v>2018</v>
      </c>
      <c r="B851" s="58">
        <v>4</v>
      </c>
      <c r="C851" s="17">
        <v>43374</v>
      </c>
      <c r="D851" s="18">
        <v>1</v>
      </c>
      <c r="E851" s="22">
        <v>954</v>
      </c>
      <c r="F851" s="23">
        <v>5221.84</v>
      </c>
      <c r="G851" s="23">
        <f t="shared" si="52"/>
        <v>6383.6993999999995</v>
      </c>
      <c r="H851" s="23">
        <f t="shared" si="53"/>
        <v>6370.9727138967683</v>
      </c>
      <c r="I851" s="23">
        <f t="shared" si="54"/>
        <v>6360.3806424908098</v>
      </c>
      <c r="J851" s="23">
        <f t="shared" si="55"/>
        <v>6254.7733725597363</v>
      </c>
      <c r="L851" s="14"/>
    </row>
    <row r="852" spans="1:12">
      <c r="A852" s="58">
        <v>2018</v>
      </c>
      <c r="B852" s="58">
        <v>4</v>
      </c>
      <c r="C852" s="17">
        <v>43405</v>
      </c>
      <c r="D852" s="18">
        <v>1</v>
      </c>
      <c r="E852" s="22">
        <v>954</v>
      </c>
      <c r="F852" s="23">
        <v>5208.79</v>
      </c>
      <c r="G852" s="23">
        <f t="shared" si="52"/>
        <v>6367.7457749999994</v>
      </c>
      <c r="H852" s="23">
        <f t="shared" si="53"/>
        <v>6375.7175975116743</v>
      </c>
      <c r="I852" s="23">
        <f t="shared" si="54"/>
        <v>6369.8968859394554</v>
      </c>
      <c r="J852" s="23">
        <f t="shared" si="55"/>
        <v>6273.0218727141537</v>
      </c>
      <c r="L852" s="14"/>
    </row>
    <row r="853" spans="1:12">
      <c r="A853" s="58">
        <v>2018</v>
      </c>
      <c r="B853" s="58">
        <v>4</v>
      </c>
      <c r="C853" s="17">
        <v>43435</v>
      </c>
      <c r="D853" s="18">
        <v>1</v>
      </c>
      <c r="E853" s="22">
        <v>954</v>
      </c>
      <c r="F853" s="23">
        <v>5216.08</v>
      </c>
      <c r="G853" s="23">
        <f t="shared" si="52"/>
        <v>6376.657799999999</v>
      </c>
      <c r="H853" s="23">
        <f t="shared" si="53"/>
        <v>6372.2002294788872</v>
      </c>
      <c r="I853" s="23">
        <f t="shared" si="54"/>
        <v>6376.0309829370408</v>
      </c>
      <c r="J853" s="23">
        <f t="shared" si="55"/>
        <v>6290.6952851885771</v>
      </c>
      <c r="L853" s="14"/>
    </row>
    <row r="854" spans="1:12">
      <c r="A854" s="58">
        <v>2019</v>
      </c>
      <c r="B854" s="58">
        <v>1</v>
      </c>
      <c r="C854" s="17">
        <v>43466</v>
      </c>
      <c r="D854" s="18">
        <v>1</v>
      </c>
      <c r="E854" s="22">
        <v>998</v>
      </c>
      <c r="F854" s="23">
        <v>5234.8599999999997</v>
      </c>
      <c r="G854" s="23">
        <f t="shared" si="52"/>
        <v>6399.6163499999993</v>
      </c>
      <c r="H854" s="23">
        <f t="shared" si="53"/>
        <v>6388.1267610493624</v>
      </c>
      <c r="I854" s="23">
        <f t="shared" si="54"/>
        <v>6381.3258612578793</v>
      </c>
      <c r="J854" s="23">
        <f t="shared" si="55"/>
        <v>6309.1000074970752</v>
      </c>
      <c r="L854" s="14"/>
    </row>
    <row r="855" spans="1:12">
      <c r="A855" s="58">
        <v>2019</v>
      </c>
      <c r="B855" s="58">
        <v>1</v>
      </c>
      <c r="C855" s="17">
        <v>43497</v>
      </c>
      <c r="D855" s="18">
        <v>1</v>
      </c>
      <c r="E855" s="22">
        <v>998</v>
      </c>
      <c r="F855" s="23">
        <v>5263.13</v>
      </c>
      <c r="G855" s="23">
        <f t="shared" si="52"/>
        <v>6434.1764249999997</v>
      </c>
      <c r="H855" s="23">
        <f t="shared" si="53"/>
        <v>6416.873120782001</v>
      </c>
      <c r="I855" s="23">
        <f t="shared" si="54"/>
        <v>6403.4399121342149</v>
      </c>
      <c r="J855" s="23">
        <f t="shared" si="55"/>
        <v>6329.450301501698</v>
      </c>
      <c r="L855" s="14"/>
    </row>
    <row r="856" spans="1:12">
      <c r="A856" s="58">
        <v>2019</v>
      </c>
      <c r="B856" s="58">
        <v>1</v>
      </c>
      <c r="C856" s="17">
        <v>43525</v>
      </c>
      <c r="D856" s="18">
        <v>1</v>
      </c>
      <c r="E856" s="22">
        <v>998</v>
      </c>
      <c r="F856" s="23">
        <v>5303.66</v>
      </c>
      <c r="G856" s="23">
        <f t="shared" si="52"/>
        <v>6483.7243499999995</v>
      </c>
      <c r="H856" s="23">
        <f t="shared" si="53"/>
        <v>6458.9028757962014</v>
      </c>
      <c r="I856" s="23">
        <f t="shared" si="54"/>
        <v>6439.0799243568372</v>
      </c>
      <c r="J856" s="23">
        <f t="shared" si="55"/>
        <v>6353.556782336741</v>
      </c>
      <c r="L856" s="14"/>
    </row>
    <row r="857" spans="1:12">
      <c r="A857" s="58">
        <v>2019</v>
      </c>
      <c r="B857" s="58">
        <v>2</v>
      </c>
      <c r="C857" s="17">
        <v>43556</v>
      </c>
      <c r="D857" s="18">
        <v>1</v>
      </c>
      <c r="E857" s="22">
        <v>998</v>
      </c>
      <c r="F857" s="23">
        <v>5335.48</v>
      </c>
      <c r="G857" s="23">
        <f t="shared" si="52"/>
        <v>6522.6242999999995</v>
      </c>
      <c r="H857" s="23">
        <f t="shared" si="53"/>
        <v>6503.1452390217846</v>
      </c>
      <c r="I857" s="23">
        <f t="shared" si="54"/>
        <v>6480.0738803500972</v>
      </c>
      <c r="J857" s="23">
        <f t="shared" si="55"/>
        <v>6379.8197350881301</v>
      </c>
      <c r="L857" s="14"/>
    </row>
    <row r="858" spans="1:12">
      <c r="A858" s="58">
        <v>2019</v>
      </c>
      <c r="B858" s="58">
        <v>2</v>
      </c>
      <c r="C858" s="17">
        <v>43586</v>
      </c>
      <c r="D858" s="18">
        <v>1</v>
      </c>
      <c r="E858" s="22">
        <v>998</v>
      </c>
      <c r="F858" s="23">
        <v>5343.48</v>
      </c>
      <c r="G858" s="23">
        <f t="shared" si="52"/>
        <v>6532.4042999999992</v>
      </c>
      <c r="H858" s="23">
        <f t="shared" si="53"/>
        <v>6527.5124683607064</v>
      </c>
      <c r="I858" s="23">
        <f t="shared" si="54"/>
        <v>6512.8836688150168</v>
      </c>
      <c r="J858" s="23">
        <f t="shared" si="55"/>
        <v>6404.7011182236383</v>
      </c>
      <c r="L858" s="14"/>
    </row>
    <row r="859" spans="1:12">
      <c r="A859" s="58">
        <v>2019</v>
      </c>
      <c r="B859" s="58">
        <v>2</v>
      </c>
      <c r="C859" s="17">
        <v>43617</v>
      </c>
      <c r="D859" s="18">
        <v>1</v>
      </c>
      <c r="E859" s="22">
        <v>998</v>
      </c>
      <c r="F859" s="23">
        <v>5344.01</v>
      </c>
      <c r="G859" s="23">
        <f t="shared" si="52"/>
        <v>6533.0522249999995</v>
      </c>
      <c r="H859" s="23">
        <f t="shared" si="53"/>
        <v>6532.7282544672371</v>
      </c>
      <c r="I859" s="23">
        <f t="shared" si="54"/>
        <v>6529.358531767748</v>
      </c>
      <c r="J859" s="23">
        <f t="shared" si="55"/>
        <v>6422.1298368384123</v>
      </c>
      <c r="L859" s="14"/>
    </row>
    <row r="860" spans="1:12">
      <c r="A860" s="58">
        <v>2019</v>
      </c>
      <c r="B860" s="58">
        <v>3</v>
      </c>
      <c r="C860" s="17">
        <v>43647</v>
      </c>
      <c r="D860" s="18">
        <v>1</v>
      </c>
      <c r="E860" s="22">
        <v>998</v>
      </c>
      <c r="F860" s="23">
        <v>5349.35</v>
      </c>
      <c r="G860" s="23">
        <f t="shared" si="52"/>
        <v>6539.5803750000005</v>
      </c>
      <c r="H860" s="23">
        <f t="shared" si="53"/>
        <v>6536.3154850007113</v>
      </c>
      <c r="I860" s="23">
        <f t="shared" si="54"/>
        <v>6535.0114965400344</v>
      </c>
      <c r="J860" s="23">
        <f t="shared" si="55"/>
        <v>6438.8022286429677</v>
      </c>
      <c r="L860" s="14"/>
    </row>
    <row r="861" spans="1:12">
      <c r="A861" s="58">
        <v>2019</v>
      </c>
      <c r="B861" s="58">
        <v>3</v>
      </c>
      <c r="C861" s="17">
        <v>43678</v>
      </c>
      <c r="D861" s="18">
        <v>1</v>
      </c>
      <c r="E861" s="22">
        <v>998</v>
      </c>
      <c r="F861" s="23">
        <v>5355.77</v>
      </c>
      <c r="G861" s="23">
        <f t="shared" si="52"/>
        <v>6547.428825</v>
      </c>
      <c r="H861" s="23">
        <f t="shared" si="53"/>
        <v>6543.5034232954531</v>
      </c>
      <c r="I861" s="23">
        <f t="shared" si="54"/>
        <v>6540.0178341586288</v>
      </c>
      <c r="J861" s="23">
        <f t="shared" si="55"/>
        <v>6456.163178749357</v>
      </c>
      <c r="L861" s="14"/>
    </row>
    <row r="862" spans="1:12">
      <c r="A862" s="58">
        <v>2019</v>
      </c>
      <c r="B862" s="58">
        <v>3</v>
      </c>
      <c r="C862" s="17">
        <v>43709</v>
      </c>
      <c r="D862" s="18">
        <v>1</v>
      </c>
      <c r="E862" s="22">
        <v>998</v>
      </c>
      <c r="F862" s="23">
        <v>5353.09</v>
      </c>
      <c r="G862" s="23">
        <f t="shared" si="52"/>
        <v>6544.1525249999995</v>
      </c>
      <c r="H862" s="23">
        <f t="shared" si="53"/>
        <v>6545.7904700182344</v>
      </c>
      <c r="I862" s="23">
        <f t="shared" si="54"/>
        <v>6543.7197833763057</v>
      </c>
      <c r="J862" s="23">
        <f t="shared" si="55"/>
        <v>6471.6848620527089</v>
      </c>
      <c r="L862" s="14"/>
    </row>
    <row r="863" spans="1:12">
      <c r="A863" s="58">
        <v>2019</v>
      </c>
      <c r="B863" s="58">
        <v>4</v>
      </c>
      <c r="C863" s="17">
        <v>43739</v>
      </c>
      <c r="D863" s="18">
        <v>1</v>
      </c>
      <c r="E863" s="22">
        <v>998</v>
      </c>
      <c r="F863" s="23">
        <v>5355.23</v>
      </c>
      <c r="G863" s="23">
        <f t="shared" si="52"/>
        <v>6546.7686749999993</v>
      </c>
      <c r="H863" s="23">
        <f t="shared" si="53"/>
        <v>6545.4604692941311</v>
      </c>
      <c r="I863" s="23">
        <f t="shared" si="54"/>
        <v>6546.1165221042529</v>
      </c>
      <c r="J863" s="23">
        <f t="shared" si="55"/>
        <v>6485.3025554106052</v>
      </c>
      <c r="L863" s="14"/>
    </row>
    <row r="864" spans="1:12">
      <c r="A864" s="58">
        <v>2019</v>
      </c>
      <c r="B864" s="58">
        <v>4</v>
      </c>
      <c r="C864" s="17">
        <v>43770</v>
      </c>
      <c r="D864" s="18">
        <v>1</v>
      </c>
      <c r="E864" s="22">
        <v>998</v>
      </c>
      <c r="F864" s="23">
        <v>5384.15</v>
      </c>
      <c r="G864" s="23">
        <f t="shared" si="52"/>
        <v>6582.1233749999992</v>
      </c>
      <c r="H864" s="23">
        <f t="shared" si="53"/>
        <v>6564.4222233518212</v>
      </c>
      <c r="I864" s="23">
        <f t="shared" si="54"/>
        <v>6557.6586909459566</v>
      </c>
      <c r="J864" s="23">
        <f t="shared" si="55"/>
        <v>6503.2223080406038</v>
      </c>
      <c r="L864" s="14"/>
    </row>
    <row r="865" spans="1:12">
      <c r="A865" s="58">
        <v>2019</v>
      </c>
      <c r="B865" s="58">
        <v>4</v>
      </c>
      <c r="C865" s="17">
        <v>43800</v>
      </c>
      <c r="D865" s="18">
        <v>1</v>
      </c>
      <c r="E865" s="22">
        <v>998</v>
      </c>
      <c r="F865" s="23">
        <v>5449.84</v>
      </c>
      <c r="G865" s="23">
        <f t="shared" si="52"/>
        <v>6662.4294</v>
      </c>
      <c r="H865" s="23">
        <f t="shared" si="53"/>
        <v>6622.1546560033785</v>
      </c>
      <c r="I865" s="23">
        <f t="shared" si="54"/>
        <v>6596.9300339010369</v>
      </c>
      <c r="J865" s="23">
        <f t="shared" si="55"/>
        <v>6527.0242466647505</v>
      </c>
      <c r="L865" s="14"/>
    </row>
    <row r="866" spans="1:12">
      <c r="A866" s="58">
        <v>2020</v>
      </c>
      <c r="B866" s="58">
        <v>1</v>
      </c>
      <c r="C866" s="17">
        <v>43831</v>
      </c>
      <c r="D866" s="18">
        <v>1</v>
      </c>
      <c r="E866" s="22">
        <v>1039</v>
      </c>
      <c r="F866" s="23">
        <v>5460.19</v>
      </c>
      <c r="G866" s="23">
        <f t="shared" si="52"/>
        <v>6675.0822749999988</v>
      </c>
      <c r="H866" s="23">
        <f t="shared" si="53"/>
        <v>6668.7528366538581</v>
      </c>
      <c r="I866" s="23">
        <f t="shared" si="54"/>
        <v>6639.7504005599776</v>
      </c>
      <c r="J866" s="23">
        <f t="shared" si="55"/>
        <v>6549.9871754884061</v>
      </c>
      <c r="L866" s="14"/>
    </row>
    <row r="867" spans="1:12">
      <c r="A867" s="58">
        <v>2020</v>
      </c>
      <c r="B867" s="58">
        <v>1</v>
      </c>
      <c r="C867" s="17">
        <v>43862</v>
      </c>
      <c r="D867" s="18">
        <v>1</v>
      </c>
      <c r="E867" s="22">
        <v>1045</v>
      </c>
      <c r="F867" s="23">
        <v>5469.47</v>
      </c>
      <c r="G867" s="23">
        <f t="shared" si="52"/>
        <v>6686.4270749999996</v>
      </c>
      <c r="H867" s="23">
        <f t="shared" si="53"/>
        <v>6680.7522668792762</v>
      </c>
      <c r="I867" s="23">
        <f t="shared" si="54"/>
        <v>6674.6390524027202</v>
      </c>
      <c r="J867" s="23">
        <f t="shared" si="55"/>
        <v>6571.0112683211755</v>
      </c>
      <c r="L867" s="14"/>
    </row>
    <row r="868" spans="1:12">
      <c r="A868" s="58">
        <v>2020</v>
      </c>
      <c r="B868" s="58">
        <v>1</v>
      </c>
      <c r="C868" s="17">
        <v>43891</v>
      </c>
      <c r="D868" s="18">
        <v>1</v>
      </c>
      <c r="E868" s="22">
        <v>1045</v>
      </c>
      <c r="F868" s="23">
        <v>5479.32</v>
      </c>
      <c r="G868" s="23">
        <f t="shared" si="52"/>
        <v>6698.4686999999994</v>
      </c>
      <c r="H868" s="23">
        <f t="shared" si="53"/>
        <v>6692.4451792091686</v>
      </c>
      <c r="I868" s="23">
        <f t="shared" si="54"/>
        <v>6686.6525320926085</v>
      </c>
      <c r="J868" s="23">
        <f t="shared" si="55"/>
        <v>6588.8779220451652</v>
      </c>
      <c r="L868" s="14"/>
    </row>
    <row r="869" spans="1:12">
      <c r="A869" s="58">
        <v>2020</v>
      </c>
      <c r="B869" s="58">
        <v>2</v>
      </c>
      <c r="C869" s="17">
        <v>43922</v>
      </c>
      <c r="D869" s="18">
        <v>1</v>
      </c>
      <c r="E869" s="22">
        <v>1045</v>
      </c>
      <c r="F869" s="23">
        <v>5466.72</v>
      </c>
      <c r="G869" s="23">
        <f t="shared" si="52"/>
        <v>6683.0652</v>
      </c>
      <c r="H869" s="23">
        <f t="shared" si="53"/>
        <v>6690.76251725162</v>
      </c>
      <c r="I869" s="23">
        <f t="shared" ref="I869:I871" si="56">GEOMEAN(G867:G869)</f>
        <v>6689.3170575825297</v>
      </c>
      <c r="J869" s="23">
        <f t="shared" ref="J869:J871" si="57">GEOMEAN(G858:G869)</f>
        <v>6602.233890502016</v>
      </c>
      <c r="L869" s="14"/>
    </row>
    <row r="870" spans="1:12">
      <c r="A870" s="58">
        <v>2020</v>
      </c>
      <c r="B870" s="58">
        <v>2</v>
      </c>
      <c r="C870" s="17">
        <v>43952</v>
      </c>
      <c r="D870" s="18">
        <v>1</v>
      </c>
      <c r="E870" s="22">
        <v>1045</v>
      </c>
      <c r="F870" s="23">
        <v>5453.05</v>
      </c>
      <c r="G870" s="23">
        <f t="shared" si="52"/>
        <v>6666.3536249999997</v>
      </c>
      <c r="H870" s="23">
        <f t="shared" si="53"/>
        <v>6674.7041823687841</v>
      </c>
      <c r="I870" s="23">
        <f t="shared" si="56"/>
        <v>6682.6163055933821</v>
      </c>
      <c r="J870" s="23">
        <f t="shared" si="57"/>
        <v>6613.4109969546598</v>
      </c>
      <c r="L870" s="14"/>
    </row>
    <row r="871" spans="1:12">
      <c r="A871" s="58">
        <v>2020</v>
      </c>
      <c r="B871" s="58">
        <v>2</v>
      </c>
      <c r="C871" s="17">
        <v>43983</v>
      </c>
      <c r="D871" s="18">
        <v>1</v>
      </c>
      <c r="E871" s="22">
        <v>1045</v>
      </c>
      <c r="F871" s="23">
        <v>5469.41</v>
      </c>
      <c r="G871" s="23">
        <f t="shared" si="52"/>
        <v>6686.353724999999</v>
      </c>
      <c r="H871" s="23">
        <f t="shared" si="53"/>
        <v>6676.3461858029796</v>
      </c>
      <c r="I871" s="23">
        <f t="shared" si="56"/>
        <v>6678.5851062934553</v>
      </c>
      <c r="J871" s="23">
        <f t="shared" si="57"/>
        <v>6626.2062235793637</v>
      </c>
      <c r="L871" s="14"/>
    </row>
    <row r="872" spans="1:12">
      <c r="A872" s="58">
        <v>2020</v>
      </c>
      <c r="B872" s="58">
        <v>3</v>
      </c>
      <c r="C872" s="17">
        <v>44013</v>
      </c>
      <c r="D872" s="18">
        <v>1</v>
      </c>
      <c r="E872" s="22">
        <v>1045</v>
      </c>
      <c r="F872" s="23">
        <v>5493.48</v>
      </c>
      <c r="G872" s="23">
        <f t="shared" ref="G872:G877" si="58">F872*(1.2225)</f>
        <v>6715.7792999999992</v>
      </c>
      <c r="H872" s="23">
        <f t="shared" ref="H872:H877" si="59">SQRT(G872*G871)</f>
        <v>6701.050360863801</v>
      </c>
      <c r="I872" s="23">
        <f t="shared" ref="I872:I877" si="60">GEOMEAN(G870:G872)</f>
        <v>6689.4647631841963</v>
      </c>
      <c r="J872" s="23">
        <f t="shared" ref="J872:J877" si="61">GEOMEAN(G861:G872)</f>
        <v>6640.9033425969883</v>
      </c>
      <c r="L872" s="14"/>
    </row>
    <row r="873" spans="1:12">
      <c r="A873" s="58">
        <v>2020</v>
      </c>
      <c r="B873" s="58">
        <v>3</v>
      </c>
      <c r="C873" s="17">
        <v>44044</v>
      </c>
      <c r="D873" s="18">
        <v>1</v>
      </c>
      <c r="E873" s="22">
        <v>1045</v>
      </c>
      <c r="F873" s="23">
        <v>5513.26</v>
      </c>
      <c r="G873" s="23">
        <f t="shared" si="58"/>
        <v>6739.9603499999994</v>
      </c>
      <c r="H873" s="23">
        <f t="shared" si="59"/>
        <v>6727.8589611666766</v>
      </c>
      <c r="I873" s="23">
        <f t="shared" si="60"/>
        <v>6713.9953342637855</v>
      </c>
      <c r="J873" s="23">
        <f t="shared" si="61"/>
        <v>6656.9614014929784</v>
      </c>
      <c r="L873" s="14"/>
    </row>
    <row r="874" spans="1:12">
      <c r="A874" s="58">
        <v>2020</v>
      </c>
      <c r="B874" s="58">
        <v>3</v>
      </c>
      <c r="C874" s="17">
        <v>44075</v>
      </c>
      <c r="D874" s="18">
        <v>1</v>
      </c>
      <c r="E874" s="22">
        <v>1045</v>
      </c>
      <c r="F874" s="23">
        <v>5561.23</v>
      </c>
      <c r="G874" s="23">
        <f t="shared" si="58"/>
        <v>6798.6036749999994</v>
      </c>
      <c r="H874" s="23">
        <f t="shared" si="59"/>
        <v>6769.2185076908454</v>
      </c>
      <c r="I874" s="23">
        <f t="shared" si="60"/>
        <v>6751.3583570374267</v>
      </c>
      <c r="J874" s="23">
        <f t="shared" si="61"/>
        <v>6678.156076315986</v>
      </c>
      <c r="L874" s="14"/>
    </row>
    <row r="875" spans="1:12">
      <c r="A875" s="58">
        <v>2020</v>
      </c>
      <c r="B875" s="58">
        <v>4</v>
      </c>
      <c r="C875" s="17">
        <v>44105</v>
      </c>
      <c r="D875" s="18">
        <v>1</v>
      </c>
      <c r="E875" s="22">
        <v>1045</v>
      </c>
      <c r="F875" s="23">
        <v>5610.72</v>
      </c>
      <c r="G875" s="23">
        <f t="shared" si="58"/>
        <v>6859.1052</v>
      </c>
      <c r="H875" s="23">
        <f t="shared" si="59"/>
        <v>6828.7874340860544</v>
      </c>
      <c r="I875" s="23">
        <f t="shared" si="60"/>
        <v>6799.0490880092166</v>
      </c>
      <c r="J875" s="23">
        <f>GEOMEAN(G864:G875)</f>
        <v>6704.143018774902</v>
      </c>
      <c r="L875" s="14"/>
    </row>
    <row r="876" spans="1:12">
      <c r="A876" s="58">
        <v>2020</v>
      </c>
      <c r="B876" s="58">
        <v>4</v>
      </c>
      <c r="C876" s="17">
        <v>44136</v>
      </c>
      <c r="D876" s="18">
        <v>1</v>
      </c>
      <c r="E876" s="22">
        <v>1045</v>
      </c>
      <c r="F876" s="23">
        <v>5664.02</v>
      </c>
      <c r="G876" s="23">
        <f t="shared" si="58"/>
        <v>6924.2644499999997</v>
      </c>
      <c r="H876" s="23">
        <f t="shared" si="59"/>
        <v>6891.6078164075861</v>
      </c>
      <c r="I876" s="23">
        <f t="shared" si="60"/>
        <v>6860.4659234902028</v>
      </c>
      <c r="J876" s="23">
        <f t="shared" si="61"/>
        <v>6732.5136009847038</v>
      </c>
      <c r="L876" s="14"/>
    </row>
    <row r="877" spans="1:12">
      <c r="A877" s="58">
        <v>2020</v>
      </c>
      <c r="B877" s="58">
        <v>4</v>
      </c>
      <c r="C877" s="17">
        <v>44166</v>
      </c>
      <c r="D877" s="18">
        <v>1</v>
      </c>
      <c r="E877" s="22">
        <v>1045</v>
      </c>
      <c r="F877" s="23">
        <v>5746.71</v>
      </c>
      <c r="G877" s="23">
        <f t="shared" si="58"/>
        <v>7025.3529749999998</v>
      </c>
      <c r="H877" s="23">
        <f t="shared" si="59"/>
        <v>6974.6255708456665</v>
      </c>
      <c r="I877" s="23">
        <f t="shared" si="60"/>
        <v>6935.9042071314625</v>
      </c>
      <c r="J877" s="23">
        <f t="shared" si="61"/>
        <v>6762.3378864596098</v>
      </c>
      <c r="L877" s="14"/>
    </row>
    <row r="878" spans="1:12">
      <c r="A878" s="58">
        <v>2021</v>
      </c>
      <c r="B878" s="58">
        <v>1</v>
      </c>
      <c r="C878" s="17">
        <v>44197</v>
      </c>
      <c r="D878" s="18">
        <v>1</v>
      </c>
      <c r="E878" s="22">
        <v>1100</v>
      </c>
      <c r="F878" s="23">
        <v>5762.23</v>
      </c>
      <c r="G878" s="23">
        <f t="shared" ref="G878:G883" si="62">F878*(1.2225)</f>
        <v>7044.3261749999992</v>
      </c>
      <c r="H878" s="23">
        <f t="shared" ref="H878:H883" si="63">SQRT(G878*G877)</f>
        <v>7034.8331785769178</v>
      </c>
      <c r="I878" s="23">
        <f t="shared" ref="I878:I883" si="64">GEOMEAN(G876:G878)</f>
        <v>6997.7821379845036</v>
      </c>
      <c r="J878" s="23">
        <f t="shared" ref="J878:J883" si="65">GEOMEAN(G867:G878)</f>
        <v>6792.7469540618795</v>
      </c>
      <c r="L878" s="14"/>
    </row>
    <row r="879" spans="1:12">
      <c r="A879" s="58">
        <v>2021</v>
      </c>
      <c r="B879" s="58">
        <v>1</v>
      </c>
      <c r="C879" s="17">
        <v>44228</v>
      </c>
      <c r="D879" s="18">
        <v>1</v>
      </c>
      <c r="E879" s="22">
        <v>1100</v>
      </c>
      <c r="F879" s="23">
        <v>5809.48</v>
      </c>
      <c r="G879" s="23">
        <f t="shared" si="62"/>
        <v>7102.0892999999987</v>
      </c>
      <c r="H879" s="23">
        <f t="shared" si="63"/>
        <v>7073.1487721648709</v>
      </c>
      <c r="I879" s="23">
        <f t="shared" si="64"/>
        <v>7057.1808185251257</v>
      </c>
      <c r="J879" s="23">
        <f t="shared" si="65"/>
        <v>6826.9717291856805</v>
      </c>
      <c r="L879" s="14"/>
    </row>
    <row r="880" spans="1:12">
      <c r="A880" s="58">
        <v>2021</v>
      </c>
      <c r="B880" s="58">
        <v>1</v>
      </c>
      <c r="C880" s="17">
        <v>44256</v>
      </c>
      <c r="D880" s="18">
        <v>1</v>
      </c>
      <c r="E880" s="22">
        <v>1100</v>
      </c>
      <c r="F880" s="23">
        <v>5859.44</v>
      </c>
      <c r="G880" s="23">
        <f t="shared" si="62"/>
        <v>7163.165399999999</v>
      </c>
      <c r="H880" s="23">
        <f t="shared" si="63"/>
        <v>7132.5619759992414</v>
      </c>
      <c r="I880" s="23">
        <f t="shared" si="64"/>
        <v>7103.0279183851544</v>
      </c>
      <c r="J880" s="23">
        <f t="shared" si="65"/>
        <v>6865.2373776920895</v>
      </c>
      <c r="L880" s="14"/>
    </row>
    <row r="881" spans="1:12">
      <c r="A881" s="58">
        <v>2021</v>
      </c>
      <c r="B881" s="58">
        <v>2</v>
      </c>
      <c r="C881" s="17">
        <v>44287</v>
      </c>
      <c r="D881" s="18">
        <v>1</v>
      </c>
      <c r="E881" s="22">
        <v>1100</v>
      </c>
      <c r="F881" s="23">
        <v>5881.71</v>
      </c>
      <c r="G881" s="23">
        <f t="shared" si="62"/>
        <v>7190.3904749999992</v>
      </c>
      <c r="H881" s="23">
        <f t="shared" si="63"/>
        <v>7176.7650277133607</v>
      </c>
      <c r="I881" s="23">
        <f t="shared" si="64"/>
        <v>7151.7862807534284</v>
      </c>
      <c r="J881" s="23">
        <f t="shared" si="65"/>
        <v>6907.2253166019364</v>
      </c>
      <c r="L881" s="14"/>
    </row>
    <row r="882" spans="1:12">
      <c r="A882" s="58">
        <v>2021</v>
      </c>
      <c r="B882" s="58">
        <v>2</v>
      </c>
      <c r="C882" s="17">
        <v>44317</v>
      </c>
      <c r="D882" s="18">
        <v>1</v>
      </c>
      <c r="E882" s="22">
        <v>1100</v>
      </c>
      <c r="F882" s="23">
        <v>5938.17</v>
      </c>
      <c r="G882" s="23">
        <f t="shared" si="62"/>
        <v>7259.4128249999994</v>
      </c>
      <c r="H882" s="23">
        <f t="shared" si="63"/>
        <v>7224.8192247953748</v>
      </c>
      <c r="I882" s="23">
        <f t="shared" si="64"/>
        <v>7204.2092122408812</v>
      </c>
      <c r="J882" s="23">
        <f t="shared" si="65"/>
        <v>6956.4561516153635</v>
      </c>
      <c r="L882" s="14"/>
    </row>
    <row r="883" spans="1:12">
      <c r="A883" s="58">
        <v>2021</v>
      </c>
      <c r="B883" s="58">
        <v>2</v>
      </c>
      <c r="C883" s="17">
        <v>44348</v>
      </c>
      <c r="D883" s="18">
        <v>1</v>
      </c>
      <c r="E883" s="22">
        <v>1100</v>
      </c>
      <c r="F883" s="23">
        <v>5973.8</v>
      </c>
      <c r="G883" s="23">
        <f t="shared" si="62"/>
        <v>7302.9704999999994</v>
      </c>
      <c r="H883" s="23">
        <f t="shared" si="63"/>
        <v>7281.1590909893366</v>
      </c>
      <c r="I883" s="23">
        <f t="shared" si="64"/>
        <v>7250.7762806560113</v>
      </c>
      <c r="J883" s="23">
        <f t="shared" si="65"/>
        <v>7007.7817627856921</v>
      </c>
      <c r="L883" s="14"/>
    </row>
    <row r="884" spans="1:12">
      <c r="A884" s="58">
        <v>2021</v>
      </c>
      <c r="B884" s="58">
        <v>3</v>
      </c>
      <c r="C884" s="17">
        <v>44378</v>
      </c>
      <c r="D884" s="18">
        <v>1</v>
      </c>
      <c r="E884" s="22">
        <v>1100</v>
      </c>
      <c r="F884" s="23">
        <v>6034.73</v>
      </c>
      <c r="G884" s="23">
        <f t="shared" ref="G884:G885" si="66">F884*(1.2225)</f>
        <v>7377.4574249999987</v>
      </c>
      <c r="H884" s="23">
        <f t="shared" ref="H884:H885" si="67">SQRT(G884*G883)</f>
        <v>7340.1194772143153</v>
      </c>
      <c r="I884" s="23">
        <f t="shared" ref="I884:I885" si="68">GEOMEAN(G882:G884)</f>
        <v>7313.1180539499464</v>
      </c>
      <c r="J884" s="23">
        <f t="shared" ref="J884:J885" si="69">GEOMEAN(G873:G884)</f>
        <v>7062.8734785825272</v>
      </c>
      <c r="L884" s="14"/>
    </row>
    <row r="885" spans="1:12">
      <c r="A885" s="58">
        <v>2021</v>
      </c>
      <c r="B885" s="58">
        <v>3</v>
      </c>
      <c r="C885" s="17">
        <v>44409</v>
      </c>
      <c r="D885" s="18">
        <v>1</v>
      </c>
      <c r="E885" s="22">
        <v>1100</v>
      </c>
      <c r="F885" s="23">
        <v>6087.84</v>
      </c>
      <c r="G885" s="23">
        <f t="shared" si="66"/>
        <v>7442.3843999999999</v>
      </c>
      <c r="H885" s="23">
        <f t="shared" si="67"/>
        <v>7409.8497995225352</v>
      </c>
      <c r="I885" s="23">
        <f t="shared" si="68"/>
        <v>7374.0506891074529</v>
      </c>
      <c r="J885" s="23">
        <f t="shared" si="69"/>
        <v>7121.4646504542434</v>
      </c>
      <c r="L885" s="14"/>
    </row>
    <row r="886" spans="1:12">
      <c r="A886" s="58">
        <v>2021</v>
      </c>
      <c r="B886" s="58">
        <v>3</v>
      </c>
      <c r="C886" s="17">
        <v>44440</v>
      </c>
      <c r="D886" s="18">
        <v>1</v>
      </c>
      <c r="E886" s="22">
        <v>1100</v>
      </c>
      <c r="F886" s="23">
        <v>6160.89</v>
      </c>
      <c r="G886" s="23">
        <f t="shared" ref="G886:G905" si="70">F886*(1.2225)</f>
        <v>7531.6880249999995</v>
      </c>
      <c r="H886" s="23">
        <f t="shared" ref="H886:H905" si="71">SQRT(G886*G885)</f>
        <v>7486.9030622098217</v>
      </c>
      <c r="I886" s="23">
        <f t="shared" ref="I886:I889" si="72">GEOMEAN(G884:G886)</f>
        <v>7450.2419577932424</v>
      </c>
      <c r="J886" s="23">
        <f t="shared" ref="J886:J889" si="73">GEOMEAN(G875:G886)</f>
        <v>7182.49566750535</v>
      </c>
      <c r="L886" s="14"/>
    </row>
    <row r="887" spans="1:12">
      <c r="A887" s="58">
        <v>2021</v>
      </c>
      <c r="B887" s="58">
        <v>4</v>
      </c>
      <c r="C887" s="17">
        <v>44470</v>
      </c>
      <c r="D887" s="18">
        <v>1</v>
      </c>
      <c r="E887" s="22">
        <v>1100</v>
      </c>
      <c r="F887" s="23">
        <v>6232.36</v>
      </c>
      <c r="G887" s="23">
        <f t="shared" si="70"/>
        <v>7619.0600999999988</v>
      </c>
      <c r="H887" s="23">
        <f t="shared" si="71"/>
        <v>7575.2480960642661</v>
      </c>
      <c r="I887" s="23">
        <f t="shared" si="72"/>
        <v>7530.6987199466175</v>
      </c>
      <c r="J887" s="23">
        <f t="shared" si="73"/>
        <v>7245.664164186539</v>
      </c>
      <c r="L887" s="14"/>
    </row>
    <row r="888" spans="1:12">
      <c r="A888" s="58">
        <v>2021</v>
      </c>
      <c r="B888" s="58">
        <v>4</v>
      </c>
      <c r="C888" s="17">
        <v>44501</v>
      </c>
      <c r="D888" s="18">
        <v>1</v>
      </c>
      <c r="E888" s="22">
        <v>1100</v>
      </c>
      <c r="F888" s="23">
        <v>6284.71</v>
      </c>
      <c r="G888" s="23">
        <f t="shared" si="70"/>
        <v>7683.0579749999997</v>
      </c>
      <c r="H888" s="23">
        <f t="shared" si="71"/>
        <v>7650.9921228105632</v>
      </c>
      <c r="I888" s="23">
        <f t="shared" si="72"/>
        <v>7611.0155759561958</v>
      </c>
      <c r="J888" s="23">
        <f t="shared" si="73"/>
        <v>7308.7241816283249</v>
      </c>
      <c r="L888" s="14"/>
    </row>
    <row r="889" spans="1:12">
      <c r="A889" s="58">
        <v>2021</v>
      </c>
      <c r="B889" s="58">
        <v>4</v>
      </c>
      <c r="C889" s="17">
        <v>44531</v>
      </c>
      <c r="D889" s="18">
        <v>1</v>
      </c>
      <c r="E889" s="22">
        <v>1100</v>
      </c>
      <c r="F889" s="23">
        <v>6330.59</v>
      </c>
      <c r="G889" s="23">
        <f t="shared" si="70"/>
        <v>7739.1462750000001</v>
      </c>
      <c r="H889" s="23">
        <f t="shared" si="71"/>
        <v>7711.0511285965604</v>
      </c>
      <c r="I889" s="23">
        <f t="shared" si="72"/>
        <v>7680.2647009413404</v>
      </c>
      <c r="J889" s="23">
        <f t="shared" si="73"/>
        <v>7367.8987335867405</v>
      </c>
      <c r="L889" s="14"/>
    </row>
    <row r="890" spans="1:12">
      <c r="A890" s="58">
        <v>2022</v>
      </c>
      <c r="B890" s="58">
        <v>1</v>
      </c>
      <c r="C890" s="17">
        <v>44562</v>
      </c>
      <c r="D890" s="18">
        <v>1</v>
      </c>
      <c r="E890" s="22">
        <v>1212</v>
      </c>
      <c r="F890" s="23">
        <v>6373</v>
      </c>
      <c r="G890" s="23">
        <f t="shared" si="70"/>
        <v>7790.9924999999994</v>
      </c>
      <c r="H890" s="23">
        <f t="shared" si="71"/>
        <v>7765.0261161780991</v>
      </c>
      <c r="I890" s="23">
        <f t="shared" ref="I890:I905" si="74">GEOMEAN(G888:G890)</f>
        <v>7737.6066945028397</v>
      </c>
      <c r="J890" s="23">
        <f t="shared" ref="J890:J905" si="75">GEOMEAN(G879:G890)</f>
        <v>7430.0161703635422</v>
      </c>
      <c r="L890" s="14"/>
    </row>
    <row r="891" spans="1:12">
      <c r="A891" s="58">
        <v>2022</v>
      </c>
      <c r="B891" s="58">
        <v>1</v>
      </c>
      <c r="C891" s="17">
        <v>44593</v>
      </c>
      <c r="D891" s="18">
        <v>1</v>
      </c>
      <c r="E891" s="22">
        <v>1212</v>
      </c>
      <c r="F891" s="23">
        <v>6436.73</v>
      </c>
      <c r="G891" s="23">
        <f t="shared" si="70"/>
        <v>7868.9024249999993</v>
      </c>
      <c r="H891" s="23">
        <f t="shared" si="71"/>
        <v>7829.8505590085688</v>
      </c>
      <c r="I891" s="23">
        <f t="shared" si="74"/>
        <v>7799.498289703487</v>
      </c>
      <c r="J891" s="23">
        <f t="shared" si="75"/>
        <v>7493.7711853139417</v>
      </c>
      <c r="L891" s="14"/>
    </row>
    <row r="892" spans="1:12">
      <c r="A892" s="58">
        <v>2022</v>
      </c>
      <c r="B892" s="58">
        <v>1</v>
      </c>
      <c r="C892" s="17">
        <v>44621</v>
      </c>
      <c r="D892" s="18">
        <v>1</v>
      </c>
      <c r="E892" s="22">
        <v>1212</v>
      </c>
      <c r="F892" s="23">
        <v>6546.8</v>
      </c>
      <c r="G892" s="23">
        <f t="shared" si="70"/>
        <v>8003.4629999999997</v>
      </c>
      <c r="H892" s="23">
        <f t="shared" si="71"/>
        <v>7935.8975175526157</v>
      </c>
      <c r="I892" s="23">
        <f t="shared" si="74"/>
        <v>7887.2988388864269</v>
      </c>
      <c r="J892" s="23">
        <f t="shared" si="75"/>
        <v>7563.3612077551115</v>
      </c>
      <c r="L892" s="14"/>
    </row>
    <row r="893" spans="1:12">
      <c r="A893" s="58">
        <v>2022</v>
      </c>
      <c r="B893" s="58">
        <v>2</v>
      </c>
      <c r="C893" s="17">
        <v>44652</v>
      </c>
      <c r="D893" s="18">
        <v>1</v>
      </c>
      <c r="E893" s="22">
        <v>1212</v>
      </c>
      <c r="F893" s="23">
        <v>6614.89</v>
      </c>
      <c r="G893" s="23">
        <f t="shared" si="70"/>
        <v>8086.7030249999998</v>
      </c>
      <c r="H893" s="23">
        <f t="shared" si="71"/>
        <v>8044.9753543796251</v>
      </c>
      <c r="I893" s="23">
        <f t="shared" si="74"/>
        <v>7985.8509229158281</v>
      </c>
      <c r="J893" s="23">
        <f t="shared" si="75"/>
        <v>7637.767371686492</v>
      </c>
      <c r="L893" s="14"/>
    </row>
    <row r="894" spans="1:12">
      <c r="A894" s="58">
        <v>2022</v>
      </c>
      <c r="B894" s="58">
        <v>2</v>
      </c>
      <c r="C894" s="17">
        <v>44682</v>
      </c>
      <c r="D894" s="18">
        <v>1</v>
      </c>
      <c r="E894" s="22">
        <v>1212</v>
      </c>
      <c r="F894" s="23">
        <v>6644.66</v>
      </c>
      <c r="G894" s="23">
        <f t="shared" si="70"/>
        <v>8123.096849999999</v>
      </c>
      <c r="H894" s="23">
        <f t="shared" si="71"/>
        <v>8104.8795098547243</v>
      </c>
      <c r="I894" s="23">
        <f t="shared" si="74"/>
        <v>8070.932015143756</v>
      </c>
      <c r="J894" s="23">
        <f t="shared" si="75"/>
        <v>7709.6519323100838</v>
      </c>
      <c r="L894" s="14"/>
    </row>
    <row r="895" spans="1:12">
      <c r="A895" s="58">
        <v>2022</v>
      </c>
      <c r="B895" s="58">
        <v>2</v>
      </c>
      <c r="C895" s="17">
        <v>44713</v>
      </c>
      <c r="D895" s="18">
        <v>1</v>
      </c>
      <c r="E895" s="22">
        <v>1212</v>
      </c>
      <c r="F895" s="23">
        <v>6685.86</v>
      </c>
      <c r="G895" s="23">
        <f t="shared" si="70"/>
        <v>8173.4638499999992</v>
      </c>
      <c r="H895" s="23">
        <f t="shared" si="71"/>
        <v>8148.2414331881364</v>
      </c>
      <c r="I895" s="23">
        <f t="shared" si="74"/>
        <v>8127.6767727068918</v>
      </c>
      <c r="J895" s="23">
        <f t="shared" si="75"/>
        <v>7782.342163907937</v>
      </c>
      <c r="L895" s="14"/>
    </row>
    <row r="896" spans="1:12">
      <c r="A896" s="58">
        <v>2022</v>
      </c>
      <c r="B896" s="58">
        <v>3</v>
      </c>
      <c r="C896" s="17">
        <v>44743</v>
      </c>
      <c r="D896" s="18">
        <v>1</v>
      </c>
      <c r="E896" s="22">
        <v>1212</v>
      </c>
      <c r="F896" s="23">
        <v>6645.74</v>
      </c>
      <c r="G896" s="23">
        <f t="shared" si="70"/>
        <v>8124.4171499999993</v>
      </c>
      <c r="H896" s="23">
        <f t="shared" si="71"/>
        <v>8148.9035997393548</v>
      </c>
      <c r="I896" s="23">
        <f t="shared" si="74"/>
        <v>8140.2922529985944</v>
      </c>
      <c r="J896" s="23">
        <f t="shared" si="75"/>
        <v>7845.1414766323569</v>
      </c>
      <c r="L896" s="14"/>
    </row>
    <row r="897" spans="1:12">
      <c r="A897" s="58">
        <v>2022</v>
      </c>
      <c r="B897" s="58">
        <v>3</v>
      </c>
      <c r="C897" s="17">
        <v>44774</v>
      </c>
      <c r="D897" s="18">
        <v>1</v>
      </c>
      <c r="E897" s="22">
        <v>1212</v>
      </c>
      <c r="F897" s="23">
        <v>6625.14</v>
      </c>
      <c r="G897" s="23">
        <f t="shared" si="70"/>
        <v>8099.2336500000001</v>
      </c>
      <c r="H897" s="23">
        <f t="shared" si="71"/>
        <v>8111.8156270909594</v>
      </c>
      <c r="I897" s="23">
        <f t="shared" si="74"/>
        <v>8132.3131962425541</v>
      </c>
      <c r="J897" s="23">
        <f t="shared" si="75"/>
        <v>7900.6307685291767</v>
      </c>
      <c r="L897" s="14"/>
    </row>
    <row r="898" spans="1:12">
      <c r="A898" s="58">
        <v>2022</v>
      </c>
      <c r="B898" s="58">
        <v>3</v>
      </c>
      <c r="C898" s="17">
        <v>44805</v>
      </c>
      <c r="D898" s="18">
        <v>1</v>
      </c>
      <c r="E898" s="22">
        <v>1212</v>
      </c>
      <c r="F898" s="23">
        <v>6603.94</v>
      </c>
      <c r="G898" s="23">
        <f t="shared" si="70"/>
        <v>8073.3166499999988</v>
      </c>
      <c r="H898" s="23">
        <f t="shared" si="71"/>
        <v>8086.2647667996416</v>
      </c>
      <c r="I898" s="23">
        <f t="shared" si="74"/>
        <v>8098.9622790752601</v>
      </c>
      <c r="J898" s="23">
        <f t="shared" si="75"/>
        <v>7946.4850579233798</v>
      </c>
      <c r="L898" s="14"/>
    </row>
    <row r="899" spans="1:12">
      <c r="A899" s="58">
        <v>2022</v>
      </c>
      <c r="B899" s="58">
        <v>4</v>
      </c>
      <c r="C899" s="17">
        <v>44835</v>
      </c>
      <c r="D899" s="18">
        <v>1</v>
      </c>
      <c r="E899" s="22">
        <v>1212</v>
      </c>
      <c r="F899" s="23">
        <v>6634.98</v>
      </c>
      <c r="G899" s="23">
        <f t="shared" si="70"/>
        <v>8111.2630499999987</v>
      </c>
      <c r="H899" s="23">
        <f t="shared" si="71"/>
        <v>8092.2676076668868</v>
      </c>
      <c r="I899" s="23">
        <f t="shared" si="74"/>
        <v>8094.5889558122471</v>
      </c>
      <c r="J899" s="23">
        <f t="shared" si="75"/>
        <v>7988.0479224027022</v>
      </c>
      <c r="L899" s="14"/>
    </row>
    <row r="900" spans="1:12">
      <c r="A900" s="58">
        <v>2022</v>
      </c>
      <c r="B900" s="58">
        <v>4</v>
      </c>
      <c r="C900" s="17">
        <v>44866</v>
      </c>
      <c r="D900" s="18">
        <v>1</v>
      </c>
      <c r="E900" s="22">
        <v>1212</v>
      </c>
      <c r="F900" s="23">
        <v>6660.19</v>
      </c>
      <c r="G900" s="23">
        <f t="shared" si="70"/>
        <v>8142.0822749999988</v>
      </c>
      <c r="H900" s="23">
        <f t="shared" si="71"/>
        <v>8126.6580528078957</v>
      </c>
      <c r="I900" s="23">
        <f t="shared" si="74"/>
        <v>8108.8385405047411</v>
      </c>
      <c r="J900" s="23">
        <f t="shared" si="75"/>
        <v>8026.7692147116932</v>
      </c>
      <c r="L900" s="14"/>
    </row>
    <row r="901" spans="1:12">
      <c r="A901" s="58">
        <v>2022</v>
      </c>
      <c r="B901" s="58">
        <v>4</v>
      </c>
      <c r="C901" s="17">
        <v>44896</v>
      </c>
      <c r="D901" s="18">
        <v>1</v>
      </c>
      <c r="E901" s="22">
        <v>1212</v>
      </c>
      <c r="F901" s="23">
        <v>6706.15</v>
      </c>
      <c r="G901" s="23">
        <f t="shared" si="70"/>
        <v>8198.2683749999997</v>
      </c>
      <c r="H901" s="23">
        <f t="shared" si="71"/>
        <v>8170.1270260492611</v>
      </c>
      <c r="I901" s="23">
        <f>GEOMEAN(G899:G901)</f>
        <v>8150.4583887230156</v>
      </c>
      <c r="J901" s="23">
        <f t="shared" si="75"/>
        <v>8065.41154692081</v>
      </c>
      <c r="L901" s="14"/>
    </row>
    <row r="902" spans="1:12">
      <c r="A902" s="58">
        <v>2023</v>
      </c>
      <c r="B902" s="58">
        <v>1</v>
      </c>
      <c r="C902" s="17">
        <v>44927</v>
      </c>
      <c r="D902" s="18">
        <v>1</v>
      </c>
      <c r="E902" s="22">
        <v>1302</v>
      </c>
      <c r="F902" s="23">
        <v>6737</v>
      </c>
      <c r="G902" s="23">
        <f t="shared" si="70"/>
        <v>8235.9825000000001</v>
      </c>
      <c r="H902" s="23">
        <f t="shared" si="71"/>
        <v>8217.1038004155362</v>
      </c>
      <c r="I902" s="23">
        <f t="shared" si="74"/>
        <v>8192.0201323675628</v>
      </c>
      <c r="J902" s="23">
        <f t="shared" si="75"/>
        <v>8102.8304547933958</v>
      </c>
      <c r="L902" s="14"/>
    </row>
    <row r="903" spans="1:12">
      <c r="A903" s="58">
        <v>2023</v>
      </c>
      <c r="B903" s="58">
        <v>1</v>
      </c>
      <c r="C903" s="17">
        <v>44958</v>
      </c>
      <c r="D903" s="18">
        <v>1</v>
      </c>
      <c r="E903" s="22">
        <v>1302</v>
      </c>
      <c r="F903" s="23">
        <v>6788.87</v>
      </c>
      <c r="G903" s="23">
        <f t="shared" si="70"/>
        <v>8299.3935750000001</v>
      </c>
      <c r="H903" s="23">
        <f t="shared" si="71"/>
        <v>8267.6272439142067</v>
      </c>
      <c r="I903" s="23">
        <f t="shared" si="74"/>
        <v>8244.4426661282887</v>
      </c>
      <c r="J903" s="23">
        <f t="shared" si="75"/>
        <v>8138.8760610764484</v>
      </c>
      <c r="L903" s="14"/>
    </row>
    <row r="904" spans="1:12">
      <c r="A904" s="58">
        <v>2023</v>
      </c>
      <c r="B904" s="58">
        <v>1</v>
      </c>
      <c r="C904" s="17">
        <v>44986</v>
      </c>
      <c r="D904" s="18">
        <v>1</v>
      </c>
      <c r="E904" s="22">
        <v>1302</v>
      </c>
      <c r="F904" s="23">
        <v>6832.32</v>
      </c>
      <c r="G904" s="23">
        <f t="shared" si="70"/>
        <v>8352.511199999999</v>
      </c>
      <c r="H904" s="23">
        <f t="shared" si="71"/>
        <v>8325.910027642356</v>
      </c>
      <c r="I904" s="23">
        <f t="shared" si="74"/>
        <v>8295.825610532358</v>
      </c>
      <c r="J904" s="23">
        <f t="shared" si="75"/>
        <v>8167.880255379775</v>
      </c>
    </row>
    <row r="905" spans="1:12">
      <c r="A905" s="58">
        <v>2023</v>
      </c>
      <c r="B905" s="58">
        <v>2</v>
      </c>
      <c r="C905" s="17">
        <v>45017</v>
      </c>
      <c r="D905" s="18">
        <v>1</v>
      </c>
      <c r="E905" s="22">
        <v>1302</v>
      </c>
      <c r="F905" s="23">
        <v>6868.53</v>
      </c>
      <c r="G905" s="23">
        <f t="shared" si="70"/>
        <v>8396.7779249999985</v>
      </c>
      <c r="H905" s="23">
        <f t="shared" si="71"/>
        <v>8374.6153142980384</v>
      </c>
      <c r="I905" s="23">
        <f t="shared" si="74"/>
        <v>8349.4659520869282</v>
      </c>
      <c r="J905" s="23">
        <f t="shared" si="75"/>
        <v>8193.5314791031051</v>
      </c>
    </row>
    <row r="906" spans="1:12">
      <c r="A906" s="58">
        <v>2023</v>
      </c>
      <c r="B906" s="58">
        <v>2</v>
      </c>
      <c r="C906" s="17">
        <v>45047</v>
      </c>
      <c r="D906" s="18">
        <v>1</v>
      </c>
      <c r="E906" s="22">
        <v>1320</v>
      </c>
      <c r="F906" s="23">
        <v>6893.26</v>
      </c>
      <c r="G906" s="23">
        <f t="shared" ref="G906:G919" si="76">F906*(1.2225)</f>
        <v>8427.0103500000005</v>
      </c>
      <c r="H906" s="23">
        <f t="shared" ref="H906:H919" si="77">SQRT(G906*G905)</f>
        <v>8411.8805555373001</v>
      </c>
      <c r="I906" s="23">
        <f t="shared" ref="I906:I919" si="78">GEOMEAN(G904:G906)</f>
        <v>8392.0440295063127</v>
      </c>
      <c r="J906" s="23">
        <f t="shared" ref="J906:J919" si="79">GEOMEAN(G895:G906)</f>
        <v>8218.6493435319844</v>
      </c>
    </row>
    <row r="907" spans="1:12">
      <c r="A907" s="58">
        <v>2023</v>
      </c>
      <c r="B907" s="58">
        <v>2</v>
      </c>
      <c r="C907" s="17">
        <v>45078</v>
      </c>
      <c r="D907" s="18">
        <v>1</v>
      </c>
      <c r="E907" s="22">
        <v>1320</v>
      </c>
      <c r="F907" s="23">
        <v>6886.37</v>
      </c>
      <c r="G907" s="23">
        <f t="shared" si="76"/>
        <v>8418.5873249999986</v>
      </c>
      <c r="H907" s="23">
        <f t="shared" si="77"/>
        <v>8422.7977845935384</v>
      </c>
      <c r="I907" s="23">
        <f t="shared" si="78"/>
        <v>8414.1155514780057</v>
      </c>
      <c r="J907" s="23">
        <f t="shared" si="79"/>
        <v>8238.9121896987544</v>
      </c>
    </row>
    <row r="908" spans="1:12">
      <c r="A908" s="58">
        <v>2023</v>
      </c>
      <c r="B908" s="58">
        <v>3</v>
      </c>
      <c r="C908" s="17">
        <v>45108</v>
      </c>
      <c r="D908" s="18">
        <v>1</v>
      </c>
      <c r="E908" s="22">
        <v>1320</v>
      </c>
      <c r="F908" s="23">
        <v>6880.17</v>
      </c>
      <c r="G908" s="23">
        <f t="shared" si="76"/>
        <v>8411.0078249999988</v>
      </c>
      <c r="H908" s="23">
        <f t="shared" si="77"/>
        <v>8414.7967216101424</v>
      </c>
      <c r="I908" s="23">
        <f t="shared" si="78"/>
        <v>8418.8659629457652</v>
      </c>
      <c r="J908" s="23">
        <f t="shared" si="79"/>
        <v>8262.7483494446333</v>
      </c>
    </row>
    <row r="909" spans="1:12">
      <c r="A909" s="58">
        <v>2023</v>
      </c>
      <c r="B909" s="58">
        <v>3</v>
      </c>
      <c r="C909" s="17">
        <v>45139</v>
      </c>
      <c r="D909" s="18">
        <v>1</v>
      </c>
      <c r="E909" s="22">
        <v>1320</v>
      </c>
      <c r="F909" s="23">
        <v>6893.93</v>
      </c>
      <c r="G909" s="23">
        <f t="shared" si="76"/>
        <v>8427.8294249999999</v>
      </c>
      <c r="H909" s="23">
        <f t="shared" si="77"/>
        <v>8419.4144239038524</v>
      </c>
      <c r="I909" s="23">
        <f t="shared" si="78"/>
        <v>8419.1387152407642</v>
      </c>
      <c r="J909" s="23">
        <f t="shared" si="79"/>
        <v>8290.1777716751494</v>
      </c>
    </row>
    <row r="910" spans="1:12">
      <c r="A910" s="58">
        <v>2023</v>
      </c>
      <c r="B910" s="58">
        <v>3</v>
      </c>
      <c r="C910" s="17">
        <v>45170</v>
      </c>
      <c r="D910" s="18">
        <v>1</v>
      </c>
      <c r="E910" s="22">
        <v>1320</v>
      </c>
      <c r="F910" s="23">
        <v>6901.51</v>
      </c>
      <c r="G910" s="23">
        <f t="shared" si="76"/>
        <v>8437.0959750000002</v>
      </c>
      <c r="H910" s="23">
        <f t="shared" si="77"/>
        <v>8432.4614271073933</v>
      </c>
      <c r="I910" s="23">
        <f t="shared" si="78"/>
        <v>8425.304153198791</v>
      </c>
      <c r="J910" s="23">
        <f t="shared" si="79"/>
        <v>8320.6820502215141</v>
      </c>
    </row>
    <row r="911" spans="1:12">
      <c r="A911" s="58">
        <v>2023</v>
      </c>
      <c r="B911" s="58">
        <v>4</v>
      </c>
      <c r="C911" s="17">
        <v>45200</v>
      </c>
      <c r="D911" s="18">
        <v>1</v>
      </c>
      <c r="E911" s="22">
        <v>1320</v>
      </c>
      <c r="F911" s="23">
        <v>6909.79</v>
      </c>
      <c r="G911" s="23">
        <f t="shared" si="76"/>
        <v>8447.2182749999993</v>
      </c>
      <c r="H911" s="23">
        <f t="shared" si="77"/>
        <v>8442.155607897128</v>
      </c>
      <c r="I911" s="23">
        <f t="shared" si="78"/>
        <v>8437.3775097964317</v>
      </c>
      <c r="J911" s="23">
        <f t="shared" si="79"/>
        <v>8348.8699531864331</v>
      </c>
    </row>
    <row r="912" spans="1:12">
      <c r="A912" s="58">
        <v>2023</v>
      </c>
      <c r="B912" s="58">
        <v>4</v>
      </c>
      <c r="C912" s="17">
        <v>45231</v>
      </c>
      <c r="D912" s="18">
        <v>1</v>
      </c>
      <c r="E912" s="22">
        <v>1320</v>
      </c>
      <c r="F912" s="23">
        <v>6916.7</v>
      </c>
      <c r="G912" s="23">
        <f t="shared" si="76"/>
        <v>8455.6657500000001</v>
      </c>
      <c r="H912" s="23">
        <f t="shared" si="77"/>
        <v>8451.4409570612024</v>
      </c>
      <c r="I912" s="23">
        <f t="shared" si="78"/>
        <v>8446.6565884496831</v>
      </c>
      <c r="J912" s="23">
        <f t="shared" si="79"/>
        <v>8375.2039121973103</v>
      </c>
    </row>
    <row r="913" spans="1:10">
      <c r="A913" s="58">
        <v>2023</v>
      </c>
      <c r="B913" s="58">
        <v>4</v>
      </c>
      <c r="C913" s="17">
        <v>45261</v>
      </c>
      <c r="D913" s="18">
        <v>1</v>
      </c>
      <c r="E913" s="22">
        <v>1320</v>
      </c>
      <c r="F913" s="23">
        <v>6954.74</v>
      </c>
      <c r="G913" s="23">
        <f t="shared" si="76"/>
        <v>8502.1696499999998</v>
      </c>
      <c r="H913" s="23">
        <f t="shared" si="77"/>
        <v>8478.8858177353995</v>
      </c>
      <c r="I913" s="23">
        <f t="shared" si="78"/>
        <v>8468.3168012455299</v>
      </c>
      <c r="J913" s="23">
        <f t="shared" si="79"/>
        <v>8400.6461648655477</v>
      </c>
    </row>
    <row r="914" spans="1:10">
      <c r="A914" s="58">
        <v>2024</v>
      </c>
      <c r="B914" s="58">
        <v>1</v>
      </c>
      <c r="C914" s="17">
        <v>45292</v>
      </c>
      <c r="D914" s="18">
        <v>1</v>
      </c>
      <c r="E914" s="22">
        <v>1412</v>
      </c>
      <c r="F914" s="23">
        <v>6994.38</v>
      </c>
      <c r="G914" s="23">
        <f t="shared" si="76"/>
        <v>8550.6295499999997</v>
      </c>
      <c r="H914" s="23">
        <f t="shared" si="77"/>
        <v>8526.3651721236492</v>
      </c>
      <c r="I914" s="23">
        <f t="shared" si="78"/>
        <v>8502.7332597253117</v>
      </c>
      <c r="J914" s="23">
        <f t="shared" si="79"/>
        <v>8426.933801500043</v>
      </c>
    </row>
    <row r="915" spans="1:10">
      <c r="A915" s="58">
        <v>2024</v>
      </c>
      <c r="B915" s="58">
        <v>1</v>
      </c>
      <c r="C915" s="17">
        <v>45323</v>
      </c>
      <c r="D915" s="18">
        <v>1</v>
      </c>
      <c r="E915" s="22">
        <v>1412</v>
      </c>
      <c r="F915" s="23">
        <v>7051.03</v>
      </c>
      <c r="G915" s="23">
        <f t="shared" si="76"/>
        <v>8619.8841749999992</v>
      </c>
      <c r="H915" s="23">
        <f t="shared" si="77"/>
        <v>8585.1870302476436</v>
      </c>
      <c r="I915" s="23">
        <f t="shared" si="78"/>
        <v>8557.4248917987079</v>
      </c>
      <c r="J915" s="23">
        <f t="shared" si="79"/>
        <v>8453.5833323487313</v>
      </c>
    </row>
    <row r="916" spans="1:10">
      <c r="A916" s="58">
        <v>2024</v>
      </c>
      <c r="B916" s="58">
        <v>1</v>
      </c>
      <c r="C916" s="17">
        <v>45352</v>
      </c>
      <c r="D916" s="18">
        <v>1</v>
      </c>
      <c r="E916" s="22">
        <v>1412</v>
      </c>
      <c r="F916" s="23">
        <v>7064.43</v>
      </c>
      <c r="G916" s="23">
        <f t="shared" si="76"/>
        <v>8636.2656750000006</v>
      </c>
      <c r="H916" s="23">
        <f t="shared" si="77"/>
        <v>8628.0710372034027</v>
      </c>
      <c r="I916" s="23">
        <f t="shared" si="78"/>
        <v>8602.1795898022301</v>
      </c>
      <c r="J916" s="23">
        <f t="shared" si="79"/>
        <v>8477.1509272076491</v>
      </c>
    </row>
    <row r="917" spans="1:10">
      <c r="A917" s="58">
        <v>2024</v>
      </c>
      <c r="B917" s="58">
        <v>2</v>
      </c>
      <c r="C917" s="17">
        <v>45383</v>
      </c>
      <c r="D917" s="18">
        <v>1</v>
      </c>
      <c r="E917" s="22">
        <v>1412</v>
      </c>
      <c r="F917" s="23">
        <v>7090.57</v>
      </c>
      <c r="G917" s="23">
        <f t="shared" si="76"/>
        <v>8668.2218249999987</v>
      </c>
      <c r="H917" s="23">
        <f t="shared" si="77"/>
        <v>8652.2289966535991</v>
      </c>
      <c r="I917" s="23">
        <f t="shared" si="78"/>
        <v>8641.4339264221599</v>
      </c>
      <c r="J917" s="23">
        <f t="shared" si="79"/>
        <v>8499.6562344923623</v>
      </c>
    </row>
    <row r="918" spans="1:10">
      <c r="A918" s="58">
        <v>2024</v>
      </c>
      <c r="B918" s="58">
        <v>2</v>
      </c>
      <c r="C918" s="17">
        <v>45413</v>
      </c>
      <c r="D918" s="18">
        <v>1</v>
      </c>
      <c r="E918" s="22">
        <v>1412</v>
      </c>
      <c r="F918" s="23">
        <v>7123.19</v>
      </c>
      <c r="G918" s="23">
        <f t="shared" si="76"/>
        <v>8708.0997749999988</v>
      </c>
      <c r="H918" s="23">
        <f t="shared" si="77"/>
        <v>8688.1379204023087</v>
      </c>
      <c r="I918" s="23">
        <f t="shared" si="78"/>
        <v>8670.8126460547337</v>
      </c>
      <c r="J918" s="23">
        <f t="shared" si="79"/>
        <v>8522.9286015835605</v>
      </c>
    </row>
    <row r="919" spans="1:10">
      <c r="A919" s="58">
        <v>2024</v>
      </c>
      <c r="B919" s="58">
        <v>2</v>
      </c>
      <c r="C919" s="17">
        <v>45444</v>
      </c>
      <c r="D919" s="18">
        <v>1</v>
      </c>
      <c r="E919" s="22">
        <v>1412</v>
      </c>
      <c r="F919" s="23">
        <v>7141</v>
      </c>
      <c r="G919" s="23">
        <f t="shared" si="76"/>
        <v>8729.8724999999995</v>
      </c>
      <c r="H919" s="23">
        <f t="shared" si="77"/>
        <v>8718.9793412433701</v>
      </c>
      <c r="I919" s="23">
        <f t="shared" si="78"/>
        <v>8702.0272309262382</v>
      </c>
      <c r="J919" s="23">
        <f t="shared" si="79"/>
        <v>8548.755712012502</v>
      </c>
    </row>
    <row r="920" spans="1:10">
      <c r="A920" s="58">
        <v>2024</v>
      </c>
      <c r="B920" s="58">
        <v>3</v>
      </c>
      <c r="C920" s="17">
        <v>45474</v>
      </c>
      <c r="D920" s="18">
        <v>1</v>
      </c>
      <c r="E920" s="22">
        <v>1412</v>
      </c>
      <c r="F920" s="23">
        <v>7159.57</v>
      </c>
      <c r="G920" s="23">
        <f t="shared" ref="G920:G921" si="80">F920*(1.2225)</f>
        <v>8752.5743249999996</v>
      </c>
      <c r="H920" s="23">
        <f t="shared" ref="H920:H921" si="81">SQRT(G920*G919)</f>
        <v>8741.216042635233</v>
      </c>
      <c r="I920" s="23">
        <f t="shared" ref="I920:I921" si="82">GEOMEAN(G918:G920)</f>
        <v>8730.1633171614321</v>
      </c>
      <c r="J920" s="23">
        <f t="shared" ref="J920:J921" si="83">GEOMEAN(G909:G920)</f>
        <v>8577.1608470275114</v>
      </c>
    </row>
    <row r="921" spans="1:10">
      <c r="A921" s="58">
        <v>2024</v>
      </c>
      <c r="B921" s="58">
        <v>3</v>
      </c>
      <c r="C921" s="17">
        <v>45505</v>
      </c>
      <c r="D921" s="18">
        <v>1</v>
      </c>
      <c r="E921" s="22">
        <v>1412</v>
      </c>
      <c r="F921" s="18"/>
      <c r="G921" s="23">
        <f t="shared" si="80"/>
        <v>0</v>
      </c>
      <c r="H921" s="23">
        <f t="shared" si="81"/>
        <v>0</v>
      </c>
      <c r="I921" s="23" t="e">
        <f t="shared" si="82"/>
        <v>#NUM!</v>
      </c>
      <c r="J921" s="23" t="e">
        <f t="shared" si="83"/>
        <v>#NUM!</v>
      </c>
    </row>
    <row r="922" spans="1:10">
      <c r="A922" s="58">
        <v>2024</v>
      </c>
      <c r="B922" s="58">
        <v>3</v>
      </c>
      <c r="C922" s="17">
        <v>45536</v>
      </c>
      <c r="D922" s="18">
        <v>1</v>
      </c>
      <c r="E922" s="5"/>
      <c r="G922" s="23">
        <f t="shared" ref="G922:G925" si="84">F922*(1.2225)</f>
        <v>0</v>
      </c>
      <c r="H922" s="23">
        <f t="shared" ref="H922:H925" si="85">SQRT(G922*G921)</f>
        <v>0</v>
      </c>
      <c r="I922" s="23" t="e">
        <f t="shared" ref="I922:I925" si="86">GEOMEAN(G920:G922)</f>
        <v>#NUM!</v>
      </c>
      <c r="J922" s="23" t="e">
        <f t="shared" ref="J922:J925" si="87">GEOMEAN(G911:G922)</f>
        <v>#NUM!</v>
      </c>
    </row>
    <row r="923" spans="1:10">
      <c r="A923" s="58">
        <v>2024</v>
      </c>
      <c r="B923" s="58">
        <v>4</v>
      </c>
      <c r="C923" s="17">
        <v>45566</v>
      </c>
      <c r="D923" s="18">
        <v>1</v>
      </c>
      <c r="E923" s="5"/>
      <c r="G923" s="23">
        <f t="shared" si="84"/>
        <v>0</v>
      </c>
      <c r="H923" s="23">
        <f t="shared" si="85"/>
        <v>0</v>
      </c>
      <c r="I923" s="23" t="e">
        <f t="shared" si="86"/>
        <v>#NUM!</v>
      </c>
      <c r="J923" s="23" t="e">
        <f t="shared" si="87"/>
        <v>#NUM!</v>
      </c>
    </row>
    <row r="924" spans="1:10">
      <c r="A924" s="58">
        <v>2024</v>
      </c>
      <c r="B924" s="58">
        <v>4</v>
      </c>
      <c r="C924" s="17">
        <v>45597</v>
      </c>
      <c r="D924" s="18">
        <v>1</v>
      </c>
      <c r="E924" s="5"/>
      <c r="G924" s="23">
        <f t="shared" si="84"/>
        <v>0</v>
      </c>
      <c r="H924" s="23">
        <f t="shared" si="85"/>
        <v>0</v>
      </c>
      <c r="I924" s="23" t="e">
        <f t="shared" si="86"/>
        <v>#NUM!</v>
      </c>
      <c r="J924" s="23" t="e">
        <f t="shared" si="87"/>
        <v>#NUM!</v>
      </c>
    </row>
    <row r="925" spans="1:10">
      <c r="A925" s="58">
        <v>2024</v>
      </c>
      <c r="B925" s="58">
        <v>4</v>
      </c>
      <c r="C925" s="17">
        <v>45627</v>
      </c>
      <c r="D925" s="18">
        <v>1</v>
      </c>
      <c r="E925" s="5"/>
      <c r="G925" s="23">
        <f t="shared" si="84"/>
        <v>0</v>
      </c>
      <c r="H925" s="23">
        <f t="shared" si="85"/>
        <v>0</v>
      </c>
      <c r="I925" s="23" t="e">
        <f t="shared" si="86"/>
        <v>#NUM!</v>
      </c>
      <c r="J925" s="23" t="e">
        <f t="shared" si="87"/>
        <v>#NUM!</v>
      </c>
    </row>
    <row r="926" spans="1:10">
      <c r="C926" s="4"/>
      <c r="E926" s="5"/>
      <c r="F926" s="12"/>
    </row>
    <row r="927" spans="1:10">
      <c r="C927" s="4"/>
      <c r="E927" s="5"/>
      <c r="F927" s="12"/>
    </row>
    <row r="928" spans="1:10">
      <c r="C928" s="4"/>
      <c r="E928" s="5"/>
      <c r="F928" s="12"/>
    </row>
    <row r="929" spans="3:6">
      <c r="C929" s="4"/>
      <c r="E929" s="5"/>
      <c r="F929" s="12"/>
    </row>
    <row r="930" spans="3:6">
      <c r="C930" s="4"/>
      <c r="E930" s="5"/>
      <c r="F930" s="12"/>
    </row>
    <row r="931" spans="3:6">
      <c r="C931" s="4"/>
      <c r="E931" s="5"/>
      <c r="F931" s="12"/>
    </row>
    <row r="932" spans="3:6">
      <c r="C932" s="4"/>
      <c r="E932" s="5"/>
      <c r="F932" s="12"/>
    </row>
    <row r="933" spans="3:6">
      <c r="C933" s="4"/>
      <c r="E933" s="5"/>
      <c r="F933" s="12"/>
    </row>
    <row r="934" spans="3:6">
      <c r="C934" s="4"/>
      <c r="E934" s="5"/>
      <c r="F934" s="12"/>
    </row>
    <row r="935" spans="3:6">
      <c r="C935" s="4"/>
      <c r="E935" s="5"/>
      <c r="F935" s="12"/>
    </row>
    <row r="936" spans="3:6">
      <c r="C936" s="4"/>
      <c r="E936" s="5"/>
      <c r="F936" s="12"/>
    </row>
    <row r="937" spans="3:6">
      <c r="C937" s="4"/>
      <c r="E937" s="5"/>
      <c r="F937" s="12"/>
    </row>
    <row r="938" spans="3:6">
      <c r="C938" s="4"/>
      <c r="E938" s="5"/>
      <c r="F938" s="12"/>
    </row>
    <row r="939" spans="3:6">
      <c r="C939" s="4"/>
      <c r="E939" s="5"/>
      <c r="F939" s="12"/>
    </row>
    <row r="940" spans="3:6">
      <c r="C940" s="4"/>
      <c r="E940" s="5"/>
      <c r="F940" s="12"/>
    </row>
    <row r="941" spans="3:6">
      <c r="C941" s="4"/>
      <c r="E941" s="5"/>
      <c r="F941" s="12"/>
    </row>
    <row r="942" spans="3:6">
      <c r="C942" s="4"/>
      <c r="E942" s="5"/>
      <c r="F942" s="12"/>
    </row>
    <row r="943" spans="3:6">
      <c r="C943" s="4"/>
      <c r="E943" s="5"/>
      <c r="F943" s="12"/>
    </row>
    <row r="944" spans="3:6">
      <c r="C944" s="4"/>
      <c r="E944" s="5"/>
      <c r="F944" s="12"/>
    </row>
    <row r="945" spans="3:6">
      <c r="C945" s="4"/>
      <c r="E945" s="5"/>
      <c r="F945" s="12"/>
    </row>
    <row r="946" spans="3:6">
      <c r="C946" s="4"/>
      <c r="E946" s="5"/>
      <c r="F946" s="12"/>
    </row>
    <row r="947" spans="3:6">
      <c r="C947" s="4"/>
      <c r="E947" s="5"/>
      <c r="F947" s="12"/>
    </row>
    <row r="948" spans="3:6">
      <c r="C948" s="4"/>
      <c r="E948" s="5"/>
      <c r="F948" s="12"/>
    </row>
    <row r="949" spans="3:6">
      <c r="C949" s="4"/>
      <c r="E949" s="5"/>
      <c r="F949" s="12"/>
    </row>
    <row r="950" spans="3:6">
      <c r="C950" s="4"/>
      <c r="E950" s="5"/>
      <c r="F950" s="12"/>
    </row>
    <row r="951" spans="3:6">
      <c r="C951" s="4"/>
      <c r="E951" s="5"/>
      <c r="F951" s="12"/>
    </row>
    <row r="952" spans="3:6">
      <c r="C952" s="4"/>
      <c r="E952" s="5"/>
      <c r="F952" s="12"/>
    </row>
    <row r="953" spans="3:6">
      <c r="C953" s="4"/>
      <c r="E953" s="5"/>
      <c r="F953" s="12"/>
    </row>
    <row r="954" spans="3:6">
      <c r="C954" s="4"/>
      <c r="E954" s="5"/>
      <c r="F954" s="12"/>
    </row>
    <row r="955" spans="3:6">
      <c r="C955" s="4"/>
      <c r="E955" s="5"/>
      <c r="F955" s="12"/>
    </row>
    <row r="956" spans="3:6">
      <c r="C956" s="4"/>
      <c r="E956" s="5"/>
      <c r="F956" s="12"/>
    </row>
    <row r="957" spans="3:6">
      <c r="C957" s="4"/>
      <c r="E957" s="5"/>
      <c r="F957" s="12"/>
    </row>
    <row r="958" spans="3:6">
      <c r="C958" s="4"/>
      <c r="E958" s="5"/>
      <c r="F958" s="12"/>
    </row>
    <row r="959" spans="3:6">
      <c r="C959" s="4"/>
      <c r="E959" s="5"/>
      <c r="F959" s="12"/>
    </row>
    <row r="960" spans="3:6">
      <c r="C960" s="4"/>
      <c r="E960" s="5"/>
      <c r="F960" s="12"/>
    </row>
    <row r="961" spans="3:6">
      <c r="C961" s="4"/>
      <c r="E961" s="5"/>
      <c r="F961" s="12"/>
    </row>
    <row r="962" spans="3:6">
      <c r="C962" s="4"/>
      <c r="E962" s="5"/>
      <c r="F962" s="12"/>
    </row>
    <row r="963" spans="3:6">
      <c r="C963" s="4"/>
      <c r="E963" s="5"/>
      <c r="F963" s="12"/>
    </row>
    <row r="964" spans="3:6">
      <c r="C964" s="4"/>
      <c r="E964" s="5"/>
      <c r="F964" s="12"/>
    </row>
    <row r="965" spans="3:6">
      <c r="C965" s="4"/>
      <c r="E965" s="5"/>
      <c r="F965" s="12"/>
    </row>
    <row r="966" spans="3:6">
      <c r="C966" s="4"/>
      <c r="E966" s="5"/>
      <c r="F966" s="12"/>
    </row>
    <row r="967" spans="3:6">
      <c r="C967" s="4"/>
      <c r="E967" s="5"/>
      <c r="F967" s="12"/>
    </row>
    <row r="968" spans="3:6">
      <c r="C968" s="4"/>
      <c r="E968" s="5"/>
      <c r="F968" s="12"/>
    </row>
    <row r="969" spans="3:6">
      <c r="C969" s="4"/>
      <c r="E969" s="5"/>
      <c r="F969" s="12"/>
    </row>
    <row r="970" spans="3:6">
      <c r="C970" s="4"/>
      <c r="E970" s="5"/>
      <c r="F970" s="12"/>
    </row>
    <row r="971" spans="3:6">
      <c r="C971" s="4"/>
      <c r="E971" s="5"/>
      <c r="F971" s="12"/>
    </row>
    <row r="972" spans="3:6">
      <c r="C972" s="4"/>
      <c r="E972" s="5"/>
      <c r="F972" s="12"/>
    </row>
    <row r="973" spans="3:6">
      <c r="C973" s="4"/>
      <c r="E973" s="5"/>
      <c r="F973" s="12"/>
    </row>
    <row r="974" spans="3:6">
      <c r="C974" s="4"/>
      <c r="E974" s="5"/>
      <c r="F974" s="12"/>
    </row>
    <row r="975" spans="3:6">
      <c r="C975" s="4"/>
      <c r="E975" s="5"/>
      <c r="F975" s="12"/>
    </row>
    <row r="976" spans="3:6">
      <c r="C976" s="4"/>
      <c r="E976" s="5"/>
      <c r="F976" s="12"/>
    </row>
    <row r="977" spans="3:6">
      <c r="C977" s="4"/>
      <c r="E977" s="5"/>
      <c r="F977" s="12"/>
    </row>
    <row r="978" spans="3:6">
      <c r="C978" s="4"/>
      <c r="E978" s="5"/>
      <c r="F978" s="12"/>
    </row>
    <row r="979" spans="3:6">
      <c r="C979" s="4"/>
      <c r="E979" s="5"/>
      <c r="F979" s="12"/>
    </row>
    <row r="980" spans="3:6">
      <c r="C980" s="4"/>
      <c r="E980" s="5"/>
      <c r="F980" s="12"/>
    </row>
    <row r="981" spans="3:6">
      <c r="C981" s="4"/>
      <c r="E981" s="5"/>
      <c r="F981" s="12"/>
    </row>
    <row r="982" spans="3:6">
      <c r="C982" s="4"/>
      <c r="E982" s="5"/>
      <c r="F982" s="12"/>
    </row>
    <row r="983" spans="3:6">
      <c r="C983" s="4"/>
      <c r="E983" s="5"/>
      <c r="F983" s="12"/>
    </row>
    <row r="984" spans="3:6">
      <c r="C984" s="4"/>
      <c r="E984" s="5"/>
      <c r="F984" s="12"/>
    </row>
    <row r="985" spans="3:6">
      <c r="C985" s="4"/>
      <c r="E985" s="5"/>
      <c r="F985" s="12"/>
    </row>
    <row r="986" spans="3:6">
      <c r="C986" s="4"/>
      <c r="E986" s="5"/>
      <c r="F986" s="12"/>
    </row>
    <row r="987" spans="3:6">
      <c r="C987" s="4"/>
      <c r="E987" s="5"/>
      <c r="F987" s="12"/>
    </row>
    <row r="988" spans="3:6">
      <c r="C988" s="4"/>
      <c r="E988" s="5"/>
      <c r="F988" s="12"/>
    </row>
    <row r="989" spans="3:6">
      <c r="C989" s="4"/>
      <c r="E989" s="5"/>
      <c r="F989" s="12"/>
    </row>
    <row r="990" spans="3:6">
      <c r="C990" s="4"/>
      <c r="E990" s="5"/>
      <c r="F990" s="12"/>
    </row>
    <row r="991" spans="3:6">
      <c r="C991" s="4"/>
      <c r="E991" s="5"/>
      <c r="F991" s="12"/>
    </row>
    <row r="992" spans="3:6">
      <c r="C992" s="4"/>
      <c r="E992" s="5"/>
      <c r="F992" s="12"/>
    </row>
    <row r="993" spans="3:6">
      <c r="C993" s="4"/>
      <c r="E993" s="5"/>
      <c r="F993" s="12"/>
    </row>
    <row r="994" spans="3:6">
      <c r="C994" s="4"/>
      <c r="E994" s="5"/>
      <c r="F994" s="12"/>
    </row>
    <row r="995" spans="3:6">
      <c r="C995" s="4"/>
      <c r="E995" s="5"/>
      <c r="F995" s="12"/>
    </row>
    <row r="996" spans="3:6">
      <c r="C996" s="4"/>
      <c r="E996" s="5"/>
      <c r="F996" s="12"/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249977111117893"/>
  </sheetPr>
  <dimension ref="A1:AMJ925"/>
  <sheetViews>
    <sheetView showGridLines="0" zoomScaleNormal="100"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7" defaultRowHeight="13.8"/>
  <cols>
    <col min="1" max="1" width="12.6640625" style="1" customWidth="1"/>
    <col min="2" max="2" width="16.109375" style="1" customWidth="1"/>
    <col min="3" max="3" width="15.6640625" style="1" customWidth="1"/>
    <col min="4" max="4" width="20.44140625" style="1" customWidth="1"/>
    <col min="5" max="5" width="28.33203125" style="1" customWidth="1"/>
    <col min="6" max="6" width="21" style="1" customWidth="1"/>
    <col min="7" max="7" width="26.88671875" style="1" customWidth="1"/>
    <col min="8" max="8" width="29.88671875" style="1" customWidth="1"/>
    <col min="9" max="9" width="10.109375" style="1" bestFit="1" customWidth="1"/>
    <col min="10" max="1024" width="7" style="1"/>
  </cols>
  <sheetData>
    <row r="1" spans="1:8" s="7" customFormat="1" ht="45.6" customHeight="1">
      <c r="A1" s="16" t="s">
        <v>30</v>
      </c>
      <c r="B1" s="16" t="s">
        <v>31</v>
      </c>
      <c r="C1" s="16" t="s">
        <v>32</v>
      </c>
      <c r="D1" s="16" t="s">
        <v>38</v>
      </c>
      <c r="E1" s="16" t="s">
        <v>34</v>
      </c>
      <c r="F1" s="16" t="s">
        <v>35</v>
      </c>
      <c r="G1" s="16" t="s">
        <v>39</v>
      </c>
      <c r="H1" s="16" t="s">
        <v>40</v>
      </c>
    </row>
    <row r="2" spans="1:8">
      <c r="A2" s="17">
        <v>17533</v>
      </c>
      <c r="B2" s="18">
        <f>INPC!D2</f>
        <v>2750000000000000</v>
      </c>
      <c r="C2" s="22">
        <f>INPC!E2</f>
        <v>360</v>
      </c>
      <c r="D2" s="20">
        <f>'IGPC-MTB'!B2*$D$385/'IGPC-MTB'!$B$385</f>
        <v>1.9802024219716992E-12</v>
      </c>
      <c r="E2" s="18">
        <f t="shared" ref="E2:E65" si="0">D2</f>
        <v>1.9802024219716992E-12</v>
      </c>
      <c r="F2" s="18"/>
      <c r="G2" s="18"/>
      <c r="H2" s="18"/>
    </row>
    <row r="3" spans="1:8">
      <c r="A3" s="17">
        <v>17564</v>
      </c>
      <c r="B3" s="18">
        <f>INPC!D3</f>
        <v>2750000000000000</v>
      </c>
      <c r="C3" s="22">
        <f>INPC!E3</f>
        <v>360</v>
      </c>
      <c r="D3" s="20">
        <f>'IGPC-MTB'!B3*$D$385/'IGPC-MTB'!$B$385</f>
        <v>1.9852994681029007E-12</v>
      </c>
      <c r="E3" s="18">
        <f t="shared" si="0"/>
        <v>1.9852994681029007E-12</v>
      </c>
      <c r="F3" s="18">
        <f t="shared" ref="F3:F66" si="1">SQRT(E3*E2)</f>
        <v>1.9827493071683296E-12</v>
      </c>
      <c r="G3" s="18"/>
      <c r="H3" s="18"/>
    </row>
    <row r="4" spans="1:8">
      <c r="A4" s="17">
        <v>17593</v>
      </c>
      <c r="B4" s="18">
        <f>INPC!D4</f>
        <v>2750000000000000</v>
      </c>
      <c r="C4" s="22">
        <f>INPC!E4</f>
        <v>360</v>
      </c>
      <c r="D4" s="20">
        <f>'IGPC-MTB'!B4*$D$385/'IGPC-MTB'!$B$385</f>
        <v>1.9878479911685011E-12</v>
      </c>
      <c r="E4" s="18">
        <f t="shared" si="0"/>
        <v>1.9878479911685011E-12</v>
      </c>
      <c r="F4" s="18">
        <f t="shared" si="1"/>
        <v>1.9865733209565271E-12</v>
      </c>
      <c r="G4" s="18">
        <f t="shared" ref="G4:G67" si="2">GEOMEAN(E2:E4)</f>
        <v>1.9844474137594663E-12</v>
      </c>
      <c r="H4" s="18"/>
    </row>
    <row r="5" spans="1:8">
      <c r="A5" s="17">
        <v>17624</v>
      </c>
      <c r="B5" s="18">
        <f>INPC!D5</f>
        <v>2750000000000000</v>
      </c>
      <c r="C5" s="22">
        <f>INPC!E5</f>
        <v>360</v>
      </c>
      <c r="D5" s="20">
        <f>'IGPC-MTB'!B5*$D$385/'IGPC-MTB'!$B$385</f>
        <v>1.9929450372997022E-12</v>
      </c>
      <c r="E5" s="18">
        <f t="shared" si="0"/>
        <v>1.9929450372997022E-12</v>
      </c>
      <c r="F5" s="18">
        <f t="shared" si="1"/>
        <v>1.9903948826565663E-12</v>
      </c>
      <c r="G5" s="18">
        <f t="shared" si="2"/>
        <v>1.9886949597104337E-12</v>
      </c>
      <c r="H5" s="18"/>
    </row>
    <row r="6" spans="1:8">
      <c r="A6" s="17">
        <v>17654</v>
      </c>
      <c r="B6" s="18">
        <f>INPC!D6</f>
        <v>2750000000000000</v>
      </c>
      <c r="C6" s="22">
        <f>INPC!E6</f>
        <v>360</v>
      </c>
      <c r="D6" s="20">
        <f>'IGPC-MTB'!B6*$D$385/'IGPC-MTB'!$B$385</f>
        <v>2.0056876526277056E-12</v>
      </c>
      <c r="E6" s="18">
        <f t="shared" si="0"/>
        <v>2.0056876526277056E-12</v>
      </c>
      <c r="F6" s="18">
        <f t="shared" si="1"/>
        <v>1.9993061930774072E-12</v>
      </c>
      <c r="G6" s="18">
        <f t="shared" si="2"/>
        <v>1.9954794726787773E-12</v>
      </c>
      <c r="H6" s="18"/>
    </row>
    <row r="7" spans="1:8">
      <c r="A7" s="17">
        <v>17685</v>
      </c>
      <c r="B7" s="18">
        <f>INPC!D7</f>
        <v>2750000000000000</v>
      </c>
      <c r="C7" s="22">
        <f>INPC!E7</f>
        <v>360</v>
      </c>
      <c r="D7" s="20">
        <f>'IGPC-MTB'!B7*$D$385/'IGPC-MTB'!$B$385</f>
        <v>2.0209787910213093E-12</v>
      </c>
      <c r="E7" s="18">
        <f t="shared" si="0"/>
        <v>2.0209787910213093E-12</v>
      </c>
      <c r="F7" s="18">
        <f t="shared" si="1"/>
        <v>2.0133187048686326E-12</v>
      </c>
      <c r="G7" s="18">
        <f t="shared" si="2"/>
        <v>2.00650444488409E-12</v>
      </c>
      <c r="H7" s="18"/>
    </row>
    <row r="8" spans="1:8">
      <c r="A8" s="17">
        <v>17715</v>
      </c>
      <c r="B8" s="18">
        <f>INPC!D8</f>
        <v>2750000000000000</v>
      </c>
      <c r="C8" s="22">
        <f>INPC!E8</f>
        <v>360</v>
      </c>
      <c r="D8" s="20">
        <f>'IGPC-MTB'!B8*$D$385/'IGPC-MTB'!$B$385</f>
        <v>2.0260758371525108E-12</v>
      </c>
      <c r="E8" s="18">
        <f t="shared" si="0"/>
        <v>2.0260758371525108E-12</v>
      </c>
      <c r="F8" s="18">
        <f t="shared" si="1"/>
        <v>2.0235257092228824E-12</v>
      </c>
      <c r="G8" s="18">
        <f t="shared" si="2"/>
        <v>2.0175621322349216E-12</v>
      </c>
      <c r="H8" s="18"/>
    </row>
    <row r="9" spans="1:8">
      <c r="A9" s="17">
        <v>17746</v>
      </c>
      <c r="B9" s="18">
        <f>INPC!D9</f>
        <v>2750000000000000</v>
      </c>
      <c r="C9" s="22">
        <f>INPC!E9</f>
        <v>360</v>
      </c>
      <c r="D9" s="20">
        <f>'IGPC-MTB'!B9*$D$385/'IGPC-MTB'!$B$385</f>
        <v>2.0337214063493127E-12</v>
      </c>
      <c r="E9" s="18">
        <f t="shared" si="0"/>
        <v>2.0337214063493127E-12</v>
      </c>
      <c r="F9" s="18">
        <f t="shared" si="1"/>
        <v>2.0298950221388703E-12</v>
      </c>
      <c r="G9" s="18">
        <f t="shared" si="2"/>
        <v>2.0269185828737953E-12</v>
      </c>
      <c r="H9" s="18"/>
    </row>
    <row r="10" spans="1:8">
      <c r="A10" s="17">
        <v>17777</v>
      </c>
      <c r="B10" s="18">
        <f>INPC!D10</f>
        <v>2750000000000000</v>
      </c>
      <c r="C10" s="22">
        <f>INPC!E10</f>
        <v>360</v>
      </c>
      <c r="D10" s="20">
        <f>'IGPC-MTB'!B10*$D$385/'IGPC-MTB'!$B$385</f>
        <v>2.0413669755461146E-12</v>
      </c>
      <c r="E10" s="18">
        <f t="shared" si="0"/>
        <v>2.0413669755461146E-12</v>
      </c>
      <c r="F10" s="18">
        <f t="shared" si="1"/>
        <v>2.037540604842683E-12</v>
      </c>
      <c r="G10" s="18">
        <f t="shared" si="2"/>
        <v>2.0337118253903962E-12</v>
      </c>
      <c r="H10" s="18"/>
    </row>
    <row r="11" spans="1:8">
      <c r="A11" s="17">
        <v>17807</v>
      </c>
      <c r="B11" s="18">
        <f>INPC!D11</f>
        <v>2750000000000000</v>
      </c>
      <c r="C11" s="22">
        <f>INPC!E11</f>
        <v>360</v>
      </c>
      <c r="D11" s="20">
        <f>'IGPC-MTB'!B11*$D$385/'IGPC-MTB'!$B$385</f>
        <v>2.0490125447429165E-12</v>
      </c>
      <c r="E11" s="18">
        <f t="shared" si="0"/>
        <v>2.0490125447429165E-12</v>
      </c>
      <c r="F11" s="18">
        <f t="shared" si="1"/>
        <v>2.0451861874455086E-12</v>
      </c>
      <c r="G11" s="18">
        <f t="shared" si="2"/>
        <v>2.0413574304712753E-12</v>
      </c>
      <c r="H11" s="18"/>
    </row>
    <row r="12" spans="1:8">
      <c r="A12" s="17">
        <v>17838</v>
      </c>
      <c r="B12" s="18">
        <f>INPC!D12</f>
        <v>2750000000000000</v>
      </c>
      <c r="C12" s="22">
        <f>INPC!E12</f>
        <v>360</v>
      </c>
      <c r="D12" s="20">
        <f>'IGPC-MTB'!B12*$D$385/'IGPC-MTB'!$B$385</f>
        <v>2.0541095908741176E-12</v>
      </c>
      <c r="E12" s="18">
        <f t="shared" si="0"/>
        <v>2.0541095908741176E-12</v>
      </c>
      <c r="F12" s="18">
        <f t="shared" si="1"/>
        <v>2.0515594848743251E-12</v>
      </c>
      <c r="G12" s="18">
        <f t="shared" si="2"/>
        <v>2.0481563397188295E-12</v>
      </c>
      <c r="H12" s="18"/>
    </row>
    <row r="13" spans="1:8">
      <c r="A13" s="17">
        <v>17868</v>
      </c>
      <c r="B13" s="18">
        <f>INPC!D13</f>
        <v>2750000000000000</v>
      </c>
      <c r="C13" s="22">
        <f>INPC!E13</f>
        <v>360</v>
      </c>
      <c r="D13" s="20">
        <f>'IGPC-MTB'!B13*$D$385/'IGPC-MTB'!$B$385</f>
        <v>2.0617551600709198E-12</v>
      </c>
      <c r="E13" s="18">
        <f t="shared" si="0"/>
        <v>2.0617551600709198E-12</v>
      </c>
      <c r="F13" s="18">
        <f t="shared" si="1"/>
        <v>2.0579288248955253E-12</v>
      </c>
      <c r="G13" s="18">
        <f t="shared" si="2"/>
        <v>2.0549524288052873E-12</v>
      </c>
      <c r="H13" s="18">
        <f t="shared" ref="H13:H76" si="3">GEOMEAN(E2:E13)</f>
        <v>2.0197272589367676E-12</v>
      </c>
    </row>
    <row r="14" spans="1:8">
      <c r="A14" s="17">
        <v>17899</v>
      </c>
      <c r="B14" s="18">
        <f>INPC!D14</f>
        <v>2750000000000000</v>
      </c>
      <c r="C14" s="22">
        <f>INPC!E14</f>
        <v>360</v>
      </c>
      <c r="D14" s="20">
        <f>'IGPC-MTB'!B14*$D$385/'IGPC-MTB'!$B$385</f>
        <v>2.0821433445957247E-12</v>
      </c>
      <c r="E14" s="18">
        <f t="shared" si="0"/>
        <v>2.0821433445957247E-12</v>
      </c>
      <c r="F14" s="18">
        <f t="shared" si="1"/>
        <v>2.0719241744638144E-12</v>
      </c>
      <c r="G14" s="18">
        <f t="shared" si="2"/>
        <v>2.0659688791328404E-12</v>
      </c>
      <c r="H14" s="18">
        <f t="shared" si="3"/>
        <v>2.0281939366659232E-12</v>
      </c>
    </row>
    <row r="15" spans="1:8">
      <c r="A15" s="17">
        <v>17930</v>
      </c>
      <c r="B15" s="18">
        <f>INPC!D15</f>
        <v>2750000000000000</v>
      </c>
      <c r="C15" s="22">
        <f>INPC!E15</f>
        <v>360</v>
      </c>
      <c r="D15" s="20">
        <f>'IGPC-MTB'!B15*$D$385/'IGPC-MTB'!$B$385</f>
        <v>2.0999830060549292E-12</v>
      </c>
      <c r="E15" s="18">
        <f t="shared" si="0"/>
        <v>2.0999830060549292E-12</v>
      </c>
      <c r="F15" s="18">
        <f t="shared" si="1"/>
        <v>2.0910441506150451E-12</v>
      </c>
      <c r="G15" s="18">
        <f t="shared" si="2"/>
        <v>2.0812352126916508E-12</v>
      </c>
      <c r="H15" s="18">
        <f t="shared" si="3"/>
        <v>2.0377080425220699E-12</v>
      </c>
    </row>
    <row r="16" spans="1:8">
      <c r="A16" s="17">
        <v>17958</v>
      </c>
      <c r="B16" s="18">
        <f>INPC!D16</f>
        <v>2750000000000000</v>
      </c>
      <c r="C16" s="22">
        <f>INPC!E16</f>
        <v>360</v>
      </c>
      <c r="D16" s="20">
        <f>'IGPC-MTB'!B16*$D$385/'IGPC-MTB'!$B$385</f>
        <v>2.1203711905797344E-12</v>
      </c>
      <c r="E16" s="18">
        <f t="shared" si="0"/>
        <v>2.1203711905797344E-12</v>
      </c>
      <c r="F16" s="18">
        <f t="shared" si="1"/>
        <v>2.1101524747624046E-12</v>
      </c>
      <c r="G16" s="18">
        <f t="shared" si="2"/>
        <v>2.1007744818694538E-12</v>
      </c>
      <c r="H16" s="18">
        <f t="shared" si="3"/>
        <v>2.0486967878896712E-12</v>
      </c>
    </row>
    <row r="17" spans="1:8">
      <c r="A17" s="17">
        <v>17989</v>
      </c>
      <c r="B17" s="18">
        <f>INPC!D17</f>
        <v>2750000000000000</v>
      </c>
      <c r="C17" s="22">
        <f>INPC!E17</f>
        <v>360</v>
      </c>
      <c r="D17" s="20">
        <f>'IGPC-MTB'!B17*$D$385/'IGPC-MTB'!$B$385</f>
        <v>2.1407593751045393E-12</v>
      </c>
      <c r="E17" s="18">
        <f t="shared" si="0"/>
        <v>2.1407593751045393E-12</v>
      </c>
      <c r="F17" s="18">
        <f t="shared" si="1"/>
        <v>2.1305408949220243E-12</v>
      </c>
      <c r="G17" s="18">
        <f t="shared" si="2"/>
        <v>2.1203058418204676E-12</v>
      </c>
      <c r="H17" s="18">
        <f t="shared" si="3"/>
        <v>2.0609481427468771E-12</v>
      </c>
    </row>
    <row r="18" spans="1:8">
      <c r="A18" s="17">
        <v>18019</v>
      </c>
      <c r="B18" s="18">
        <f>INPC!D18</f>
        <v>2750000000000000</v>
      </c>
      <c r="C18" s="22">
        <f>INPC!E18</f>
        <v>360</v>
      </c>
      <c r="D18" s="20">
        <f>'IGPC-MTB'!B18*$D$385/'IGPC-MTB'!$B$385</f>
        <v>2.1585990365637438E-12</v>
      </c>
      <c r="E18" s="18">
        <f t="shared" si="0"/>
        <v>2.1585990365637438E-12</v>
      </c>
      <c r="F18" s="18">
        <f t="shared" si="1"/>
        <v>2.1496606998816025E-12</v>
      </c>
      <c r="G18" s="18">
        <f t="shared" si="2"/>
        <v>2.1398528497473186E-12</v>
      </c>
      <c r="H18" s="18">
        <f t="shared" si="3"/>
        <v>2.0736054267410083E-12</v>
      </c>
    </row>
    <row r="19" spans="1:8">
      <c r="A19" s="17">
        <v>18050</v>
      </c>
      <c r="B19" s="18">
        <f>INPC!D19</f>
        <v>2750000000000000</v>
      </c>
      <c r="C19" s="22">
        <f>INPC!E19</f>
        <v>360</v>
      </c>
      <c r="D19" s="20">
        <f>'IGPC-MTB'!B19*$D$385/'IGPC-MTB'!$B$385</f>
        <v>2.178987221088549E-12</v>
      </c>
      <c r="E19" s="18">
        <f t="shared" si="0"/>
        <v>2.178987221088549E-12</v>
      </c>
      <c r="F19" s="18">
        <f t="shared" si="1"/>
        <v>2.1687691707801573E-12</v>
      </c>
      <c r="G19" s="18">
        <f t="shared" si="2"/>
        <v>2.1593920870591589E-12</v>
      </c>
      <c r="H19" s="18">
        <f t="shared" si="3"/>
        <v>2.0866544285408091E-12</v>
      </c>
    </row>
    <row r="20" spans="1:8">
      <c r="A20" s="17">
        <v>18080</v>
      </c>
      <c r="B20" s="18">
        <f>INPC!D20</f>
        <v>2750000000000000</v>
      </c>
      <c r="C20" s="22">
        <f>INPC!E20</f>
        <v>360</v>
      </c>
      <c r="D20" s="20">
        <f>'IGPC-MTB'!B20*$D$385/'IGPC-MTB'!$B$385</f>
        <v>2.1866327902853509E-12</v>
      </c>
      <c r="E20" s="18">
        <f t="shared" si="0"/>
        <v>2.1866327902853509E-12</v>
      </c>
      <c r="F20" s="18">
        <f t="shared" si="1"/>
        <v>2.1828066582372743E-12</v>
      </c>
      <c r="G20" s="18">
        <f t="shared" si="2"/>
        <v>2.1747074363235851E-12</v>
      </c>
      <c r="H20" s="18">
        <f t="shared" si="3"/>
        <v>2.0999576900117438E-12</v>
      </c>
    </row>
    <row r="21" spans="1:8">
      <c r="A21" s="17">
        <v>18111</v>
      </c>
      <c r="B21" s="18">
        <f>INPC!D21</f>
        <v>2750000000000000</v>
      </c>
      <c r="C21" s="22">
        <f>INPC!E21</f>
        <v>360</v>
      </c>
      <c r="D21" s="20">
        <f>'IGPC-MTB'!B21*$D$385/'IGPC-MTB'!$B$385</f>
        <v>2.1917298364165524E-12</v>
      </c>
      <c r="E21" s="18">
        <f t="shared" si="0"/>
        <v>2.1917298364165524E-12</v>
      </c>
      <c r="F21" s="18">
        <f t="shared" si="1"/>
        <v>2.1891798299260803E-12</v>
      </c>
      <c r="G21" s="18">
        <f t="shared" si="2"/>
        <v>2.1857770070991608E-12</v>
      </c>
      <c r="H21" s="18">
        <f t="shared" si="3"/>
        <v>2.1130924970404706E-12</v>
      </c>
    </row>
    <row r="22" spans="1:8">
      <c r="A22" s="17">
        <v>18142</v>
      </c>
      <c r="B22" s="18">
        <f>INPC!D22</f>
        <v>2750000000000000</v>
      </c>
      <c r="C22" s="22">
        <f>INPC!E22</f>
        <v>360</v>
      </c>
      <c r="D22" s="20">
        <f>'IGPC-MTB'!B22*$D$385/'IGPC-MTB'!$B$385</f>
        <v>2.1993754056133543E-12</v>
      </c>
      <c r="E22" s="18">
        <f t="shared" si="0"/>
        <v>2.1993754056133543E-12</v>
      </c>
      <c r="F22" s="18">
        <f t="shared" si="1"/>
        <v>2.1955492929933378E-12</v>
      </c>
      <c r="G22" s="18">
        <f t="shared" si="2"/>
        <v>2.1925730928272261E-12</v>
      </c>
      <c r="H22" s="18">
        <f t="shared" si="3"/>
        <v>2.126261609716931E-12</v>
      </c>
    </row>
    <row r="23" spans="1:8">
      <c r="A23" s="17">
        <v>18172</v>
      </c>
      <c r="B23" s="18">
        <f>INPC!D23</f>
        <v>2750000000000000</v>
      </c>
      <c r="C23" s="22">
        <f>INPC!E23</f>
        <v>360</v>
      </c>
      <c r="D23" s="20">
        <f>'IGPC-MTB'!B23*$D$385/'IGPC-MTB'!$B$385</f>
        <v>2.2121180209413577E-12</v>
      </c>
      <c r="E23" s="18">
        <f t="shared" si="0"/>
        <v>2.2121180209413577E-12</v>
      </c>
      <c r="F23" s="18">
        <f t="shared" si="1"/>
        <v>2.2057375114851064E-12</v>
      </c>
      <c r="G23" s="18">
        <f t="shared" si="2"/>
        <v>2.2010583673727834E-12</v>
      </c>
      <c r="H23" s="18">
        <f t="shared" si="3"/>
        <v>2.1398763108336175E-12</v>
      </c>
    </row>
    <row r="24" spans="1:8">
      <c r="A24" s="17">
        <v>18203</v>
      </c>
      <c r="B24" s="18">
        <f>INPC!D24</f>
        <v>2750000000000000</v>
      </c>
      <c r="C24" s="22">
        <f>INPC!E24</f>
        <v>360</v>
      </c>
      <c r="D24" s="20">
        <f>'IGPC-MTB'!B24*$D$385/'IGPC-MTB'!$B$385</f>
        <v>2.2248606362693607E-12</v>
      </c>
      <c r="E24" s="18">
        <f t="shared" si="0"/>
        <v>2.2248606362693607E-12</v>
      </c>
      <c r="F24" s="18">
        <f t="shared" si="1"/>
        <v>2.2184801796668158E-12</v>
      </c>
      <c r="G24" s="18">
        <f t="shared" si="2"/>
        <v>2.2120935532833858E-12</v>
      </c>
      <c r="H24" s="18">
        <f t="shared" si="3"/>
        <v>2.154163209875568E-12</v>
      </c>
    </row>
    <row r="25" spans="1:8">
      <c r="A25" s="17">
        <v>18233</v>
      </c>
      <c r="B25" s="18">
        <f>INPC!D25</f>
        <v>2750000000000000</v>
      </c>
      <c r="C25" s="22">
        <f>INPC!E25</f>
        <v>360</v>
      </c>
      <c r="D25" s="20">
        <f>'IGPC-MTB'!B25*$D$385/'IGPC-MTB'!$B$385</f>
        <v>2.2376032515973641E-12</v>
      </c>
      <c r="E25" s="18">
        <f t="shared" si="0"/>
        <v>2.2376032515973641E-12</v>
      </c>
      <c r="F25" s="18">
        <f t="shared" si="1"/>
        <v>2.2312228472448244E-12</v>
      </c>
      <c r="G25" s="18">
        <f t="shared" si="2"/>
        <v>2.2248363087499605E-12</v>
      </c>
      <c r="H25" s="18">
        <f t="shared" si="3"/>
        <v>2.1689062021812423E-12</v>
      </c>
    </row>
    <row r="26" spans="1:8">
      <c r="A26" s="17">
        <v>18264</v>
      </c>
      <c r="B26" s="18">
        <f>INPC!D26</f>
        <v>2750000000000000</v>
      </c>
      <c r="C26" s="22">
        <f>INPC!E26</f>
        <v>360</v>
      </c>
      <c r="D26" s="20">
        <f>'IGPC-MTB'!B26*$D$385/'IGPC-MTB'!$B$385</f>
        <v>2.2452488207941659E-12</v>
      </c>
      <c r="E26" s="18">
        <f t="shared" si="0"/>
        <v>2.2452488207941659E-12</v>
      </c>
      <c r="F26" s="18">
        <f t="shared" si="1"/>
        <v>2.2414227762861188E-12</v>
      </c>
      <c r="G26" s="18">
        <f t="shared" si="2"/>
        <v>2.2358884091148562E-12</v>
      </c>
      <c r="H26" s="18">
        <f t="shared" si="3"/>
        <v>2.1825804376026924E-12</v>
      </c>
    </row>
    <row r="27" spans="1:8">
      <c r="A27" s="17">
        <v>18295</v>
      </c>
      <c r="B27" s="18">
        <f>INPC!D27</f>
        <v>2750000000000000</v>
      </c>
      <c r="C27" s="22">
        <f>INPC!E27</f>
        <v>360</v>
      </c>
      <c r="D27" s="20">
        <f>'IGPC-MTB'!B27*$D$385/'IGPC-MTB'!$B$385</f>
        <v>2.250345866925367E-12</v>
      </c>
      <c r="E27" s="18">
        <f t="shared" si="0"/>
        <v>2.250345866925367E-12</v>
      </c>
      <c r="F27" s="18">
        <f t="shared" si="1"/>
        <v>2.2477958991183352E-12</v>
      </c>
      <c r="G27" s="18">
        <f t="shared" si="2"/>
        <v>2.2443932015643291E-12</v>
      </c>
      <c r="H27" s="18">
        <f t="shared" si="3"/>
        <v>2.1951947193314278E-12</v>
      </c>
    </row>
    <row r="28" spans="1:8">
      <c r="A28" s="17">
        <v>18323</v>
      </c>
      <c r="B28" s="18">
        <f>INPC!D28</f>
        <v>2750000000000000</v>
      </c>
      <c r="C28" s="22">
        <f>INPC!E28</f>
        <v>360</v>
      </c>
      <c r="D28" s="20">
        <f>'IGPC-MTB'!B28*$D$385/'IGPC-MTB'!$B$385</f>
        <v>2.2579914361221689E-12</v>
      </c>
      <c r="E28" s="18">
        <f t="shared" si="0"/>
        <v>2.2579914361221689E-12</v>
      </c>
      <c r="F28" s="18">
        <f t="shared" si="1"/>
        <v>2.2541654100421282E-12</v>
      </c>
      <c r="G28" s="18">
        <f t="shared" si="2"/>
        <v>2.2511892860456871E-12</v>
      </c>
      <c r="H28" s="18">
        <f t="shared" si="3"/>
        <v>2.2067285590812409E-12</v>
      </c>
    </row>
    <row r="29" spans="1:8">
      <c r="A29" s="17">
        <v>18354</v>
      </c>
      <c r="B29" s="18">
        <f>INPC!D29</f>
        <v>2750000000000000</v>
      </c>
      <c r="C29" s="22">
        <f>INPC!E29</f>
        <v>360</v>
      </c>
      <c r="D29" s="20">
        <f>'IGPC-MTB'!B29*$D$385/'IGPC-MTB'!$B$385</f>
        <v>2.2579914361221689E-12</v>
      </c>
      <c r="E29" s="18">
        <f t="shared" si="0"/>
        <v>2.2579914361221689E-12</v>
      </c>
      <c r="F29" s="18">
        <f t="shared" si="1"/>
        <v>2.2579914361221689E-12</v>
      </c>
      <c r="G29" s="18">
        <f t="shared" si="2"/>
        <v>2.2554400311965505E-12</v>
      </c>
      <c r="H29" s="18">
        <f t="shared" si="3"/>
        <v>2.2165546931901695E-12</v>
      </c>
    </row>
    <row r="30" spans="1:8">
      <c r="A30" s="17">
        <v>18384</v>
      </c>
      <c r="B30" s="18">
        <f>INPC!D30</f>
        <v>2750000000000000</v>
      </c>
      <c r="C30" s="22">
        <f>INPC!E30</f>
        <v>360</v>
      </c>
      <c r="D30" s="20">
        <f>'IGPC-MTB'!B30*$D$385/'IGPC-MTB'!$B$385</f>
        <v>2.2070209748101562E-12</v>
      </c>
      <c r="E30" s="18">
        <f t="shared" si="0"/>
        <v>2.2070209748101562E-12</v>
      </c>
      <c r="F30" s="18">
        <f t="shared" si="1"/>
        <v>2.2323607370815617E-12</v>
      </c>
      <c r="G30" s="18">
        <f t="shared" si="2"/>
        <v>2.2408718129484977E-12</v>
      </c>
      <c r="H30" s="18">
        <f t="shared" si="3"/>
        <v>2.2206561935002092E-12</v>
      </c>
    </row>
    <row r="31" spans="1:8">
      <c r="A31" s="17">
        <v>18415</v>
      </c>
      <c r="B31" s="18">
        <f>INPC!D31</f>
        <v>2750000000000000</v>
      </c>
      <c r="C31" s="22">
        <f>INPC!E31</f>
        <v>360</v>
      </c>
      <c r="D31" s="20">
        <f>'IGPC-MTB'!B31*$D$385/'IGPC-MTB'!$B$385</f>
        <v>2.2070209748101562E-12</v>
      </c>
      <c r="E31" s="18">
        <f t="shared" si="0"/>
        <v>2.2070209748101562E-12</v>
      </c>
      <c r="F31" s="18">
        <f t="shared" si="1"/>
        <v>2.2070209748101562E-12</v>
      </c>
      <c r="G31" s="18">
        <f t="shared" si="2"/>
        <v>2.2238819872102468E-12</v>
      </c>
      <c r="H31" s="18">
        <f t="shared" si="3"/>
        <v>2.2230230893525482E-12</v>
      </c>
    </row>
    <row r="32" spans="1:8">
      <c r="A32" s="17">
        <v>18445</v>
      </c>
      <c r="B32" s="18">
        <f>INPC!D32</f>
        <v>2750000000000000</v>
      </c>
      <c r="C32" s="22">
        <f>INPC!E32</f>
        <v>360</v>
      </c>
      <c r="D32" s="20">
        <f>'IGPC-MTB'!B32*$D$385/'IGPC-MTB'!$B$385</f>
        <v>2.2656370053189712E-12</v>
      </c>
      <c r="E32" s="18">
        <f t="shared" si="0"/>
        <v>2.2656370053189712E-12</v>
      </c>
      <c r="F32" s="18">
        <f t="shared" si="1"/>
        <v>2.2361369349941517E-12</v>
      </c>
      <c r="G32" s="18">
        <f t="shared" si="2"/>
        <v>2.2263891843585584E-12</v>
      </c>
      <c r="H32" s="18">
        <f t="shared" si="3"/>
        <v>2.2296079945826034E-12</v>
      </c>
    </row>
    <row r="33" spans="1:8">
      <c r="A33" s="17">
        <v>18476</v>
      </c>
      <c r="B33" s="18">
        <f>INPC!D33</f>
        <v>2750000000000000</v>
      </c>
      <c r="C33" s="22">
        <f>INPC!E33</f>
        <v>360</v>
      </c>
      <c r="D33" s="20">
        <f>'IGPC-MTB'!B33*$D$385/'IGPC-MTB'!$B$385</f>
        <v>2.2707340514501723E-12</v>
      </c>
      <c r="E33" s="18">
        <f t="shared" si="0"/>
        <v>2.2707340514501723E-12</v>
      </c>
      <c r="F33" s="18">
        <f t="shared" si="1"/>
        <v>2.2681840966295885E-12</v>
      </c>
      <c r="G33" s="18">
        <f t="shared" si="2"/>
        <v>2.2476103375427102E-12</v>
      </c>
      <c r="H33" s="18">
        <f t="shared" si="3"/>
        <v>2.2361972926143997E-12</v>
      </c>
    </row>
    <row r="34" spans="1:8">
      <c r="A34" s="17">
        <v>18507</v>
      </c>
      <c r="B34" s="18">
        <f>INPC!D34</f>
        <v>2750000000000000</v>
      </c>
      <c r="C34" s="22">
        <f>INPC!E34</f>
        <v>360</v>
      </c>
      <c r="D34" s="20">
        <f>'IGPC-MTB'!B34*$D$385/'IGPC-MTB'!$B$385</f>
        <v>2.2783796206469742E-12</v>
      </c>
      <c r="E34" s="18">
        <f t="shared" si="0"/>
        <v>2.2783796206469742E-12</v>
      </c>
      <c r="F34" s="18">
        <f t="shared" si="1"/>
        <v>2.2745536236222724E-12</v>
      </c>
      <c r="G34" s="18">
        <f t="shared" si="2"/>
        <v>2.2715775251975335E-12</v>
      </c>
      <c r="H34" s="18">
        <f t="shared" si="3"/>
        <v>2.2427834581304211E-12</v>
      </c>
    </row>
    <row r="35" spans="1:8">
      <c r="A35" s="17">
        <v>18537</v>
      </c>
      <c r="B35" s="18">
        <f>INPC!D35</f>
        <v>2750000000000000</v>
      </c>
      <c r="C35" s="22">
        <f>INPC!E35</f>
        <v>360</v>
      </c>
      <c r="D35" s="20">
        <f>'IGPC-MTB'!B35*$D$385/'IGPC-MTB'!$B$385</f>
        <v>2.2987678051717794E-12</v>
      </c>
      <c r="E35" s="18">
        <f t="shared" si="0"/>
        <v>2.2987678051717794E-12</v>
      </c>
      <c r="F35" s="18">
        <f t="shared" si="1"/>
        <v>2.2885510088050813E-12</v>
      </c>
      <c r="G35" s="18">
        <f t="shared" si="2"/>
        <v>2.2825965438357523E-12</v>
      </c>
      <c r="H35" s="18">
        <f t="shared" si="3"/>
        <v>2.2499761364696491E-12</v>
      </c>
    </row>
    <row r="36" spans="1:8">
      <c r="A36" s="17">
        <v>18568</v>
      </c>
      <c r="B36" s="18">
        <f>INPC!D36</f>
        <v>2750000000000000</v>
      </c>
      <c r="C36" s="22">
        <f>INPC!E36</f>
        <v>360</v>
      </c>
      <c r="D36" s="20">
        <f>'IGPC-MTB'!B36*$D$385/'IGPC-MTB'!$B$385</f>
        <v>2.3166074666309839E-12</v>
      </c>
      <c r="E36" s="18">
        <f t="shared" si="0"/>
        <v>2.3166074666309839E-12</v>
      </c>
      <c r="F36" s="18">
        <f t="shared" si="1"/>
        <v>2.3076703970697077E-12</v>
      </c>
      <c r="G36" s="18">
        <f t="shared" si="2"/>
        <v>2.2978652020718623E-12</v>
      </c>
      <c r="H36" s="18">
        <f t="shared" si="3"/>
        <v>2.257565616016749E-12</v>
      </c>
    </row>
    <row r="37" spans="1:8">
      <c r="A37" s="17">
        <v>18598</v>
      </c>
      <c r="B37" s="18">
        <f>INPC!D37</f>
        <v>2750000000000000</v>
      </c>
      <c r="C37" s="22">
        <f>INPC!E37</f>
        <v>360</v>
      </c>
      <c r="D37" s="20">
        <f>'IGPC-MTB'!B37*$D$385/'IGPC-MTB'!$B$385</f>
        <v>2.3369956511557892E-12</v>
      </c>
      <c r="E37" s="18">
        <f t="shared" si="0"/>
        <v>2.3369956511557892E-12</v>
      </c>
      <c r="F37" s="18">
        <f t="shared" si="1"/>
        <v>2.3267792278064629E-12</v>
      </c>
      <c r="G37" s="18">
        <f t="shared" si="2"/>
        <v>2.3174043652527895E-12</v>
      </c>
      <c r="H37" s="18">
        <f t="shared" si="3"/>
        <v>2.2657567555863808E-12</v>
      </c>
    </row>
    <row r="38" spans="1:8">
      <c r="A38" s="17">
        <v>18629</v>
      </c>
      <c r="B38" s="18">
        <f>INPC!D38</f>
        <v>2750000000000000</v>
      </c>
      <c r="C38" s="22">
        <f>INPC!E38</f>
        <v>360</v>
      </c>
      <c r="D38" s="20">
        <f>'IGPC-MTB'!B38*$D$385/'IGPC-MTB'!$B$385</f>
        <v>2.3828690663366008E-12</v>
      </c>
      <c r="E38" s="18">
        <f t="shared" si="0"/>
        <v>2.3828690663366008E-12</v>
      </c>
      <c r="F38" s="18">
        <f t="shared" si="1"/>
        <v>2.3598208926319582E-12</v>
      </c>
      <c r="G38" s="18">
        <f t="shared" si="2"/>
        <v>2.3453275860213984E-12</v>
      </c>
      <c r="H38" s="18">
        <f t="shared" si="3"/>
        <v>2.2770169252110427E-12</v>
      </c>
    </row>
    <row r="39" spans="1:8">
      <c r="A39" s="17">
        <v>18660</v>
      </c>
      <c r="B39" s="18">
        <f>INPC!D39</f>
        <v>2750000000000000</v>
      </c>
      <c r="C39" s="22">
        <f>INPC!E39</f>
        <v>360</v>
      </c>
      <c r="D39" s="20">
        <f>'IGPC-MTB'!B39*$D$385/'IGPC-MTB'!$B$385</f>
        <v>2.4312910045830128E-12</v>
      </c>
      <c r="E39" s="18">
        <f t="shared" si="0"/>
        <v>2.4312910045830128E-12</v>
      </c>
      <c r="F39" s="18">
        <f t="shared" si="1"/>
        <v>2.4069582726094984E-12</v>
      </c>
      <c r="G39" s="18">
        <f t="shared" si="2"/>
        <v>2.3834077232349696E-12</v>
      </c>
      <c r="H39" s="18">
        <f t="shared" si="3"/>
        <v>2.2917394004130529E-12</v>
      </c>
    </row>
    <row r="40" spans="1:8">
      <c r="A40" s="17">
        <v>18688</v>
      </c>
      <c r="B40" s="18">
        <f>INPC!D40</f>
        <v>2750000000000000</v>
      </c>
      <c r="C40" s="22">
        <f>INPC!E40</f>
        <v>360</v>
      </c>
      <c r="D40" s="20">
        <f>'IGPC-MTB'!B40*$D$385/'IGPC-MTB'!$B$385</f>
        <v>2.4771644197638244E-12</v>
      </c>
      <c r="E40" s="18">
        <f t="shared" si="0"/>
        <v>2.4771644197638244E-12</v>
      </c>
      <c r="F40" s="18">
        <f t="shared" si="1"/>
        <v>2.4541205289563273E-12</v>
      </c>
      <c r="G40" s="18">
        <f t="shared" si="2"/>
        <v>2.430136408182582E-12</v>
      </c>
      <c r="H40" s="18">
        <f t="shared" si="3"/>
        <v>2.3094998760776767E-12</v>
      </c>
    </row>
    <row r="41" spans="1:8">
      <c r="A41" s="17">
        <v>18719</v>
      </c>
      <c r="B41" s="18">
        <f>INPC!D41</f>
        <v>2750000000000000</v>
      </c>
      <c r="C41" s="22">
        <f>INPC!E41</f>
        <v>360</v>
      </c>
      <c r="D41" s="20">
        <f>'IGPC-MTB'!B41*$D$385/'IGPC-MTB'!$B$385</f>
        <v>2.5102952196166326E-12</v>
      </c>
      <c r="E41" s="18">
        <f t="shared" si="0"/>
        <v>2.5102952196166326E-12</v>
      </c>
      <c r="F41" s="18">
        <f t="shared" si="1"/>
        <v>2.4936747985929397E-12</v>
      </c>
      <c r="G41" s="18">
        <f t="shared" si="2"/>
        <v>2.4727043447725734E-12</v>
      </c>
      <c r="H41" s="18">
        <f t="shared" si="3"/>
        <v>2.3299762042987255E-12</v>
      </c>
    </row>
    <row r="42" spans="1:8">
      <c r="A42" s="17">
        <v>18749</v>
      </c>
      <c r="B42" s="18">
        <f>INPC!D42</f>
        <v>2750000000000000</v>
      </c>
      <c r="C42" s="22">
        <f>INPC!E42</f>
        <v>360</v>
      </c>
      <c r="D42" s="20">
        <f>'IGPC-MTB'!B42*$D$385/'IGPC-MTB'!$B$385</f>
        <v>2.5434260194694413E-12</v>
      </c>
      <c r="E42" s="18">
        <f t="shared" si="0"/>
        <v>2.5434260194694413E-12</v>
      </c>
      <c r="F42" s="18">
        <f t="shared" si="1"/>
        <v>2.5268063198675714E-12</v>
      </c>
      <c r="G42" s="18">
        <f t="shared" si="2"/>
        <v>2.510149458057279E-12</v>
      </c>
      <c r="H42" s="18">
        <f t="shared" si="3"/>
        <v>2.3576855030167221E-12</v>
      </c>
    </row>
    <row r="43" spans="1:8">
      <c r="A43" s="17">
        <v>18780</v>
      </c>
      <c r="B43" s="18">
        <f>INPC!D43</f>
        <v>2750000000000000</v>
      </c>
      <c r="C43" s="22">
        <f>INPC!E43</f>
        <v>360</v>
      </c>
      <c r="D43" s="20">
        <f>'IGPC-MTB'!B43*$D$385/'IGPC-MTB'!$B$385</f>
        <v>2.5765568193222491E-12</v>
      </c>
      <c r="E43" s="18">
        <f t="shared" si="0"/>
        <v>2.5765568193222491E-12</v>
      </c>
      <c r="F43" s="18">
        <f t="shared" si="1"/>
        <v>2.5599378224686695E-12</v>
      </c>
      <c r="G43" s="18">
        <f t="shared" si="2"/>
        <v>2.5432821568239784E-12</v>
      </c>
      <c r="H43" s="18">
        <f t="shared" si="3"/>
        <v>2.3882987155285359E-12</v>
      </c>
    </row>
    <row r="44" spans="1:8">
      <c r="A44" s="17">
        <v>18810</v>
      </c>
      <c r="B44" s="18">
        <f>INPC!D44</f>
        <v>2750000000000000</v>
      </c>
      <c r="C44" s="22">
        <f>INPC!E44</f>
        <v>360</v>
      </c>
      <c r="D44" s="20">
        <f>'IGPC-MTB'!B44*$D$385/'IGPC-MTB'!$B$385</f>
        <v>2.5892994346502525E-12</v>
      </c>
      <c r="E44" s="18">
        <f t="shared" si="0"/>
        <v>2.5892994346502525E-12</v>
      </c>
      <c r="F44" s="18">
        <f t="shared" si="1"/>
        <v>2.5829202689234046E-12</v>
      </c>
      <c r="G44" s="18">
        <f t="shared" si="2"/>
        <v>2.5696878445250758E-12</v>
      </c>
      <c r="H44" s="18">
        <f t="shared" si="3"/>
        <v>2.415023200798032E-12</v>
      </c>
    </row>
    <row r="45" spans="1:8">
      <c r="A45" s="17">
        <v>18841</v>
      </c>
      <c r="B45" s="18">
        <f>INPC!D45</f>
        <v>2750000000000000</v>
      </c>
      <c r="C45" s="22">
        <f>INPC!E45</f>
        <v>360</v>
      </c>
      <c r="D45" s="20">
        <f>'IGPC-MTB'!B45*$D$385/'IGPC-MTB'!$B$385</f>
        <v>2.6020420499782555E-12</v>
      </c>
      <c r="E45" s="18">
        <f t="shared" si="0"/>
        <v>2.6020420499782555E-12</v>
      </c>
      <c r="F45" s="18">
        <f t="shared" si="1"/>
        <v>2.5956629228281706E-12</v>
      </c>
      <c r="G45" s="18">
        <f t="shared" si="2"/>
        <v>2.5892785312411323E-12</v>
      </c>
      <c r="H45" s="18">
        <f t="shared" si="3"/>
        <v>2.4425885136607743E-12</v>
      </c>
    </row>
    <row r="46" spans="1:8">
      <c r="A46" s="17">
        <v>18872</v>
      </c>
      <c r="B46" s="18">
        <f>INPC!D46</f>
        <v>2750000000000000</v>
      </c>
      <c r="C46" s="22">
        <f>INPC!E46</f>
        <v>360</v>
      </c>
      <c r="D46" s="20">
        <f>'IGPC-MTB'!B46*$D$385/'IGPC-MTB'!$B$385</f>
        <v>2.6147846653062593E-12</v>
      </c>
      <c r="E46" s="18">
        <f t="shared" si="0"/>
        <v>2.6147846653062593E-12</v>
      </c>
      <c r="F46" s="18">
        <f t="shared" si="1"/>
        <v>2.6084055763560245E-12</v>
      </c>
      <c r="G46" s="18">
        <f t="shared" si="2"/>
        <v>2.6020212489381083E-12</v>
      </c>
      <c r="H46" s="18">
        <f t="shared" si="3"/>
        <v>2.4707822002860358E-12</v>
      </c>
    </row>
    <row r="47" spans="1:8">
      <c r="A47" s="17">
        <v>18902</v>
      </c>
      <c r="B47" s="18">
        <f>INPC!D47</f>
        <v>2750000000000000</v>
      </c>
      <c r="C47" s="22">
        <f>INPC!E47</f>
        <v>360</v>
      </c>
      <c r="D47" s="20">
        <f>'IGPC-MTB'!B47*$D$385/'IGPC-MTB'!$B$385</f>
        <v>2.6402698959622652E-12</v>
      </c>
      <c r="E47" s="18">
        <f t="shared" si="0"/>
        <v>2.6402698959622652E-12</v>
      </c>
      <c r="F47" s="18">
        <f t="shared" si="1"/>
        <v>2.6274963817733194E-12</v>
      </c>
      <c r="G47" s="18">
        <f t="shared" si="2"/>
        <v>2.6189840568294432E-12</v>
      </c>
      <c r="H47" s="18">
        <f t="shared" si="3"/>
        <v>2.4994659923924391E-12</v>
      </c>
    </row>
    <row r="48" spans="1:8">
      <c r="A48" s="17">
        <v>18933</v>
      </c>
      <c r="B48" s="18">
        <f>INPC!D48</f>
        <v>2750000000000000</v>
      </c>
      <c r="C48" s="22">
        <f>INPC!E48</f>
        <v>360</v>
      </c>
      <c r="D48" s="20">
        <f>'IGPC-MTB'!B48*$D$385/'IGPC-MTB'!$B$385</f>
        <v>2.6683036496838723E-12</v>
      </c>
      <c r="E48" s="18">
        <f t="shared" si="0"/>
        <v>2.6683036496838723E-12</v>
      </c>
      <c r="F48" s="18">
        <f t="shared" si="1"/>
        <v>2.6542497620884455E-12</v>
      </c>
      <c r="G48" s="18">
        <f t="shared" si="2"/>
        <v>2.641028986694723E-12</v>
      </c>
      <c r="H48" s="18">
        <f t="shared" si="3"/>
        <v>2.5290794069184559E-12</v>
      </c>
    </row>
    <row r="49" spans="1:8">
      <c r="A49" s="17">
        <v>18963</v>
      </c>
      <c r="B49" s="18">
        <f>INPC!D49</f>
        <v>2750000000000000</v>
      </c>
      <c r="C49" s="22">
        <f>INPC!E49</f>
        <v>360</v>
      </c>
      <c r="D49" s="20">
        <f>'IGPC-MTB'!B49*$D$385/'IGPC-MTB'!$B$385</f>
        <v>2.6937888803398783E-12</v>
      </c>
      <c r="E49" s="18">
        <f t="shared" si="0"/>
        <v>2.6937888803398783E-12</v>
      </c>
      <c r="F49" s="18">
        <f t="shared" si="1"/>
        <v>2.6810159829603273E-12</v>
      </c>
      <c r="G49" s="18">
        <f t="shared" si="2"/>
        <v>2.6673645604822495E-12</v>
      </c>
      <c r="H49" s="18">
        <f t="shared" si="3"/>
        <v>2.559202215126285E-12</v>
      </c>
    </row>
    <row r="50" spans="1:8">
      <c r="A50" s="17">
        <v>18994</v>
      </c>
      <c r="B50" s="18">
        <f>INPC!D50</f>
        <v>2750000000000000</v>
      </c>
      <c r="C50" s="22">
        <f>INPC!E50</f>
        <v>1190</v>
      </c>
      <c r="D50" s="20">
        <f>'IGPC-MTB'!B50*$D$385/'IGPC-MTB'!$B$385</f>
        <v>2.7804386645703008E-12</v>
      </c>
      <c r="E50" s="18">
        <f t="shared" si="0"/>
        <v>2.7804386645703008E-12</v>
      </c>
      <c r="F50" s="18">
        <f t="shared" si="1"/>
        <v>2.7367708630951435E-12</v>
      </c>
      <c r="G50" s="18">
        <f t="shared" si="2"/>
        <v>2.7137554485278521E-12</v>
      </c>
      <c r="H50" s="18">
        <f t="shared" si="3"/>
        <v>2.5923225117666788E-12</v>
      </c>
    </row>
    <row r="51" spans="1:8">
      <c r="A51" s="17">
        <v>19025</v>
      </c>
      <c r="B51" s="18">
        <f>INPC!D51</f>
        <v>2750000000000000</v>
      </c>
      <c r="C51" s="22">
        <f>INPC!E51</f>
        <v>1190</v>
      </c>
      <c r="D51" s="20">
        <f>'IGPC-MTB'!B51*$D$385/'IGPC-MTB'!$B$385</f>
        <v>2.8645399257351226E-12</v>
      </c>
      <c r="E51" s="18">
        <f t="shared" si="0"/>
        <v>2.8645399257351226E-12</v>
      </c>
      <c r="F51" s="18">
        <f t="shared" si="1"/>
        <v>2.8221760337936526E-12</v>
      </c>
      <c r="G51" s="18">
        <f t="shared" si="2"/>
        <v>2.77871444201356E-12</v>
      </c>
      <c r="H51" s="18">
        <f t="shared" si="3"/>
        <v>2.627990913829489E-12</v>
      </c>
    </row>
    <row r="52" spans="1:8">
      <c r="A52" s="17">
        <v>19054</v>
      </c>
      <c r="B52" s="18">
        <f>INPC!D52</f>
        <v>2750000000000000</v>
      </c>
      <c r="C52" s="22">
        <f>INPC!E52</f>
        <v>1190</v>
      </c>
      <c r="D52" s="20">
        <f>'IGPC-MTB'!B52*$D$385/'IGPC-MTB'!$B$385</f>
        <v>2.9511897099655435E-12</v>
      </c>
      <c r="E52" s="18">
        <f t="shared" si="0"/>
        <v>2.9511897099655435E-12</v>
      </c>
      <c r="F52" s="18">
        <f t="shared" si="1"/>
        <v>2.9075420465773075E-12</v>
      </c>
      <c r="G52" s="18">
        <f t="shared" si="2"/>
        <v>2.8645414373138414E-12</v>
      </c>
      <c r="H52" s="18">
        <f t="shared" si="3"/>
        <v>2.6666174528019911E-12</v>
      </c>
    </row>
    <row r="53" spans="1:8">
      <c r="A53" s="17">
        <v>19085</v>
      </c>
      <c r="B53" s="18">
        <f>INPC!D53</f>
        <v>2750000000000000</v>
      </c>
      <c r="C53" s="22">
        <f>INPC!E53</f>
        <v>1190</v>
      </c>
      <c r="D53" s="20">
        <f>'IGPC-MTB'!B53*$D$385/'IGPC-MTB'!$B$385</f>
        <v>2.9715778944903484E-12</v>
      </c>
      <c r="E53" s="18">
        <f t="shared" si="0"/>
        <v>2.9715778944903484E-12</v>
      </c>
      <c r="F53" s="18">
        <f t="shared" si="1"/>
        <v>2.961366256406153E-12</v>
      </c>
      <c r="G53" s="18">
        <f t="shared" si="2"/>
        <v>2.92873251568268E-12</v>
      </c>
      <c r="H53" s="18">
        <f t="shared" si="3"/>
        <v>2.7043687604462186E-12</v>
      </c>
    </row>
    <row r="54" spans="1:8">
      <c r="A54" s="17">
        <v>19115</v>
      </c>
      <c r="B54" s="18">
        <f>INPC!D54</f>
        <v>2750000000000000</v>
      </c>
      <c r="C54" s="22">
        <f>INPC!E54</f>
        <v>1190</v>
      </c>
      <c r="D54" s="20">
        <f>'IGPC-MTB'!B54*$D$385/'IGPC-MTB'!$B$385</f>
        <v>2.9919660790151541E-12</v>
      </c>
      <c r="E54" s="18">
        <f t="shared" si="0"/>
        <v>2.9919660790151541E-12</v>
      </c>
      <c r="F54" s="18">
        <f t="shared" si="1"/>
        <v>2.9817545609030924E-12</v>
      </c>
      <c r="G54" s="18">
        <f t="shared" si="2"/>
        <v>2.9715312655493487E-12</v>
      </c>
      <c r="H54" s="18">
        <f t="shared" si="3"/>
        <v>2.7412209366269448E-12</v>
      </c>
    </row>
    <row r="55" spans="1:8">
      <c r="A55" s="17">
        <v>19146</v>
      </c>
      <c r="B55" s="18">
        <f>INPC!D55</f>
        <v>2750000000000000</v>
      </c>
      <c r="C55" s="22">
        <f>INPC!E55</f>
        <v>1190</v>
      </c>
      <c r="D55" s="20">
        <f>'IGPC-MTB'!B55*$D$385/'IGPC-MTB'!$B$385</f>
        <v>3.0123542635399593E-12</v>
      </c>
      <c r="E55" s="18">
        <f t="shared" si="0"/>
        <v>3.0123542635399593E-12</v>
      </c>
      <c r="F55" s="18">
        <f t="shared" si="1"/>
        <v>3.0021428637705159E-12</v>
      </c>
      <c r="G55" s="18">
        <f t="shared" si="2"/>
        <v>2.9919197678280855E-12</v>
      </c>
      <c r="H55" s="18">
        <f t="shared" si="3"/>
        <v>2.77715146647097E-12</v>
      </c>
    </row>
    <row r="56" spans="1:8">
      <c r="A56" s="17">
        <v>19176</v>
      </c>
      <c r="B56" s="18">
        <f>INPC!D56</f>
        <v>2750000000000000</v>
      </c>
      <c r="C56" s="22">
        <f>INPC!E56</f>
        <v>1190</v>
      </c>
      <c r="D56" s="20">
        <f>'IGPC-MTB'!B56*$D$385/'IGPC-MTB'!$B$385</f>
        <v>3.0250968788679623E-12</v>
      </c>
      <c r="E56" s="18">
        <f t="shared" si="0"/>
        <v>3.0250968788679623E-12</v>
      </c>
      <c r="F56" s="18">
        <f t="shared" si="1"/>
        <v>3.018718847570825E-12</v>
      </c>
      <c r="G56" s="18">
        <f t="shared" si="2"/>
        <v>3.0097747841511269E-12</v>
      </c>
      <c r="H56" s="18">
        <f t="shared" si="3"/>
        <v>2.8133859730884806E-12</v>
      </c>
    </row>
    <row r="57" spans="1:8">
      <c r="A57" s="17">
        <v>19207</v>
      </c>
      <c r="B57" s="18">
        <f>INPC!D57</f>
        <v>2750000000000000</v>
      </c>
      <c r="C57" s="22">
        <f>INPC!E57</f>
        <v>1190</v>
      </c>
      <c r="D57" s="20">
        <f>'IGPC-MTB'!B57*$D$385/'IGPC-MTB'!$B$385</f>
        <v>3.0378394941959653E-12</v>
      </c>
      <c r="E57" s="18">
        <f t="shared" si="0"/>
        <v>3.0378394941959653E-12</v>
      </c>
      <c r="F57" s="18">
        <f t="shared" si="1"/>
        <v>3.0314614911613249E-12</v>
      </c>
      <c r="G57" s="18">
        <f t="shared" si="2"/>
        <v>3.0250789868563154E-12</v>
      </c>
      <c r="H57" s="18">
        <f t="shared" si="3"/>
        <v>2.8499256314153516E-12</v>
      </c>
    </row>
    <row r="58" spans="1:8">
      <c r="A58" s="17">
        <v>19238</v>
      </c>
      <c r="B58" s="18">
        <f>INPC!D58</f>
        <v>2750000000000000</v>
      </c>
      <c r="C58" s="22">
        <f>INPC!E58</f>
        <v>1190</v>
      </c>
      <c r="D58" s="20">
        <f>'IGPC-MTB'!B58*$D$385/'IGPC-MTB'!$B$385</f>
        <v>3.0505821095239691E-12</v>
      </c>
      <c r="E58" s="18">
        <f t="shared" si="0"/>
        <v>3.0505821095239691E-12</v>
      </c>
      <c r="F58" s="18">
        <f t="shared" si="1"/>
        <v>3.0442041345152192E-12</v>
      </c>
      <c r="G58" s="18">
        <f t="shared" si="2"/>
        <v>3.0378216772355855E-12</v>
      </c>
      <c r="H58" s="18">
        <f t="shared" si="3"/>
        <v>2.8867716155904828E-12</v>
      </c>
    </row>
    <row r="59" spans="1:8">
      <c r="A59" s="17">
        <v>19268</v>
      </c>
      <c r="B59" s="18">
        <f>INPC!D59</f>
        <v>2750000000000000</v>
      </c>
      <c r="C59" s="22">
        <f>INPC!E59</f>
        <v>1190</v>
      </c>
      <c r="D59" s="20">
        <f>'IGPC-MTB'!B59*$D$385/'IGPC-MTB'!$B$385</f>
        <v>3.0760673401799754E-12</v>
      </c>
      <c r="E59" s="18">
        <f t="shared" si="0"/>
        <v>3.0760673401799754E-12</v>
      </c>
      <c r="F59" s="18">
        <f t="shared" si="1"/>
        <v>3.0632982217936297E-12</v>
      </c>
      <c r="G59" s="18">
        <f t="shared" si="2"/>
        <v>3.0547883607063287E-12</v>
      </c>
      <c r="H59" s="18">
        <f t="shared" si="3"/>
        <v>2.9237577497772569E-12</v>
      </c>
    </row>
    <row r="60" spans="1:8">
      <c r="A60" s="17">
        <v>19299</v>
      </c>
      <c r="B60" s="18">
        <f>INPC!D60</f>
        <v>2750000000000000</v>
      </c>
      <c r="C60" s="22">
        <f>INPC!E60</f>
        <v>1190</v>
      </c>
      <c r="D60" s="20">
        <f>'IGPC-MTB'!B60*$D$385/'IGPC-MTB'!$B$385</f>
        <v>3.1015525708359818E-12</v>
      </c>
      <c r="E60" s="18">
        <f t="shared" si="0"/>
        <v>3.1015525708359818E-12</v>
      </c>
      <c r="F60" s="18">
        <f t="shared" si="1"/>
        <v>3.0887836711236032E-12</v>
      </c>
      <c r="G60" s="18">
        <f t="shared" si="2"/>
        <v>3.0759969568223632E-12</v>
      </c>
      <c r="H60" s="18">
        <f t="shared" si="3"/>
        <v>2.9606475551807183E-12</v>
      </c>
    </row>
    <row r="61" spans="1:8">
      <c r="A61" s="17">
        <v>19329</v>
      </c>
      <c r="B61" s="18">
        <f>INPC!D61</f>
        <v>2750000000000000</v>
      </c>
      <c r="C61" s="22">
        <f>INPC!E61</f>
        <v>1190</v>
      </c>
      <c r="D61" s="20">
        <f>'IGPC-MTB'!B61*$D$385/'IGPC-MTB'!$B$385</f>
        <v>3.1295863245575889E-12</v>
      </c>
      <c r="E61" s="18">
        <f t="shared" si="0"/>
        <v>3.1295863245575889E-12</v>
      </c>
      <c r="F61" s="18">
        <f t="shared" si="1"/>
        <v>3.1155379167303873E-12</v>
      </c>
      <c r="G61" s="18">
        <f t="shared" si="2"/>
        <v>3.1023251023191343E-12</v>
      </c>
      <c r="H61" s="18">
        <f t="shared" si="3"/>
        <v>2.9978759561422416E-12</v>
      </c>
    </row>
    <row r="62" spans="1:8">
      <c r="A62" s="17">
        <v>19360</v>
      </c>
      <c r="B62" s="18">
        <f>INPC!D62</f>
        <v>2750000000000000</v>
      </c>
      <c r="C62" s="22">
        <f>INPC!E62</f>
        <v>1190</v>
      </c>
      <c r="D62" s="20">
        <f>'IGPC-MTB'!B62*$D$385/'IGPC-MTB'!$B$385</f>
        <v>3.1831053089352028E-12</v>
      </c>
      <c r="E62" s="18">
        <f t="shared" si="0"/>
        <v>3.1831053089352028E-12</v>
      </c>
      <c r="F62" s="18">
        <f t="shared" si="1"/>
        <v>3.1562323812530455E-12</v>
      </c>
      <c r="G62" s="18">
        <f t="shared" si="2"/>
        <v>3.1378994979387155E-12</v>
      </c>
      <c r="H62" s="18">
        <f t="shared" si="3"/>
        <v>3.031855273559091E-12</v>
      </c>
    </row>
    <row r="63" spans="1:8">
      <c r="A63" s="17">
        <v>19391</v>
      </c>
      <c r="B63" s="18">
        <f>INPC!D63</f>
        <v>2750000000000000</v>
      </c>
      <c r="C63" s="22">
        <f>INPC!E63</f>
        <v>1190</v>
      </c>
      <c r="D63" s="20">
        <f>'IGPC-MTB'!B63*$D$385/'IGPC-MTB'!$B$385</f>
        <v>3.2366242933128159E-12</v>
      </c>
      <c r="E63" s="18">
        <f t="shared" si="0"/>
        <v>3.2366242933128159E-12</v>
      </c>
      <c r="F63" s="18">
        <f t="shared" si="1"/>
        <v>3.2097532570390319E-12</v>
      </c>
      <c r="G63" s="18">
        <f t="shared" si="2"/>
        <v>3.1828053343970831E-12</v>
      </c>
      <c r="H63" s="18">
        <f t="shared" si="3"/>
        <v>3.0628677880862111E-12</v>
      </c>
    </row>
    <row r="64" spans="1:8">
      <c r="A64" s="17">
        <v>19419</v>
      </c>
      <c r="B64" s="18">
        <f>INPC!D64</f>
        <v>2750000000000000</v>
      </c>
      <c r="C64" s="22">
        <f>INPC!E64</f>
        <v>1190</v>
      </c>
      <c r="D64" s="20">
        <f>'IGPC-MTB'!B64*$D$385/'IGPC-MTB'!$B$385</f>
        <v>3.2901432776904294E-12</v>
      </c>
      <c r="E64" s="18">
        <f t="shared" si="0"/>
        <v>3.2901432776904294E-12</v>
      </c>
      <c r="F64" s="18">
        <f t="shared" si="1"/>
        <v>3.2632740707842328E-12</v>
      </c>
      <c r="G64" s="18">
        <f t="shared" si="2"/>
        <v>3.2363292798955398E-12</v>
      </c>
      <c r="H64" s="18">
        <f t="shared" si="3"/>
        <v>3.0907441601889783E-12</v>
      </c>
    </row>
    <row r="65" spans="1:8">
      <c r="A65" s="17">
        <v>19450</v>
      </c>
      <c r="B65" s="18">
        <f>INPC!D65</f>
        <v>2750000000000000</v>
      </c>
      <c r="C65" s="22">
        <f>INPC!E65</f>
        <v>1190</v>
      </c>
      <c r="D65" s="20">
        <f>'IGPC-MTB'!B65*$D$385/'IGPC-MTB'!$B$385</f>
        <v>3.3232740775432376E-12</v>
      </c>
      <c r="E65" s="18">
        <f t="shared" si="0"/>
        <v>3.3232740775432376E-12</v>
      </c>
      <c r="F65" s="18">
        <f t="shared" si="1"/>
        <v>3.3066671840618832E-12</v>
      </c>
      <c r="G65" s="18">
        <f t="shared" si="2"/>
        <v>3.2831527336641056E-12</v>
      </c>
      <c r="H65" s="18">
        <f t="shared" si="3"/>
        <v>3.1196890656820498E-12</v>
      </c>
    </row>
    <row r="66" spans="1:8">
      <c r="A66" s="17">
        <v>19480</v>
      </c>
      <c r="B66" s="18">
        <f>INPC!D66</f>
        <v>2750000000000000</v>
      </c>
      <c r="C66" s="22">
        <f>INPC!E66</f>
        <v>1190</v>
      </c>
      <c r="D66" s="20">
        <f>'IGPC-MTB'!B66*$D$385/'IGPC-MTB'!$B$385</f>
        <v>3.3564048773960455E-12</v>
      </c>
      <c r="E66" s="18">
        <f t="shared" ref="E66:E129" si="4">D66</f>
        <v>3.3564048773960455E-12</v>
      </c>
      <c r="F66" s="18">
        <f t="shared" si="1"/>
        <v>3.3397983955307789E-12</v>
      </c>
      <c r="G66" s="18">
        <f t="shared" si="2"/>
        <v>3.3231639766568335E-12</v>
      </c>
      <c r="H66" s="18">
        <f t="shared" si="3"/>
        <v>3.149713974176861E-12</v>
      </c>
    </row>
    <row r="67" spans="1:8">
      <c r="A67" s="17">
        <v>19511</v>
      </c>
      <c r="B67" s="18">
        <f>INPC!D67</f>
        <v>2750000000000000</v>
      </c>
      <c r="C67" s="22">
        <f>INPC!E67</f>
        <v>1190</v>
      </c>
      <c r="D67" s="20">
        <f>'IGPC-MTB'!B67*$D$385/'IGPC-MTB'!$B$385</f>
        <v>3.3869871541832534E-12</v>
      </c>
      <c r="E67" s="18">
        <f t="shared" si="4"/>
        <v>3.3869871541832534E-12</v>
      </c>
      <c r="F67" s="18">
        <f t="shared" ref="F67:F130" si="5">SQRT(E67*E66)</f>
        <v>3.3716613418281532E-12</v>
      </c>
      <c r="G67" s="18">
        <f t="shared" si="2"/>
        <v>3.3554544755599972E-12</v>
      </c>
      <c r="H67" s="18">
        <f t="shared" si="3"/>
        <v>3.1806318921064156E-12</v>
      </c>
    </row>
    <row r="68" spans="1:8">
      <c r="A68" s="17">
        <v>19541</v>
      </c>
      <c r="B68" s="18">
        <f>INPC!D68</f>
        <v>2750000000000000</v>
      </c>
      <c r="C68" s="22">
        <f>INPC!E68</f>
        <v>1190</v>
      </c>
      <c r="D68" s="20">
        <f>'IGPC-MTB'!B68*$D$385/'IGPC-MTB'!$B$385</f>
        <v>3.4277635232328635E-12</v>
      </c>
      <c r="E68" s="18">
        <f t="shared" si="4"/>
        <v>3.4277635232328635E-12</v>
      </c>
      <c r="F68" s="18">
        <f t="shared" si="5"/>
        <v>3.4073143413497438E-12</v>
      </c>
      <c r="G68" s="18">
        <f t="shared" ref="G68:G131" si="6">GEOMEAN(E66:E68)</f>
        <v>3.3902592947580924E-12</v>
      </c>
      <c r="H68" s="18">
        <f t="shared" si="3"/>
        <v>3.2139272339310212E-12</v>
      </c>
    </row>
    <row r="69" spans="1:8">
      <c r="A69" s="17">
        <v>19572</v>
      </c>
      <c r="B69" s="18">
        <f>INPC!D69</f>
        <v>2750000000000000</v>
      </c>
      <c r="C69" s="22">
        <f>INPC!E69</f>
        <v>1190</v>
      </c>
      <c r="D69" s="20">
        <f>'IGPC-MTB'!B69*$D$385/'IGPC-MTB'!$B$385</f>
        <v>3.465991369216874E-12</v>
      </c>
      <c r="E69" s="18">
        <f t="shared" si="4"/>
        <v>3.465991369216874E-12</v>
      </c>
      <c r="F69" s="18">
        <f t="shared" si="5"/>
        <v>3.4468244497278259E-12</v>
      </c>
      <c r="G69" s="18">
        <f t="shared" si="6"/>
        <v>3.4267621380135582E-12</v>
      </c>
      <c r="H69" s="18">
        <f t="shared" si="3"/>
        <v>3.2494355499059581E-12</v>
      </c>
    </row>
    <row r="70" spans="1:8">
      <c r="A70" s="17">
        <v>19603</v>
      </c>
      <c r="B70" s="18">
        <f>INPC!D70</f>
        <v>2750000000000000</v>
      </c>
      <c r="C70" s="22">
        <f>INPC!E70</f>
        <v>1190</v>
      </c>
      <c r="D70" s="20">
        <f>'IGPC-MTB'!B70*$D$385/'IGPC-MTB'!$B$385</f>
        <v>3.5067677382664837E-12</v>
      </c>
      <c r="E70" s="18">
        <f t="shared" si="4"/>
        <v>3.5067677382664837E-12</v>
      </c>
      <c r="F70" s="18">
        <f t="shared" si="5"/>
        <v>3.4863199386573533E-12</v>
      </c>
      <c r="G70" s="18">
        <f t="shared" si="6"/>
        <v>3.4666908226214104E-12</v>
      </c>
      <c r="H70" s="18">
        <f t="shared" si="3"/>
        <v>3.2873929373367161E-12</v>
      </c>
    </row>
    <row r="71" spans="1:8">
      <c r="A71" s="17">
        <v>19633</v>
      </c>
      <c r="B71" s="18">
        <f>INPC!D71</f>
        <v>2750000000000000</v>
      </c>
      <c r="C71" s="22">
        <f>INPC!E71</f>
        <v>1190</v>
      </c>
      <c r="D71" s="20">
        <f>'IGPC-MTB'!B71*$D$385/'IGPC-MTB'!$B$385</f>
        <v>3.514413307463286E-12</v>
      </c>
      <c r="E71" s="18">
        <f t="shared" si="4"/>
        <v>3.514413307463286E-12</v>
      </c>
      <c r="F71" s="18">
        <f t="shared" si="5"/>
        <v>3.510588441493343E-12</v>
      </c>
      <c r="G71" s="18">
        <f t="shared" si="6"/>
        <v>3.4956593534615272E-12</v>
      </c>
      <c r="H71" s="18">
        <f t="shared" si="3"/>
        <v>3.3240919922486288E-12</v>
      </c>
    </row>
    <row r="72" spans="1:8">
      <c r="A72" s="17">
        <v>19664</v>
      </c>
      <c r="B72" s="18">
        <f>INPC!D72</f>
        <v>2750000000000000</v>
      </c>
      <c r="C72" s="22">
        <f>INPC!E72</f>
        <v>1190</v>
      </c>
      <c r="D72" s="20">
        <f>'IGPC-MTB'!B72*$D$385/'IGPC-MTB'!$B$385</f>
        <v>3.5220588766600871E-12</v>
      </c>
      <c r="E72" s="18">
        <f t="shared" si="4"/>
        <v>3.5220588766600871E-12</v>
      </c>
      <c r="F72" s="18">
        <f t="shared" si="5"/>
        <v>3.5182340152132295E-12</v>
      </c>
      <c r="G72" s="18">
        <f t="shared" si="6"/>
        <v>3.5144077631694073E-12</v>
      </c>
      <c r="H72" s="18">
        <f t="shared" si="3"/>
        <v>3.3594987939696446E-12</v>
      </c>
    </row>
    <row r="73" spans="1:8">
      <c r="A73" s="17">
        <v>19694</v>
      </c>
      <c r="B73" s="18">
        <f>INPC!D73</f>
        <v>2750000000000000</v>
      </c>
      <c r="C73" s="22">
        <f>INPC!E73</f>
        <v>1190</v>
      </c>
      <c r="D73" s="20">
        <f>'IGPC-MTB'!B73*$D$385/'IGPC-MTB'!$B$385</f>
        <v>3.5271559227912886E-12</v>
      </c>
      <c r="E73" s="18">
        <f t="shared" si="4"/>
        <v>3.5271559227912886E-12</v>
      </c>
      <c r="F73" s="18">
        <f t="shared" si="5"/>
        <v>3.5246064783506339E-12</v>
      </c>
      <c r="G73" s="18">
        <f t="shared" si="6"/>
        <v>3.5212054740404013E-12</v>
      </c>
      <c r="H73" s="18">
        <f t="shared" si="3"/>
        <v>3.3931466742159596E-12</v>
      </c>
    </row>
    <row r="74" spans="1:8">
      <c r="A74" s="17">
        <v>19725</v>
      </c>
      <c r="B74" s="18">
        <f>INPC!D74</f>
        <v>2750000000000000</v>
      </c>
      <c r="C74" s="22">
        <f>INPC!E74</f>
        <v>1190</v>
      </c>
      <c r="D74" s="20">
        <f>'IGPC-MTB'!B74*$D$385/'IGPC-MTB'!$B$385</f>
        <v>3.6316453684809156E-12</v>
      </c>
      <c r="E74" s="18">
        <f t="shared" si="4"/>
        <v>3.6316453684809156E-12</v>
      </c>
      <c r="F74" s="18">
        <f t="shared" si="5"/>
        <v>3.5790193448645977E-12</v>
      </c>
      <c r="G74" s="18">
        <f t="shared" si="6"/>
        <v>3.5599308962211076E-12</v>
      </c>
      <c r="H74" s="18">
        <f t="shared" si="3"/>
        <v>3.4306283216548676E-12</v>
      </c>
    </row>
    <row r="75" spans="1:8">
      <c r="A75" s="17">
        <v>19756</v>
      </c>
      <c r="B75" s="18">
        <f>INPC!D75</f>
        <v>2750000000000000</v>
      </c>
      <c r="C75" s="22">
        <f>INPC!E75</f>
        <v>1190</v>
      </c>
      <c r="D75" s="20">
        <f>'IGPC-MTB'!B75*$D$385/'IGPC-MTB'!$B$385</f>
        <v>3.741231860301743E-12</v>
      </c>
      <c r="E75" s="18">
        <f t="shared" si="4"/>
        <v>3.741231860301743E-12</v>
      </c>
      <c r="F75" s="18">
        <f t="shared" si="5"/>
        <v>3.6860313831922358E-12</v>
      </c>
      <c r="G75" s="18">
        <f t="shared" si="6"/>
        <v>3.6322932633142151E-12</v>
      </c>
      <c r="H75" s="18">
        <f t="shared" si="3"/>
        <v>3.4722996496650462E-12</v>
      </c>
    </row>
    <row r="76" spans="1:8">
      <c r="A76" s="17">
        <v>19784</v>
      </c>
      <c r="B76" s="18">
        <f>INPC!D76</f>
        <v>2750000000000000</v>
      </c>
      <c r="C76" s="22">
        <f>INPC!E76</f>
        <v>1190</v>
      </c>
      <c r="D76" s="20">
        <f>'IGPC-MTB'!B76*$D$385/'IGPC-MTB'!$B$385</f>
        <v>3.8431727829257684E-12</v>
      </c>
      <c r="E76" s="18">
        <f t="shared" si="4"/>
        <v>3.8431727829257684E-12</v>
      </c>
      <c r="F76" s="18">
        <f t="shared" si="5"/>
        <v>3.7918597627188695E-12</v>
      </c>
      <c r="G76" s="18">
        <f t="shared" si="6"/>
        <v>3.7376846390437126E-12</v>
      </c>
      <c r="H76" s="18">
        <f t="shared" si="3"/>
        <v>3.5175487206605477E-12</v>
      </c>
    </row>
    <row r="77" spans="1:8">
      <c r="A77" s="17">
        <v>19815</v>
      </c>
      <c r="B77" s="18">
        <f>INPC!D77</f>
        <v>2750000000000000</v>
      </c>
      <c r="C77" s="22">
        <f>INPC!E77</f>
        <v>1190</v>
      </c>
      <c r="D77" s="20">
        <f>'IGPC-MTB'!B77*$D$385/'IGPC-MTB'!$B$385</f>
        <v>3.8966917673033815E-12</v>
      </c>
      <c r="E77" s="18">
        <f t="shared" si="4"/>
        <v>3.8966917673033815E-12</v>
      </c>
      <c r="F77" s="18">
        <f t="shared" si="5"/>
        <v>3.8698397568311877E-12</v>
      </c>
      <c r="G77" s="18">
        <f t="shared" si="6"/>
        <v>3.8264865934534542E-12</v>
      </c>
      <c r="H77" s="18">
        <f t="shared" ref="H77:H140" si="7">GEOMEAN(E66:E77)</f>
        <v>3.5645190982472185E-12</v>
      </c>
    </row>
    <row r="78" spans="1:8">
      <c r="A78" s="17">
        <v>19845</v>
      </c>
      <c r="B78" s="18">
        <f>INPC!D78</f>
        <v>2750000000000000</v>
      </c>
      <c r="C78" s="22">
        <f>INPC!E78</f>
        <v>1190</v>
      </c>
      <c r="D78" s="20">
        <f>'IGPC-MTB'!B78*$D$385/'IGPC-MTB'!$B$385</f>
        <v>3.9502107516809954E-12</v>
      </c>
      <c r="E78" s="18">
        <f t="shared" si="4"/>
        <v>3.9502107516809954E-12</v>
      </c>
      <c r="F78" s="18">
        <f t="shared" si="5"/>
        <v>3.9233600032610614E-12</v>
      </c>
      <c r="G78" s="18">
        <f t="shared" si="6"/>
        <v>3.89644673365428E-12</v>
      </c>
      <c r="H78" s="18">
        <f t="shared" si="7"/>
        <v>3.6132369229448079E-12</v>
      </c>
    </row>
    <row r="79" spans="1:8">
      <c r="A79" s="17">
        <v>19876</v>
      </c>
      <c r="B79" s="18">
        <f>INPC!D79</f>
        <v>2750000000000000</v>
      </c>
      <c r="C79" s="22">
        <f>INPC!E79</f>
        <v>1190</v>
      </c>
      <c r="D79" s="20">
        <f>'IGPC-MTB'!B79*$D$385/'IGPC-MTB'!$B$385</f>
        <v>4.0011812129930081E-12</v>
      </c>
      <c r="E79" s="18">
        <f t="shared" si="4"/>
        <v>4.0011812129930081E-12</v>
      </c>
      <c r="F79" s="18">
        <f t="shared" si="5"/>
        <v>3.9756142980662734E-12</v>
      </c>
      <c r="G79" s="18">
        <f t="shared" si="6"/>
        <v>3.9491307595681797E-12</v>
      </c>
      <c r="H79" s="18">
        <f t="shared" si="7"/>
        <v>3.6637654442227727E-12</v>
      </c>
    </row>
    <row r="80" spans="1:8">
      <c r="A80" s="17">
        <v>19906</v>
      </c>
      <c r="B80" s="18">
        <f>INPC!D80</f>
        <v>2750000000000000</v>
      </c>
      <c r="C80" s="22">
        <f>INPC!E80</f>
        <v>2300</v>
      </c>
      <c r="D80" s="20">
        <f>'IGPC-MTB'!B80*$D$385/'IGPC-MTB'!$B$385</f>
        <v>4.054700197370622E-12</v>
      </c>
      <c r="E80" s="18">
        <f t="shared" si="4"/>
        <v>4.054700197370622E-12</v>
      </c>
      <c r="F80" s="18">
        <f t="shared" si="5"/>
        <v>4.0278518162959244E-12</v>
      </c>
      <c r="G80" s="18">
        <f t="shared" si="6"/>
        <v>4.001803367102286E-12</v>
      </c>
      <c r="H80" s="18">
        <f t="shared" si="7"/>
        <v>3.7154092110997983E-12</v>
      </c>
    </row>
    <row r="81" spans="1:8">
      <c r="A81" s="17">
        <v>19937</v>
      </c>
      <c r="B81" s="18">
        <f>INPC!D81</f>
        <v>2750000000000000</v>
      </c>
      <c r="C81" s="22">
        <f>INPC!E81</f>
        <v>2300</v>
      </c>
      <c r="D81" s="20">
        <f>'IGPC-MTB'!B81*$D$385/'IGPC-MTB'!$B$385</f>
        <v>4.1082191817482351E-12</v>
      </c>
      <c r="E81" s="18">
        <f t="shared" si="4"/>
        <v>4.1082191817482351E-12</v>
      </c>
      <c r="F81" s="18">
        <f t="shared" si="5"/>
        <v>4.081371966272658E-12</v>
      </c>
      <c r="G81" s="18">
        <f t="shared" si="6"/>
        <v>4.0544647136189306E-12</v>
      </c>
      <c r="H81" s="18">
        <f t="shared" si="7"/>
        <v>3.7684159289681069E-12</v>
      </c>
    </row>
    <row r="82" spans="1:8">
      <c r="A82" s="17">
        <v>19968</v>
      </c>
      <c r="B82" s="18">
        <f>INPC!D82</f>
        <v>2750000000000000</v>
      </c>
      <c r="C82" s="22">
        <f>INPC!E82</f>
        <v>2300</v>
      </c>
      <c r="D82" s="20">
        <f>'IGPC-MTB'!B82*$D$385/'IGPC-MTB'!$B$385</f>
        <v>4.161738166125849E-12</v>
      </c>
      <c r="E82" s="18">
        <f t="shared" si="4"/>
        <v>4.161738166125849E-12</v>
      </c>
      <c r="F82" s="18">
        <f t="shared" si="5"/>
        <v>4.1348920860757581E-12</v>
      </c>
      <c r="G82" s="18">
        <f t="shared" si="6"/>
        <v>4.1079867660623316E-12</v>
      </c>
      <c r="H82" s="18">
        <f t="shared" si="7"/>
        <v>3.8225761292344307E-12</v>
      </c>
    </row>
    <row r="83" spans="1:8">
      <c r="A83" s="17">
        <v>19998</v>
      </c>
      <c r="B83" s="18">
        <f>INPC!D83</f>
        <v>2750000000000000</v>
      </c>
      <c r="C83" s="22">
        <f>INPC!E83</f>
        <v>2300</v>
      </c>
      <c r="D83" s="20">
        <f>'IGPC-MTB'!B83*$D$385/'IGPC-MTB'!$B$385</f>
        <v>4.2152571505034621E-12</v>
      </c>
      <c r="E83" s="18">
        <f t="shared" si="4"/>
        <v>4.2152571505034621E-12</v>
      </c>
      <c r="F83" s="18">
        <f t="shared" si="5"/>
        <v>4.1884121768619132E-12</v>
      </c>
      <c r="G83" s="18">
        <f t="shared" si="6"/>
        <v>4.1615087395832857E-12</v>
      </c>
      <c r="H83" s="18">
        <f t="shared" si="7"/>
        <v>3.880941353889065E-12</v>
      </c>
    </row>
    <row r="84" spans="1:8">
      <c r="A84" s="17">
        <v>20029</v>
      </c>
      <c r="B84" s="18">
        <f>INPC!D84</f>
        <v>2750000000000000</v>
      </c>
      <c r="C84" s="22">
        <f>INPC!E84</f>
        <v>2300</v>
      </c>
      <c r="D84" s="20">
        <f>'IGPC-MTB'!B84*$D$385/'IGPC-MTB'!$B$385</f>
        <v>4.268776134881076E-12</v>
      </c>
      <c r="E84" s="18">
        <f t="shared" si="4"/>
        <v>4.268776134881076E-12</v>
      </c>
      <c r="F84" s="18">
        <f t="shared" si="5"/>
        <v>4.2419322397294359E-12</v>
      </c>
      <c r="G84" s="18">
        <f t="shared" si="6"/>
        <v>4.2150306371885661E-12</v>
      </c>
      <c r="H84" s="18">
        <f t="shared" si="7"/>
        <v>3.9436283261880233E-12</v>
      </c>
    </row>
    <row r="85" spans="1:8">
      <c r="A85" s="17">
        <v>20059</v>
      </c>
      <c r="B85" s="18">
        <f>INPC!D85</f>
        <v>2750000000000000</v>
      </c>
      <c r="C85" s="22">
        <f>INPC!E85</f>
        <v>2300</v>
      </c>
      <c r="D85" s="20">
        <f>'IGPC-MTB'!B85*$D$385/'IGPC-MTB'!$B$385</f>
        <v>4.3197465961930887E-12</v>
      </c>
      <c r="E85" s="18">
        <f t="shared" si="4"/>
        <v>4.3197465961930887E-12</v>
      </c>
      <c r="F85" s="18">
        <f t="shared" si="5"/>
        <v>4.2941857410413463E-12</v>
      </c>
      <c r="G85" s="18">
        <f t="shared" si="6"/>
        <v>4.2677133517337828E-12</v>
      </c>
      <c r="H85" s="18">
        <f t="shared" si="7"/>
        <v>4.0108102094505168E-12</v>
      </c>
    </row>
    <row r="86" spans="1:8">
      <c r="A86" s="17">
        <v>20090</v>
      </c>
      <c r="B86" s="18">
        <f>INPC!D86</f>
        <v>2750000000000000</v>
      </c>
      <c r="C86" s="22">
        <f>INPC!E86</f>
        <v>2300</v>
      </c>
      <c r="D86" s="20">
        <f>'IGPC-MTB'!B86*$D$385/'IGPC-MTB'!$B$385</f>
        <v>4.4522697956043225E-12</v>
      </c>
      <c r="E86" s="18">
        <f t="shared" si="4"/>
        <v>4.4522697956043225E-12</v>
      </c>
      <c r="F86" s="18">
        <f t="shared" si="5"/>
        <v>4.3855076439216331E-12</v>
      </c>
      <c r="G86" s="18">
        <f t="shared" si="6"/>
        <v>4.3462467091439943E-12</v>
      </c>
      <c r="H86" s="18">
        <f t="shared" si="7"/>
        <v>4.0794844478337562E-12</v>
      </c>
    </row>
    <row r="87" spans="1:8">
      <c r="A87" s="17">
        <v>20121</v>
      </c>
      <c r="B87" s="18">
        <f>INPC!D87</f>
        <v>2750000000000000</v>
      </c>
      <c r="C87" s="22">
        <f>INPC!E87</f>
        <v>2300</v>
      </c>
      <c r="D87" s="20">
        <f>'IGPC-MTB'!B87*$D$385/'IGPC-MTB'!$B$385</f>
        <v>4.5873415180811558E-12</v>
      </c>
      <c r="E87" s="18">
        <f t="shared" si="4"/>
        <v>4.5873415180811558E-12</v>
      </c>
      <c r="F87" s="18">
        <f t="shared" si="5"/>
        <v>4.5193010613450403E-12</v>
      </c>
      <c r="G87" s="18">
        <f t="shared" si="6"/>
        <v>4.4517790985614385E-12</v>
      </c>
      <c r="H87" s="18">
        <f t="shared" si="7"/>
        <v>4.1493890124962516E-12</v>
      </c>
    </row>
    <row r="88" spans="1:8">
      <c r="A88" s="17">
        <v>20149</v>
      </c>
      <c r="B88" s="18">
        <f>INPC!D88</f>
        <v>2750000000000000</v>
      </c>
      <c r="C88" s="22">
        <f>INPC!E88</f>
        <v>2300</v>
      </c>
      <c r="D88" s="20">
        <f>'IGPC-MTB'!B88*$D$385/'IGPC-MTB'!$B$385</f>
        <v>4.7147676713611888E-12</v>
      </c>
      <c r="E88" s="18">
        <f t="shared" si="4"/>
        <v>4.7147676713611888E-12</v>
      </c>
      <c r="F88" s="18">
        <f t="shared" si="5"/>
        <v>4.6506181833109021E-12</v>
      </c>
      <c r="G88" s="18">
        <f t="shared" si="6"/>
        <v>4.5835391801220942E-12</v>
      </c>
      <c r="H88" s="18">
        <f t="shared" si="7"/>
        <v>4.2206727929863905E-12</v>
      </c>
    </row>
    <row r="89" spans="1:8">
      <c r="A89" s="17">
        <v>20180</v>
      </c>
      <c r="B89" s="18">
        <f>INPC!D89</f>
        <v>2750000000000000</v>
      </c>
      <c r="C89" s="22">
        <f>INPC!E89</f>
        <v>2300</v>
      </c>
      <c r="D89" s="20">
        <f>'IGPC-MTB'!B89*$D$385/'IGPC-MTB'!$B$385</f>
        <v>4.7606410865420001E-12</v>
      </c>
      <c r="E89" s="18">
        <f t="shared" si="4"/>
        <v>4.7606410865420001E-12</v>
      </c>
      <c r="F89" s="18">
        <f t="shared" si="5"/>
        <v>4.7376488567412872E-12</v>
      </c>
      <c r="G89" s="18">
        <f t="shared" si="6"/>
        <v>4.6870070167892273E-12</v>
      </c>
      <c r="H89" s="18">
        <f t="shared" si="7"/>
        <v>4.2916978020256764E-12</v>
      </c>
    </row>
    <row r="90" spans="1:8">
      <c r="A90" s="17">
        <v>20210</v>
      </c>
      <c r="B90" s="18">
        <f>INPC!D90</f>
        <v>2750000000000000</v>
      </c>
      <c r="C90" s="22">
        <f>INPC!E90</f>
        <v>2300</v>
      </c>
      <c r="D90" s="20">
        <f>'IGPC-MTB'!B90*$D$385/'IGPC-MTB'!$B$385</f>
        <v>4.8090630247884124E-12</v>
      </c>
      <c r="E90" s="18">
        <f t="shared" si="4"/>
        <v>4.8090630247884124E-12</v>
      </c>
      <c r="F90" s="18">
        <f t="shared" si="5"/>
        <v>4.784790802488408E-12</v>
      </c>
      <c r="G90" s="18">
        <f t="shared" si="6"/>
        <v>4.7613349622405516E-12</v>
      </c>
      <c r="H90" s="18">
        <f t="shared" si="7"/>
        <v>4.3626377253786306E-12</v>
      </c>
    </row>
    <row r="91" spans="1:8">
      <c r="A91" s="17">
        <v>20241</v>
      </c>
      <c r="B91" s="18">
        <f>INPC!D91</f>
        <v>2750000000000000</v>
      </c>
      <c r="C91" s="22">
        <f>INPC!E91</f>
        <v>2300</v>
      </c>
      <c r="D91" s="20">
        <f>'IGPC-MTB'!B91*$D$385/'IGPC-MTB'!$B$385</f>
        <v>4.8549364399692237E-12</v>
      </c>
      <c r="E91" s="18">
        <f t="shared" si="4"/>
        <v>4.8549364399692237E-12</v>
      </c>
      <c r="F91" s="18">
        <f t="shared" si="5"/>
        <v>4.8319452936838883E-12</v>
      </c>
      <c r="G91" s="18">
        <f t="shared" si="6"/>
        <v>4.8080593428121608E-12</v>
      </c>
      <c r="H91" s="18">
        <f t="shared" si="7"/>
        <v>4.4335209110120305E-12</v>
      </c>
    </row>
    <row r="92" spans="1:8">
      <c r="A92" s="17">
        <v>20271</v>
      </c>
      <c r="B92" s="18">
        <f>INPC!D92</f>
        <v>2750000000000000</v>
      </c>
      <c r="C92" s="22">
        <f>INPC!E92</f>
        <v>2300</v>
      </c>
      <c r="D92" s="20">
        <f>'IGPC-MTB'!B92*$D$385/'IGPC-MTB'!$B$385</f>
        <v>4.9008098551500349E-12</v>
      </c>
      <c r="E92" s="18">
        <f t="shared" si="4"/>
        <v>4.9008098551500349E-12</v>
      </c>
      <c r="F92" s="18">
        <f t="shared" si="5"/>
        <v>4.8778192208330347E-12</v>
      </c>
      <c r="G92" s="18">
        <f t="shared" si="6"/>
        <v>4.854791952471762E-12</v>
      </c>
      <c r="H92" s="18">
        <f t="shared" si="7"/>
        <v>4.5040982273927423E-12</v>
      </c>
    </row>
    <row r="93" spans="1:8">
      <c r="A93" s="17">
        <v>20302</v>
      </c>
      <c r="B93" s="18">
        <f>INPC!D93</f>
        <v>2750000000000000</v>
      </c>
      <c r="C93" s="22">
        <f>INPC!E93</f>
        <v>2300</v>
      </c>
      <c r="D93" s="20">
        <f>'IGPC-MTB'!B93*$D$385/'IGPC-MTB'!$B$385</f>
        <v>4.9466832703308469E-12</v>
      </c>
      <c r="E93" s="18">
        <f t="shared" si="4"/>
        <v>4.9466832703308469E-12</v>
      </c>
      <c r="F93" s="18">
        <f t="shared" si="5"/>
        <v>4.9236931384422425E-12</v>
      </c>
      <c r="G93" s="18">
        <f t="shared" si="6"/>
        <v>4.9006667201890256E-12</v>
      </c>
      <c r="H93" s="18">
        <f t="shared" si="7"/>
        <v>4.5743517949797423E-12</v>
      </c>
    </row>
    <row r="94" spans="1:8">
      <c r="A94" s="17">
        <v>20333</v>
      </c>
      <c r="B94" s="18">
        <f>INPC!D94</f>
        <v>2750000000000000</v>
      </c>
      <c r="C94" s="22">
        <f>INPC!E94</f>
        <v>2300</v>
      </c>
      <c r="D94" s="20">
        <f>'IGPC-MTB'!B94*$D$385/'IGPC-MTB'!$B$385</f>
        <v>4.9925566855116581E-12</v>
      </c>
      <c r="E94" s="18">
        <f t="shared" si="4"/>
        <v>4.9925566855116581E-12</v>
      </c>
      <c r="F94" s="18">
        <f t="shared" si="5"/>
        <v>4.969567046775699E-12</v>
      </c>
      <c r="G94" s="18">
        <f t="shared" si="6"/>
        <v>4.9465414628184271E-12</v>
      </c>
      <c r="H94" s="18">
        <f t="shared" si="7"/>
        <v>4.644264178872151E-12</v>
      </c>
    </row>
    <row r="95" spans="1:8">
      <c r="A95" s="17">
        <v>20363</v>
      </c>
      <c r="B95" s="18">
        <f>INPC!D95</f>
        <v>2750000000000000</v>
      </c>
      <c r="C95" s="22">
        <f>INPC!E95</f>
        <v>2300</v>
      </c>
      <c r="D95" s="20">
        <f>'IGPC-MTB'!B95*$D$385/'IGPC-MTB'!$B$385</f>
        <v>5.0664638544140773E-12</v>
      </c>
      <c r="E95" s="18">
        <f t="shared" si="4"/>
        <v>5.0664638544140773E-12</v>
      </c>
      <c r="F95" s="18">
        <f t="shared" si="5"/>
        <v>5.0293745126266117E-12</v>
      </c>
      <c r="G95" s="18">
        <f t="shared" si="6"/>
        <v>5.001658305478366E-12</v>
      </c>
      <c r="H95" s="18">
        <f t="shared" si="7"/>
        <v>4.7159984668633503E-12</v>
      </c>
    </row>
    <row r="96" spans="1:8">
      <c r="A96" s="17">
        <v>20394</v>
      </c>
      <c r="B96" s="18">
        <f>INPC!D96</f>
        <v>2750000000000000</v>
      </c>
      <c r="C96" s="22">
        <f>INPC!E96</f>
        <v>2300</v>
      </c>
      <c r="D96" s="20">
        <f>'IGPC-MTB'!B96*$D$385/'IGPC-MTB'!$B$385</f>
        <v>5.1403710233164956E-12</v>
      </c>
      <c r="E96" s="18">
        <f t="shared" si="4"/>
        <v>5.1403710233164956E-12</v>
      </c>
      <c r="F96" s="18">
        <f t="shared" si="5"/>
        <v>5.1032836476047977E-12</v>
      </c>
      <c r="G96" s="18">
        <f t="shared" si="6"/>
        <v>5.0661044546915448E-12</v>
      </c>
      <c r="H96" s="18">
        <f t="shared" si="7"/>
        <v>4.7895853027904075E-12</v>
      </c>
    </row>
    <row r="97" spans="1:8">
      <c r="A97" s="17">
        <v>20424</v>
      </c>
      <c r="B97" s="18">
        <f>INPC!D97</f>
        <v>2750000000000000</v>
      </c>
      <c r="C97" s="22">
        <f>INPC!E97</f>
        <v>2300</v>
      </c>
      <c r="D97" s="20">
        <f>'IGPC-MTB'!B97*$D$385/'IGPC-MTB'!$B$385</f>
        <v>5.2117296691533136E-12</v>
      </c>
      <c r="E97" s="18">
        <f t="shared" si="4"/>
        <v>5.2117296691533136E-12</v>
      </c>
      <c r="F97" s="18">
        <f t="shared" si="5"/>
        <v>5.1759273732032367E-12</v>
      </c>
      <c r="G97" s="18">
        <f t="shared" si="6"/>
        <v>5.139179246160406E-12</v>
      </c>
      <c r="H97" s="18">
        <f t="shared" si="7"/>
        <v>4.8650974816674131E-12</v>
      </c>
    </row>
    <row r="98" spans="1:8">
      <c r="A98" s="17">
        <v>20455</v>
      </c>
      <c r="B98" s="18">
        <f>INPC!D98</f>
        <v>2750000000000000</v>
      </c>
      <c r="C98" s="22">
        <f>INPC!E98</f>
        <v>2300</v>
      </c>
      <c r="D98" s="20">
        <f>'IGPC-MTB'!B98*$D$385/'IGPC-MTB'!$B$385</f>
        <v>5.3773836684173544E-12</v>
      </c>
      <c r="E98" s="18">
        <f t="shared" si="4"/>
        <v>5.3773836684173544E-12</v>
      </c>
      <c r="F98" s="18">
        <f t="shared" si="5"/>
        <v>5.2939087645246781E-12</v>
      </c>
      <c r="G98" s="18">
        <f t="shared" si="6"/>
        <v>5.2422266086856497E-12</v>
      </c>
      <c r="H98" s="18">
        <f t="shared" si="7"/>
        <v>4.9422420234440625E-12</v>
      </c>
    </row>
    <row r="99" spans="1:8">
      <c r="A99" s="17">
        <v>20486</v>
      </c>
      <c r="B99" s="18">
        <f>INPC!D99</f>
        <v>2750000000000000</v>
      </c>
      <c r="C99" s="22">
        <f>INPC!E99</f>
        <v>2300</v>
      </c>
      <c r="D99" s="20">
        <f>'IGPC-MTB'!B99*$D$385/'IGPC-MTB'!$B$385</f>
        <v>5.5481347138125983E-12</v>
      </c>
      <c r="E99" s="18">
        <f t="shared" si="4"/>
        <v>5.5481347138125983E-12</v>
      </c>
      <c r="F99" s="18">
        <f t="shared" si="5"/>
        <v>5.4620919985144205E-12</v>
      </c>
      <c r="G99" s="18">
        <f t="shared" si="6"/>
        <v>5.3773293154803189E-12</v>
      </c>
      <c r="H99" s="18">
        <f t="shared" si="7"/>
        <v>5.0211843838791081E-12</v>
      </c>
    </row>
    <row r="100" spans="1:8">
      <c r="A100" s="17">
        <v>20515</v>
      </c>
      <c r="B100" s="18">
        <f>INPC!D100</f>
        <v>2750000000000000</v>
      </c>
      <c r="C100" s="22">
        <f>INPC!E100</f>
        <v>2300</v>
      </c>
      <c r="D100" s="20">
        <f>'IGPC-MTB'!B100*$D$385/'IGPC-MTB'!$B$385</f>
        <v>5.706143143879838E-12</v>
      </c>
      <c r="E100" s="18">
        <f t="shared" si="4"/>
        <v>5.706143143879838E-12</v>
      </c>
      <c r="F100" s="18">
        <f t="shared" si="5"/>
        <v>5.6265842976483951E-12</v>
      </c>
      <c r="G100" s="18">
        <f t="shared" si="6"/>
        <v>5.5422599855265222E-12</v>
      </c>
      <c r="H100" s="18">
        <f t="shared" si="7"/>
        <v>5.1016778736839077E-12</v>
      </c>
    </row>
    <row r="101" spans="1:8">
      <c r="A101" s="17">
        <v>20546</v>
      </c>
      <c r="B101" s="18">
        <f>INPC!D101</f>
        <v>2750000000000000</v>
      </c>
      <c r="C101" s="22">
        <f>INPC!E101</f>
        <v>2300</v>
      </c>
      <c r="D101" s="20">
        <f>'IGPC-MTB'!B101*$D$385/'IGPC-MTB'!$B$385</f>
        <v>5.777501789716656E-12</v>
      </c>
      <c r="E101" s="18">
        <f t="shared" si="4"/>
        <v>5.777501789716656E-12</v>
      </c>
      <c r="F101" s="18">
        <f t="shared" si="5"/>
        <v>5.7417116111961936E-12</v>
      </c>
      <c r="G101" s="18">
        <f t="shared" si="6"/>
        <v>5.6764469415683654E-12</v>
      </c>
      <c r="H101" s="18">
        <f t="shared" si="7"/>
        <v>5.1846477331726006E-12</v>
      </c>
    </row>
    <row r="102" spans="1:8">
      <c r="A102" s="17">
        <v>20576</v>
      </c>
      <c r="B102" s="18">
        <f>INPC!D102</f>
        <v>2750000000000000</v>
      </c>
      <c r="C102" s="22">
        <f>INPC!E102</f>
        <v>2300</v>
      </c>
      <c r="D102" s="20">
        <f>'IGPC-MTB'!B102*$D$385/'IGPC-MTB'!$B$385</f>
        <v>5.8514089586190744E-12</v>
      </c>
      <c r="E102" s="18">
        <f t="shared" si="4"/>
        <v>5.8514089586190744E-12</v>
      </c>
      <c r="F102" s="18">
        <f t="shared" si="5"/>
        <v>5.8143379443222748E-12</v>
      </c>
      <c r="G102" s="18">
        <f t="shared" si="6"/>
        <v>5.7780469670697155E-12</v>
      </c>
      <c r="H102" s="18">
        <f t="shared" si="7"/>
        <v>5.2701048119925387E-12</v>
      </c>
    </row>
    <row r="103" spans="1:8">
      <c r="A103" s="17">
        <v>20607</v>
      </c>
      <c r="B103" s="18">
        <f>INPC!D103</f>
        <v>2750000000000000</v>
      </c>
      <c r="C103" s="22">
        <f>INPC!E103</f>
        <v>2300</v>
      </c>
      <c r="D103" s="20">
        <f>'IGPC-MTB'!B103*$D$385/'IGPC-MTB'!$B$385</f>
        <v>5.9227676044558924E-12</v>
      </c>
      <c r="E103" s="18">
        <f t="shared" si="4"/>
        <v>5.9227676044558924E-12</v>
      </c>
      <c r="F103" s="18">
        <f t="shared" si="5"/>
        <v>5.886980161384276E-12</v>
      </c>
      <c r="G103" s="18">
        <f t="shared" si="6"/>
        <v>5.8502587892188771E-12</v>
      </c>
      <c r="H103" s="18">
        <f t="shared" si="7"/>
        <v>5.3581435902032009E-12</v>
      </c>
    </row>
    <row r="104" spans="1:8">
      <c r="A104" s="17">
        <v>20637</v>
      </c>
      <c r="B104" s="18">
        <f>INPC!D104</f>
        <v>2750000000000000</v>
      </c>
      <c r="C104" s="22">
        <f>INPC!E104</f>
        <v>2300</v>
      </c>
      <c r="D104" s="20">
        <f>'IGPC-MTB'!B104*$D$385/'IGPC-MTB'!$B$385</f>
        <v>6.0298055732111201E-12</v>
      </c>
      <c r="E104" s="18">
        <f t="shared" si="4"/>
        <v>6.0298055732111201E-12</v>
      </c>
      <c r="F104" s="18">
        <f t="shared" si="5"/>
        <v>5.9760469467853427E-12</v>
      </c>
      <c r="G104" s="18">
        <f t="shared" si="6"/>
        <v>5.9342087254763249E-12</v>
      </c>
      <c r="H104" s="18">
        <f t="shared" si="7"/>
        <v>5.4515161440680778E-12</v>
      </c>
    </row>
    <row r="105" spans="1:8">
      <c r="A105" s="17">
        <v>20668</v>
      </c>
      <c r="B105" s="18">
        <f>INPC!D105</f>
        <v>2750000000000000</v>
      </c>
      <c r="C105" s="22">
        <f>INPC!E105</f>
        <v>3700</v>
      </c>
      <c r="D105" s="20">
        <f>'IGPC-MTB'!B105*$D$385/'IGPC-MTB'!$B$385</f>
        <v>6.1368435419663463E-12</v>
      </c>
      <c r="E105" s="18">
        <f t="shared" si="4"/>
        <v>6.1368435419663463E-12</v>
      </c>
      <c r="F105" s="18">
        <f t="shared" si="5"/>
        <v>6.0830891322808466E-12</v>
      </c>
      <c r="G105" s="18">
        <f t="shared" si="6"/>
        <v>6.0291721459104428E-12</v>
      </c>
      <c r="H105" s="18">
        <f t="shared" si="7"/>
        <v>5.550343753997457E-12</v>
      </c>
    </row>
    <row r="106" spans="1:8">
      <c r="A106" s="17">
        <v>20699</v>
      </c>
      <c r="B106" s="18">
        <f>INPC!D106</f>
        <v>2750000000000000</v>
      </c>
      <c r="C106" s="22">
        <f>INPC!E106</f>
        <v>3700</v>
      </c>
      <c r="D106" s="20">
        <f>'IGPC-MTB'!B106*$D$385/'IGPC-MTB'!$B$385</f>
        <v>6.241332987655973E-12</v>
      </c>
      <c r="E106" s="18">
        <f t="shared" si="4"/>
        <v>6.241332987655973E-12</v>
      </c>
      <c r="F106" s="18">
        <f t="shared" si="5"/>
        <v>6.1888677509345824E-12</v>
      </c>
      <c r="G106" s="18">
        <f t="shared" si="6"/>
        <v>6.1353861914427721E-12</v>
      </c>
      <c r="H106" s="18">
        <f t="shared" si="7"/>
        <v>5.654567732375197E-12</v>
      </c>
    </row>
    <row r="107" spans="1:8">
      <c r="A107" s="17">
        <v>20729</v>
      </c>
      <c r="B107" s="18">
        <f>INPC!D107</f>
        <v>2750000000000000</v>
      </c>
      <c r="C107" s="22">
        <f>INPC!E107</f>
        <v>3700</v>
      </c>
      <c r="D107" s="20">
        <f>'IGPC-MTB'!B107*$D$385/'IGPC-MTB'!$B$385</f>
        <v>6.3407253872143981E-12</v>
      </c>
      <c r="E107" s="18">
        <f t="shared" si="4"/>
        <v>6.3407253872143981E-12</v>
      </c>
      <c r="F107" s="18">
        <f t="shared" si="5"/>
        <v>6.2908328959597165E-12</v>
      </c>
      <c r="G107" s="18">
        <f t="shared" si="6"/>
        <v>6.2390784978263919E-12</v>
      </c>
      <c r="H107" s="18">
        <f t="shared" si="7"/>
        <v>5.76127904012865E-12</v>
      </c>
    </row>
    <row r="108" spans="1:8">
      <c r="A108" s="17">
        <v>20760</v>
      </c>
      <c r="B108" s="18">
        <f>INPC!D108</f>
        <v>2750000000000000</v>
      </c>
      <c r="C108" s="22">
        <f>INPC!E108</f>
        <v>3700</v>
      </c>
      <c r="D108" s="20">
        <f>'IGPC-MTB'!B108*$D$385/'IGPC-MTB'!$B$385</f>
        <v>6.4401177867728232E-12</v>
      </c>
      <c r="E108" s="18">
        <f t="shared" si="4"/>
        <v>6.4401177867728232E-12</v>
      </c>
      <c r="F108" s="18">
        <f t="shared" si="5"/>
        <v>6.3902283485992457E-12</v>
      </c>
      <c r="G108" s="18">
        <f t="shared" si="6"/>
        <v>6.340206011395477E-12</v>
      </c>
      <c r="H108" s="18">
        <f t="shared" si="7"/>
        <v>5.8705283389269866E-12</v>
      </c>
    </row>
    <row r="109" spans="1:8">
      <c r="A109" s="17">
        <v>20790</v>
      </c>
      <c r="B109" s="18">
        <f>INPC!D109</f>
        <v>2750000000000000</v>
      </c>
      <c r="C109" s="22">
        <f>INPC!E109</f>
        <v>3700</v>
      </c>
      <c r="D109" s="20">
        <f>'IGPC-MTB'!B109*$D$385/'IGPC-MTB'!$B$385</f>
        <v>6.5369616632656479E-12</v>
      </c>
      <c r="E109" s="18">
        <f t="shared" si="4"/>
        <v>6.5369616632656479E-12</v>
      </c>
      <c r="F109" s="18">
        <f t="shared" si="5"/>
        <v>6.4883590436295342E-12</v>
      </c>
      <c r="G109" s="18">
        <f t="shared" si="6"/>
        <v>6.4387697894346611E-12</v>
      </c>
      <c r="H109" s="18">
        <f t="shared" si="7"/>
        <v>5.9824171611838182E-12</v>
      </c>
    </row>
    <row r="110" spans="1:8">
      <c r="A110" s="17">
        <v>20821</v>
      </c>
      <c r="B110" s="18">
        <f>INPC!D110</f>
        <v>2750000000000000</v>
      </c>
      <c r="C110" s="22">
        <f>INPC!E110</f>
        <v>3700</v>
      </c>
      <c r="D110" s="20">
        <f>'IGPC-MTB'!B110*$D$385/'IGPC-MTB'!$B$385</f>
        <v>6.7612316930385041E-12</v>
      </c>
      <c r="E110" s="18">
        <f t="shared" si="4"/>
        <v>6.7612316930385041E-12</v>
      </c>
      <c r="F110" s="18">
        <f t="shared" si="5"/>
        <v>6.6481510492654571E-12</v>
      </c>
      <c r="G110" s="18">
        <f t="shared" si="6"/>
        <v>6.5780704795413831E-12</v>
      </c>
      <c r="H110" s="18">
        <f t="shared" si="7"/>
        <v>6.0976794929984913E-12</v>
      </c>
    </row>
    <row r="111" spans="1:8">
      <c r="A111" s="17">
        <v>20852</v>
      </c>
      <c r="B111" s="18">
        <f>INPC!D111</f>
        <v>2750000000000000</v>
      </c>
      <c r="C111" s="22">
        <f>INPC!E111</f>
        <v>3700</v>
      </c>
      <c r="D111" s="20">
        <f>'IGPC-MTB'!B111*$D$385/'IGPC-MTB'!$B$385</f>
        <v>6.993147292008163E-12</v>
      </c>
      <c r="E111" s="18">
        <f t="shared" si="4"/>
        <v>6.993147292008163E-12</v>
      </c>
      <c r="F111" s="18">
        <f t="shared" si="5"/>
        <v>6.8762118280934298E-12</v>
      </c>
      <c r="G111" s="18">
        <f t="shared" si="6"/>
        <v>6.7612160028864745E-12</v>
      </c>
      <c r="H111" s="18">
        <f t="shared" si="7"/>
        <v>6.2164398103410635E-12</v>
      </c>
    </row>
    <row r="112" spans="1:8">
      <c r="A112" s="17">
        <v>20880</v>
      </c>
      <c r="B112" s="18">
        <f>INPC!D112</f>
        <v>2750000000000000</v>
      </c>
      <c r="C112" s="22">
        <f>INPC!E112</f>
        <v>3700</v>
      </c>
      <c r="D112" s="20">
        <f>'IGPC-MTB'!B112*$D$385/'IGPC-MTB'!$B$385</f>
        <v>7.2123202756498177E-12</v>
      </c>
      <c r="E112" s="18">
        <f t="shared" si="4"/>
        <v>7.2123202756498177E-12</v>
      </c>
      <c r="F112" s="18">
        <f t="shared" si="5"/>
        <v>7.1018883407693821E-12</v>
      </c>
      <c r="G112" s="18">
        <f t="shared" si="6"/>
        <v>6.986470550340912E-12</v>
      </c>
      <c r="H112" s="18">
        <f t="shared" si="7"/>
        <v>6.338980680804398E-12</v>
      </c>
    </row>
    <row r="113" spans="1:8">
      <c r="A113" s="17">
        <v>20911</v>
      </c>
      <c r="B113" s="18">
        <f>INPC!D113</f>
        <v>2750000000000000</v>
      </c>
      <c r="C113" s="22">
        <f>INPC!E113</f>
        <v>3700</v>
      </c>
      <c r="D113" s="20">
        <f>'IGPC-MTB'!B113*$D$385/'IGPC-MTB'!$B$385</f>
        <v>7.250548121633827E-12</v>
      </c>
      <c r="E113" s="18">
        <f t="shared" si="4"/>
        <v>7.250548121633827E-12</v>
      </c>
      <c r="F113" s="18">
        <f t="shared" si="5"/>
        <v>7.2314089379065237E-12</v>
      </c>
      <c r="G113" s="18">
        <f t="shared" si="6"/>
        <v>7.1510998099252448E-12</v>
      </c>
      <c r="H113" s="18">
        <f t="shared" si="7"/>
        <v>6.4600913224452379E-12</v>
      </c>
    </row>
    <row r="114" spans="1:8">
      <c r="A114" s="17">
        <v>20941</v>
      </c>
      <c r="B114" s="18">
        <f>INPC!D114</f>
        <v>2750000000000000</v>
      </c>
      <c r="C114" s="22">
        <f>INPC!E114</f>
        <v>3700</v>
      </c>
      <c r="D114" s="20">
        <f>'IGPC-MTB'!B114*$D$385/'IGPC-MTB'!$B$385</f>
        <v>7.2887759676178364E-12</v>
      </c>
      <c r="E114" s="18">
        <f t="shared" si="4"/>
        <v>7.2887759676178364E-12</v>
      </c>
      <c r="F114" s="18">
        <f t="shared" si="5"/>
        <v>7.2696369167257099E-12</v>
      </c>
      <c r="G114" s="18">
        <f t="shared" si="6"/>
        <v>7.2504809367476891E-12</v>
      </c>
      <c r="H114" s="18">
        <f t="shared" si="7"/>
        <v>6.5794284716999705E-12</v>
      </c>
    </row>
    <row r="115" spans="1:8">
      <c r="A115" s="17">
        <v>20972</v>
      </c>
      <c r="B115" s="18">
        <f>INPC!D115</f>
        <v>2750000000000000</v>
      </c>
      <c r="C115" s="22">
        <f>INPC!E115</f>
        <v>3700</v>
      </c>
      <c r="D115" s="20">
        <f>'IGPC-MTB'!B115*$D$385/'IGPC-MTB'!$B$385</f>
        <v>7.3295523366674469E-12</v>
      </c>
      <c r="E115" s="18">
        <f t="shared" si="4"/>
        <v>7.3295523366674469E-12</v>
      </c>
      <c r="F115" s="18">
        <f t="shared" si="5"/>
        <v>7.309135716683529E-12</v>
      </c>
      <c r="G115" s="18">
        <f t="shared" si="6"/>
        <v>7.2895541048723338E-12</v>
      </c>
      <c r="H115" s="18">
        <f t="shared" si="7"/>
        <v>6.697317679540229E-12</v>
      </c>
    </row>
    <row r="116" spans="1:8">
      <c r="A116" s="17">
        <v>21002</v>
      </c>
      <c r="B116" s="18">
        <f>INPC!D116</f>
        <v>2750000000000000</v>
      </c>
      <c r="C116" s="22">
        <f>INPC!E116</f>
        <v>3700</v>
      </c>
      <c r="D116" s="20">
        <f>'IGPC-MTB'!B116*$D$385/'IGPC-MTB'!$B$385</f>
        <v>7.3422949519954511E-12</v>
      </c>
      <c r="E116" s="18">
        <f t="shared" si="4"/>
        <v>7.3422949519954511E-12</v>
      </c>
      <c r="F116" s="18">
        <f t="shared" si="5"/>
        <v>7.3359208775653963E-12</v>
      </c>
      <c r="G116" s="18">
        <f t="shared" si="6"/>
        <v>7.3201721223486102E-12</v>
      </c>
      <c r="H116" s="18">
        <f t="shared" si="7"/>
        <v>6.8081368388217598E-12</v>
      </c>
    </row>
    <row r="117" spans="1:8">
      <c r="A117" s="17">
        <v>21033</v>
      </c>
      <c r="B117" s="18">
        <f>INPC!D117</f>
        <v>2750000000000000</v>
      </c>
      <c r="C117" s="22">
        <f>INPC!E117</f>
        <v>3700</v>
      </c>
      <c r="D117" s="20">
        <f>'IGPC-MTB'!B117*$D$385/'IGPC-MTB'!$B$385</f>
        <v>7.3550375673234537E-12</v>
      </c>
      <c r="E117" s="18">
        <f t="shared" si="4"/>
        <v>7.3550375673234537E-12</v>
      </c>
      <c r="F117" s="18">
        <f t="shared" si="5"/>
        <v>7.348663497690985E-12</v>
      </c>
      <c r="G117" s="18">
        <f t="shared" si="6"/>
        <v>7.3422875803489606E-12</v>
      </c>
      <c r="H117" s="18">
        <f t="shared" si="7"/>
        <v>6.9116477528500692E-12</v>
      </c>
    </row>
    <row r="118" spans="1:8">
      <c r="A118" s="17">
        <v>21064</v>
      </c>
      <c r="B118" s="18">
        <f>INPC!D118</f>
        <v>2750000000000000</v>
      </c>
      <c r="C118" s="22">
        <f>INPC!E118</f>
        <v>3700</v>
      </c>
      <c r="D118" s="20">
        <f>'IGPC-MTB'!B118*$D$385/'IGPC-MTB'!$B$385</f>
        <v>7.3703287057170574E-12</v>
      </c>
      <c r="E118" s="18">
        <f t="shared" si="4"/>
        <v>7.3703287057170574E-12</v>
      </c>
      <c r="F118" s="18">
        <f t="shared" si="5"/>
        <v>7.3626791668570893E-12</v>
      </c>
      <c r="G118" s="18">
        <f t="shared" si="6"/>
        <v>7.3558781483000773E-12</v>
      </c>
      <c r="H118" s="18">
        <f t="shared" si="7"/>
        <v>7.0080800697566921E-12</v>
      </c>
    </row>
    <row r="119" spans="1:8">
      <c r="A119" s="17">
        <v>21094</v>
      </c>
      <c r="B119" s="18">
        <f>INPC!D119</f>
        <v>2750000000000000</v>
      </c>
      <c r="C119" s="22">
        <f>INPC!E119</f>
        <v>3700</v>
      </c>
      <c r="D119" s="20">
        <f>'IGPC-MTB'!B119*$D$385/'IGPC-MTB'!$B$385</f>
        <v>7.4034595055698644E-12</v>
      </c>
      <c r="E119" s="18">
        <f t="shared" si="4"/>
        <v>7.4034595055698644E-12</v>
      </c>
      <c r="F119" s="18">
        <f t="shared" si="5"/>
        <v>7.3868755313403911E-12</v>
      </c>
      <c r="G119" s="18">
        <f t="shared" si="6"/>
        <v>7.3762475929526409E-12</v>
      </c>
      <c r="H119" s="18">
        <f t="shared" si="7"/>
        <v>7.0991611581884859E-12</v>
      </c>
    </row>
    <row r="120" spans="1:8">
      <c r="A120" s="17">
        <v>21125</v>
      </c>
      <c r="B120" s="18">
        <f>INPC!D120</f>
        <v>2750000000000000</v>
      </c>
      <c r="C120" s="22">
        <f>INPC!E120</f>
        <v>3700</v>
      </c>
      <c r="D120" s="20">
        <f>'IGPC-MTB'!B120*$D$385/'IGPC-MTB'!$B$385</f>
        <v>7.4365903054226747E-12</v>
      </c>
      <c r="E120" s="18">
        <f t="shared" si="4"/>
        <v>7.4365903054226747E-12</v>
      </c>
      <c r="F120" s="18">
        <f t="shared" si="5"/>
        <v>7.4200064141286431E-12</v>
      </c>
      <c r="G120" s="18">
        <f t="shared" si="6"/>
        <v>7.4034100846549845E-12</v>
      </c>
      <c r="H120" s="18">
        <f t="shared" si="7"/>
        <v>7.1847838253568592E-12</v>
      </c>
    </row>
    <row r="121" spans="1:8">
      <c r="A121" s="17">
        <v>21155</v>
      </c>
      <c r="B121" s="18">
        <f>INPC!D121</f>
        <v>2750000000000000</v>
      </c>
      <c r="C121" s="22">
        <f>INPC!E121</f>
        <v>3700</v>
      </c>
      <c r="D121" s="20">
        <f>'IGPC-MTB'!B121*$D$385/'IGPC-MTB'!$B$385</f>
        <v>7.4697211052754833E-12</v>
      </c>
      <c r="E121" s="18">
        <f t="shared" si="4"/>
        <v>7.4697211052754833E-12</v>
      </c>
      <c r="F121" s="18">
        <f t="shared" si="5"/>
        <v>7.4531372961795621E-12</v>
      </c>
      <c r="G121" s="18">
        <f t="shared" si="6"/>
        <v>7.4365411046861389E-12</v>
      </c>
      <c r="H121" s="18">
        <f t="shared" si="7"/>
        <v>7.2650913001520668E-12</v>
      </c>
    </row>
    <row r="122" spans="1:8">
      <c r="A122" s="17">
        <v>21186</v>
      </c>
      <c r="B122" s="18">
        <f>INPC!D122</f>
        <v>2750000000000000</v>
      </c>
      <c r="C122" s="22">
        <f>INPC!E122</f>
        <v>3700</v>
      </c>
      <c r="D122" s="20">
        <f>'IGPC-MTB'!B122*$D$385/'IGPC-MTB'!$B$385</f>
        <v>7.627729535342723E-12</v>
      </c>
      <c r="E122" s="18">
        <f t="shared" si="4"/>
        <v>7.627729535342723E-12</v>
      </c>
      <c r="F122" s="18">
        <f t="shared" si="5"/>
        <v>7.5483118838242703E-12</v>
      </c>
      <c r="G122" s="18">
        <f t="shared" si="6"/>
        <v>7.5108861011348186E-12</v>
      </c>
      <c r="H122" s="18">
        <f t="shared" si="7"/>
        <v>7.3384645170235818E-12</v>
      </c>
    </row>
    <row r="123" spans="1:8">
      <c r="A123" s="17">
        <v>21217</v>
      </c>
      <c r="B123" s="18">
        <f>INPC!D123</f>
        <v>2750000000000000</v>
      </c>
      <c r="C123" s="22">
        <f>INPC!E123</f>
        <v>3700</v>
      </c>
      <c r="D123" s="20">
        <f>'IGPC-MTB'!B123*$D$385/'IGPC-MTB'!$B$385</f>
        <v>7.7882864884755623E-12</v>
      </c>
      <c r="E123" s="18">
        <f t="shared" si="4"/>
        <v>7.7882864884755623E-12</v>
      </c>
      <c r="F123" s="18">
        <f t="shared" si="5"/>
        <v>7.7075899526282338E-12</v>
      </c>
      <c r="G123" s="18">
        <f t="shared" si="6"/>
        <v>7.6274703883762228E-12</v>
      </c>
      <c r="H123" s="18">
        <f t="shared" si="7"/>
        <v>7.4046176103169648E-12</v>
      </c>
    </row>
    <row r="124" spans="1:8">
      <c r="A124" s="17">
        <v>21245</v>
      </c>
      <c r="B124" s="18">
        <f>INPC!D124</f>
        <v>2750000000000000</v>
      </c>
      <c r="C124" s="22">
        <f>INPC!E124</f>
        <v>3700</v>
      </c>
      <c r="D124" s="20">
        <f>'IGPC-MTB'!B124*$D$385/'IGPC-MTB'!$B$385</f>
        <v>7.9437463954772025E-12</v>
      </c>
      <c r="E124" s="18">
        <f t="shared" si="4"/>
        <v>7.9437463954772025E-12</v>
      </c>
      <c r="F124" s="18">
        <f t="shared" si="5"/>
        <v>7.8656323788854734E-12</v>
      </c>
      <c r="G124" s="18">
        <f t="shared" si="6"/>
        <v>7.7855182110986756E-12</v>
      </c>
      <c r="H124" s="18">
        <f t="shared" si="7"/>
        <v>7.4644617936446321E-12</v>
      </c>
    </row>
    <row r="125" spans="1:8">
      <c r="A125" s="17">
        <v>21276</v>
      </c>
      <c r="B125" s="18">
        <f>INPC!D125</f>
        <v>2750000000000000</v>
      </c>
      <c r="C125" s="22">
        <f>INPC!E125</f>
        <v>3700</v>
      </c>
      <c r="D125" s="20">
        <f>'IGPC-MTB'!B125*$D$385/'IGPC-MTB'!$B$385</f>
        <v>8.0431387950356268E-12</v>
      </c>
      <c r="E125" s="18">
        <f t="shared" si="4"/>
        <v>8.0431387950356268E-12</v>
      </c>
      <c r="F125" s="18">
        <f t="shared" si="5"/>
        <v>7.9932881101200841E-12</v>
      </c>
      <c r="G125" s="18">
        <f t="shared" si="6"/>
        <v>7.9243615877858035E-12</v>
      </c>
      <c r="H125" s="18">
        <f t="shared" si="7"/>
        <v>7.5292732688071073E-12</v>
      </c>
    </row>
    <row r="126" spans="1:8">
      <c r="A126" s="17">
        <v>21306</v>
      </c>
      <c r="B126" s="18">
        <f>INPC!D126</f>
        <v>2750000000000000</v>
      </c>
      <c r="C126" s="22">
        <f>INPC!E126</f>
        <v>3700</v>
      </c>
      <c r="D126" s="20">
        <f>'IGPC-MTB'!B126*$D$385/'IGPC-MTB'!$B$385</f>
        <v>8.1425311945940511E-12</v>
      </c>
      <c r="E126" s="18">
        <f t="shared" si="4"/>
        <v>8.1425311945940511E-12</v>
      </c>
      <c r="F126" s="18">
        <f t="shared" si="5"/>
        <v>8.0926824070284135E-12</v>
      </c>
      <c r="G126" s="18">
        <f t="shared" si="6"/>
        <v>8.0427293631692639E-12</v>
      </c>
      <c r="H126" s="18">
        <f t="shared" si="7"/>
        <v>7.5990936299063113E-12</v>
      </c>
    </row>
    <row r="127" spans="1:8">
      <c r="A127" s="17">
        <v>21337</v>
      </c>
      <c r="B127" s="18">
        <f>INPC!D127</f>
        <v>2750000000000000</v>
      </c>
      <c r="C127" s="22">
        <f>INPC!E127</f>
        <v>3700</v>
      </c>
      <c r="D127" s="20">
        <f>'IGPC-MTB'!B127*$D$385/'IGPC-MTB'!$B$385</f>
        <v>8.241923594152477E-12</v>
      </c>
      <c r="E127" s="18">
        <f t="shared" si="4"/>
        <v>8.241923594152477E-12</v>
      </c>
      <c r="F127" s="18">
        <f t="shared" si="5"/>
        <v>8.1920766578961688E-12</v>
      </c>
      <c r="G127" s="18">
        <f t="shared" si="6"/>
        <v>8.1421267609871302E-12</v>
      </c>
      <c r="H127" s="18">
        <f t="shared" si="7"/>
        <v>7.6737513606014667E-12</v>
      </c>
    </row>
    <row r="128" spans="1:8">
      <c r="A128" s="17">
        <v>21367</v>
      </c>
      <c r="B128" s="18">
        <f>INPC!D128</f>
        <v>2750000000000000</v>
      </c>
      <c r="C128" s="22">
        <f>INPC!E128</f>
        <v>3700</v>
      </c>
      <c r="D128" s="20">
        <f>'IGPC-MTB'!B128*$D$385/'IGPC-MTB'!$B$385</f>
        <v>8.3209278091860969E-12</v>
      </c>
      <c r="E128" s="18">
        <f t="shared" si="4"/>
        <v>8.3209278091860969E-12</v>
      </c>
      <c r="F128" s="18">
        <f t="shared" si="5"/>
        <v>8.2813314893059545E-12</v>
      </c>
      <c r="G128" s="18">
        <f t="shared" si="6"/>
        <v>8.2348038036475056E-12</v>
      </c>
      <c r="H128" s="18">
        <f t="shared" si="7"/>
        <v>7.7541830795466137E-12</v>
      </c>
    </row>
    <row r="129" spans="1:8">
      <c r="A129" s="17">
        <v>21398</v>
      </c>
      <c r="B129" s="18">
        <f>INPC!D129</f>
        <v>2750000000000000</v>
      </c>
      <c r="C129" s="22">
        <f>INPC!E129</f>
        <v>3700</v>
      </c>
      <c r="D129" s="20">
        <f>'IGPC-MTB'!B129*$D$385/'IGPC-MTB'!$B$385</f>
        <v>8.3999320242197167E-12</v>
      </c>
      <c r="E129" s="18">
        <f t="shared" si="4"/>
        <v>8.3999320242197167E-12</v>
      </c>
      <c r="F129" s="18">
        <f t="shared" si="5"/>
        <v>8.3603365946355717E-12</v>
      </c>
      <c r="G129" s="18">
        <f t="shared" si="6"/>
        <v>8.3206777628089018E-12</v>
      </c>
      <c r="H129" s="18">
        <f t="shared" si="7"/>
        <v>7.8404975544439537E-12</v>
      </c>
    </row>
    <row r="130" spans="1:8">
      <c r="A130" s="17">
        <v>21429</v>
      </c>
      <c r="B130" s="18">
        <f>INPC!D130</f>
        <v>2750000000000000</v>
      </c>
      <c r="C130" s="22">
        <f>INPC!E130</f>
        <v>3700</v>
      </c>
      <c r="D130" s="20">
        <f>'IGPC-MTB'!B130*$D$385/'IGPC-MTB'!$B$385</f>
        <v>8.4789362392533366E-12</v>
      </c>
      <c r="E130" s="18">
        <f t="shared" ref="E130:E193" si="8">D130</f>
        <v>8.4789362392533366E-12</v>
      </c>
      <c r="F130" s="18">
        <f t="shared" si="5"/>
        <v>8.4393416832962266E-12</v>
      </c>
      <c r="G130" s="18">
        <f t="shared" si="6"/>
        <v>8.3996843297530259E-12</v>
      </c>
      <c r="H130" s="18">
        <f t="shared" si="7"/>
        <v>7.9325868019518449E-12</v>
      </c>
    </row>
    <row r="131" spans="1:8">
      <c r="A131" s="17">
        <v>21459</v>
      </c>
      <c r="B131" s="18">
        <f>INPC!D131</f>
        <v>2750000000000000</v>
      </c>
      <c r="C131" s="22">
        <f>INPC!E131</f>
        <v>3700</v>
      </c>
      <c r="D131" s="20">
        <f>'IGPC-MTB'!B131*$D$385/'IGPC-MTB'!$B$385</f>
        <v>8.598716823336567E-12</v>
      </c>
      <c r="E131" s="18">
        <f t="shared" si="8"/>
        <v>8.598716823336567E-12</v>
      </c>
      <c r="F131" s="18">
        <f t="shared" ref="F131:F194" si="9">SQRT(E131*E130)</f>
        <v>8.5386164970951677E-12</v>
      </c>
      <c r="G131" s="18">
        <f t="shared" si="6"/>
        <v>8.4921357766384661E-12</v>
      </c>
      <c r="H131" s="18">
        <f t="shared" si="7"/>
        <v>8.0321426243354933E-12</v>
      </c>
    </row>
    <row r="132" spans="1:8">
      <c r="A132" s="17">
        <v>21490</v>
      </c>
      <c r="B132" s="18">
        <f>INPC!D132</f>
        <v>2750000000000000</v>
      </c>
      <c r="C132" s="22">
        <f>INPC!E132</f>
        <v>3700</v>
      </c>
      <c r="D132" s="20">
        <f>'IGPC-MTB'!B132*$D$385/'IGPC-MTB'!$B$385</f>
        <v>8.7184974074197957E-12</v>
      </c>
      <c r="E132" s="18">
        <f t="shared" si="8"/>
        <v>8.7184974074197957E-12</v>
      </c>
      <c r="F132" s="18">
        <f t="shared" si="9"/>
        <v>8.658399986798764E-12</v>
      </c>
      <c r="G132" s="18">
        <f t="shared" ref="G132:G195" si="10">GEOMEAN(E130:E132)</f>
        <v>8.5981606040487431E-12</v>
      </c>
      <c r="H132" s="18">
        <f t="shared" si="7"/>
        <v>8.139300080575074E-12</v>
      </c>
    </row>
    <row r="133" spans="1:8">
      <c r="A133" s="17">
        <v>21520</v>
      </c>
      <c r="B133" s="18">
        <f>INPC!D133</f>
        <v>2750000000000000</v>
      </c>
      <c r="C133" s="22">
        <f>INPC!E133</f>
        <v>3700</v>
      </c>
      <c r="D133" s="20">
        <f>'IGPC-MTB'!B133*$D$385/'IGPC-MTB'!$B$385</f>
        <v>8.8357294684374266E-12</v>
      </c>
      <c r="E133" s="18">
        <f t="shared" si="8"/>
        <v>8.8357294684374266E-12</v>
      </c>
      <c r="F133" s="18">
        <f t="shared" si="9"/>
        <v>8.7769177085828022E-12</v>
      </c>
      <c r="G133" s="18">
        <f t="shared" si="10"/>
        <v>8.7171108082367231E-12</v>
      </c>
      <c r="H133" s="18">
        <f t="shared" si="7"/>
        <v>8.2540145288215717E-12</v>
      </c>
    </row>
    <row r="134" spans="1:8">
      <c r="A134" s="17">
        <v>21551</v>
      </c>
      <c r="B134" s="18">
        <f>INPC!D134</f>
        <v>2750000000000000</v>
      </c>
      <c r="C134" s="22">
        <f>INPC!E134</f>
        <v>5900</v>
      </c>
      <c r="D134" s="20">
        <f>'IGPC-MTB'!B134*$D$385/'IGPC-MTB'!$B$385</f>
        <v>9.2791724818519382E-12</v>
      </c>
      <c r="E134" s="18">
        <f t="shared" si="8"/>
        <v>9.2791724818519382E-12</v>
      </c>
      <c r="F134" s="18">
        <f t="shared" si="9"/>
        <v>9.0547367571129758E-12</v>
      </c>
      <c r="G134" s="18">
        <f t="shared" si="10"/>
        <v>8.9412402981940359E-12</v>
      </c>
      <c r="H134" s="18">
        <f t="shared" si="7"/>
        <v>8.3899246253543537E-12</v>
      </c>
    </row>
    <row r="135" spans="1:8">
      <c r="A135" s="17">
        <v>21582</v>
      </c>
      <c r="B135" s="18">
        <f>INPC!D135</f>
        <v>2750000000000000</v>
      </c>
      <c r="C135" s="22">
        <f>INPC!E135</f>
        <v>5900</v>
      </c>
      <c r="D135" s="20">
        <f>'IGPC-MTB'!B135*$D$385/'IGPC-MTB'!$B$385</f>
        <v>9.7226154952664499E-12</v>
      </c>
      <c r="E135" s="18">
        <f t="shared" si="8"/>
        <v>9.7226154952664499E-12</v>
      </c>
      <c r="F135" s="18">
        <f t="shared" si="9"/>
        <v>9.4983064888065024E-12</v>
      </c>
      <c r="G135" s="18">
        <f t="shared" si="10"/>
        <v>9.2721031879320535E-12</v>
      </c>
      <c r="H135" s="18">
        <f t="shared" si="7"/>
        <v>8.5464644774873039E-12</v>
      </c>
    </row>
    <row r="136" spans="1:8">
      <c r="A136" s="17">
        <v>21610</v>
      </c>
      <c r="B136" s="18">
        <f>INPC!D136</f>
        <v>2750000000000000</v>
      </c>
      <c r="C136" s="22">
        <f>INPC!E136</f>
        <v>5900</v>
      </c>
      <c r="D136" s="20">
        <f>'IGPC-MTB'!B136*$D$385/'IGPC-MTB'!$B$385</f>
        <v>1.0163509985615362E-11</v>
      </c>
      <c r="E136" s="18">
        <f t="shared" si="8"/>
        <v>1.0163509985615362E-11</v>
      </c>
      <c r="F136" s="18">
        <f t="shared" si="9"/>
        <v>9.9406186765431872E-12</v>
      </c>
      <c r="G136" s="18">
        <f t="shared" si="10"/>
        <v>9.7150571301471414E-12</v>
      </c>
      <c r="H136" s="18">
        <f t="shared" si="7"/>
        <v>8.7237796516512084E-12</v>
      </c>
    </row>
    <row r="137" spans="1:8">
      <c r="A137" s="17">
        <v>21641</v>
      </c>
      <c r="B137" s="18">
        <f>INPC!D137</f>
        <v>2750000000000000</v>
      </c>
      <c r="C137" s="22">
        <f>INPC!E137</f>
        <v>5900</v>
      </c>
      <c r="D137" s="20">
        <f>'IGPC-MTB'!B137*$D$385/'IGPC-MTB'!$B$385</f>
        <v>1.0341906600207406E-11</v>
      </c>
      <c r="E137" s="18">
        <f t="shared" si="8"/>
        <v>1.0341906600207406E-11</v>
      </c>
      <c r="F137" s="18">
        <f t="shared" si="9"/>
        <v>1.0252320274040867E-11</v>
      </c>
      <c r="G137" s="18">
        <f t="shared" si="10"/>
        <v>1.0072620696915606E-11</v>
      </c>
      <c r="H137" s="18">
        <f t="shared" si="7"/>
        <v>8.9084594636873874E-12</v>
      </c>
    </row>
    <row r="138" spans="1:8">
      <c r="A138" s="17">
        <v>21671</v>
      </c>
      <c r="B138" s="18">
        <f>INPC!D138</f>
        <v>2750000000000000</v>
      </c>
      <c r="C138" s="22">
        <f>INPC!E138</f>
        <v>5900</v>
      </c>
      <c r="D138" s="20">
        <f>'IGPC-MTB'!B138*$D$385/'IGPC-MTB'!$B$385</f>
        <v>1.0520303214799452E-11</v>
      </c>
      <c r="E138" s="18">
        <f t="shared" si="8"/>
        <v>1.0520303214799452E-11</v>
      </c>
      <c r="F138" s="18">
        <f t="shared" si="9"/>
        <v>1.043072352491991E-11</v>
      </c>
      <c r="G138" s="18">
        <f t="shared" si="10"/>
        <v>1.0340880725241204E-11</v>
      </c>
      <c r="H138" s="18">
        <f t="shared" si="7"/>
        <v>9.1007044431749109E-12</v>
      </c>
    </row>
    <row r="139" spans="1:8">
      <c r="A139" s="17">
        <v>21702</v>
      </c>
      <c r="B139" s="18">
        <f>INPC!D139</f>
        <v>2750000000000000</v>
      </c>
      <c r="C139" s="22">
        <f>INPC!E139</f>
        <v>5900</v>
      </c>
      <c r="D139" s="20">
        <f>'IGPC-MTB'!B139*$D$385/'IGPC-MTB'!$B$385</f>
        <v>1.0698699829391496E-11</v>
      </c>
      <c r="E139" s="18">
        <f t="shared" si="8"/>
        <v>1.0698699829391496E-11</v>
      </c>
      <c r="F139" s="18">
        <f t="shared" si="9"/>
        <v>1.0609126552611281E-11</v>
      </c>
      <c r="G139" s="18">
        <f t="shared" si="10"/>
        <v>1.0519294739333208E-11</v>
      </c>
      <c r="H139" s="18">
        <f t="shared" si="7"/>
        <v>9.3007266069322329E-12</v>
      </c>
    </row>
    <row r="140" spans="1:8">
      <c r="A140" s="17">
        <v>21732</v>
      </c>
      <c r="B140" s="18">
        <f>INPC!D140</f>
        <v>2750000000000000</v>
      </c>
      <c r="C140" s="22">
        <f>INPC!E140</f>
        <v>5900</v>
      </c>
      <c r="D140" s="20">
        <f>'IGPC-MTB'!B140*$D$385/'IGPC-MTB'!$B$385</f>
        <v>1.0831223028802731E-11</v>
      </c>
      <c r="E140" s="18">
        <f t="shared" si="8"/>
        <v>1.0831223028802731E-11</v>
      </c>
      <c r="F140" s="18">
        <f t="shared" si="9"/>
        <v>1.0764757497052733E-11</v>
      </c>
      <c r="G140" s="18">
        <f t="shared" si="10"/>
        <v>1.0682648028960148E-11</v>
      </c>
      <c r="H140" s="18">
        <f t="shared" si="7"/>
        <v>9.5073399687167956E-12</v>
      </c>
    </row>
    <row r="141" spans="1:8">
      <c r="A141" s="17">
        <v>21763</v>
      </c>
      <c r="B141" s="18">
        <f>INPC!D141</f>
        <v>2750000000000000</v>
      </c>
      <c r="C141" s="22">
        <f>INPC!E141</f>
        <v>5900</v>
      </c>
      <c r="D141" s="20">
        <f>'IGPC-MTB'!B141*$D$385/'IGPC-MTB'!$B$385</f>
        <v>1.0963746228213962E-11</v>
      </c>
      <c r="E141" s="18">
        <f t="shared" si="8"/>
        <v>1.0963746228213962E-11</v>
      </c>
      <c r="F141" s="18">
        <f t="shared" si="9"/>
        <v>1.0897283176506892E-11</v>
      </c>
      <c r="G141" s="18">
        <f t="shared" si="10"/>
        <v>1.0830682515055692E-11</v>
      </c>
      <c r="H141" s="18">
        <f t="shared" ref="H141:H204" si="11">GEOMEAN(E130:E141)</f>
        <v>9.7207391854703641E-12</v>
      </c>
    </row>
    <row r="142" spans="1:8">
      <c r="A142" s="17">
        <v>21794</v>
      </c>
      <c r="B142" s="18">
        <f>INPC!D142</f>
        <v>2750000000000000</v>
      </c>
      <c r="C142" s="22">
        <f>INPC!E142</f>
        <v>5900</v>
      </c>
      <c r="D142" s="20">
        <f>'IGPC-MTB'!B142*$D$385/'IGPC-MTB'!$B$385</f>
        <v>1.1096269427625197E-11</v>
      </c>
      <c r="E142" s="18">
        <f t="shared" si="8"/>
        <v>1.1096269427625197E-11</v>
      </c>
      <c r="F142" s="18">
        <f t="shared" si="9"/>
        <v>1.1029808796365041E-11</v>
      </c>
      <c r="G142" s="18">
        <f t="shared" si="10"/>
        <v>1.0963212248513787E-11</v>
      </c>
      <c r="H142" s="18">
        <f t="shared" si="11"/>
        <v>9.9411263315616716E-12</v>
      </c>
    </row>
    <row r="143" spans="1:8">
      <c r="A143" s="17">
        <v>21824</v>
      </c>
      <c r="B143" s="18">
        <f>INPC!D143</f>
        <v>2750000000000000</v>
      </c>
      <c r="C143" s="22">
        <f>INPC!E143</f>
        <v>5900</v>
      </c>
      <c r="D143" s="20">
        <f>'IGPC-MTB'!B143*$D$385/'IGPC-MTB'!$B$385</f>
        <v>1.1346024688054059E-11</v>
      </c>
      <c r="E143" s="18">
        <f t="shared" si="8"/>
        <v>1.1346024688054059E-11</v>
      </c>
      <c r="F143" s="18">
        <f t="shared" si="9"/>
        <v>1.1220452168746808E-11</v>
      </c>
      <c r="G143" s="18">
        <f t="shared" si="10"/>
        <v>1.1134222541307475E-11</v>
      </c>
      <c r="H143" s="18">
        <f t="shared" si="11"/>
        <v>1.0173485395039607E-11</v>
      </c>
    </row>
    <row r="144" spans="1:8">
      <c r="A144" s="17">
        <v>21855</v>
      </c>
      <c r="B144" s="18">
        <f>INPC!D144</f>
        <v>2750000000000000</v>
      </c>
      <c r="C144" s="22">
        <f>INPC!E144</f>
        <v>5900</v>
      </c>
      <c r="D144" s="20">
        <f>'IGPC-MTB'!B144*$D$385/'IGPC-MTB'!$B$385</f>
        <v>1.1598328471548524E-11</v>
      </c>
      <c r="E144" s="18">
        <f t="shared" si="8"/>
        <v>1.1598328471548524E-11</v>
      </c>
      <c r="F144" s="18">
        <f t="shared" si="9"/>
        <v>1.1471482954629268E-11</v>
      </c>
      <c r="G144" s="18">
        <f t="shared" si="10"/>
        <v>1.1345022821656173E-11</v>
      </c>
      <c r="H144" s="18">
        <f t="shared" si="11"/>
        <v>1.0418357263527222E-11</v>
      </c>
    </row>
    <row r="145" spans="1:8">
      <c r="A145" s="17">
        <v>21885</v>
      </c>
      <c r="B145" s="18">
        <f>INPC!D145</f>
        <v>2750000000000000</v>
      </c>
      <c r="C145" s="22">
        <f>INPC!E145</f>
        <v>5900</v>
      </c>
      <c r="D145" s="20">
        <f>'IGPC-MTB'!B145*$D$385/'IGPC-MTB'!$B$385</f>
        <v>1.1848083731977386E-11</v>
      </c>
      <c r="E145" s="18">
        <f t="shared" si="8"/>
        <v>1.1848083731977386E-11</v>
      </c>
      <c r="F145" s="18">
        <f t="shared" si="9"/>
        <v>1.1722540973777152E-11</v>
      </c>
      <c r="G145" s="18">
        <f t="shared" si="10"/>
        <v>1.1595667339579998E-11</v>
      </c>
      <c r="H145" s="18">
        <f t="shared" si="11"/>
        <v>1.0676192309612391E-11</v>
      </c>
    </row>
    <row r="146" spans="1:8">
      <c r="A146" s="17">
        <v>21916</v>
      </c>
      <c r="B146" s="18">
        <f>INPC!D146</f>
        <v>2750000000000000</v>
      </c>
      <c r="C146" s="22">
        <f>INPC!E146</f>
        <v>5900</v>
      </c>
      <c r="D146" s="20">
        <f>'IGPC-MTB'!B146*$D$385/'IGPC-MTB'!$B$385</f>
        <v>1.2286429699260695E-11</v>
      </c>
      <c r="E146" s="18">
        <f t="shared" si="8"/>
        <v>1.2286429699260695E-11</v>
      </c>
      <c r="F146" s="18">
        <f t="shared" si="9"/>
        <v>1.2065266173769E-11</v>
      </c>
      <c r="G146" s="18">
        <f t="shared" si="10"/>
        <v>1.1907568072717951E-11</v>
      </c>
      <c r="H146" s="18">
        <f t="shared" si="11"/>
        <v>1.0928890948824412E-11</v>
      </c>
    </row>
    <row r="147" spans="1:8">
      <c r="A147" s="17">
        <v>21947</v>
      </c>
      <c r="B147" s="18">
        <f>INPC!D147</f>
        <v>2750000000000000</v>
      </c>
      <c r="C147" s="22">
        <f>INPC!E147</f>
        <v>5900</v>
      </c>
      <c r="D147" s="20">
        <f>'IGPC-MTB'!B147*$D$385/'IGPC-MTB'!$B$385</f>
        <v>1.2724775666544008E-11</v>
      </c>
      <c r="E147" s="18">
        <f t="shared" si="8"/>
        <v>1.2724775666544008E-11</v>
      </c>
      <c r="F147" s="18">
        <f t="shared" si="9"/>
        <v>1.2503681924371561E-11</v>
      </c>
      <c r="G147" s="18">
        <f t="shared" si="10"/>
        <v>1.2281214493669324E-11</v>
      </c>
      <c r="H147" s="18">
        <f t="shared" si="11"/>
        <v>1.1176736471712913E-11</v>
      </c>
    </row>
    <row r="148" spans="1:8">
      <c r="A148" s="17">
        <v>21976</v>
      </c>
      <c r="B148" s="18">
        <f>INPC!D148</f>
        <v>2750000000000000</v>
      </c>
      <c r="C148" s="22">
        <f>INPC!E148</f>
        <v>5900</v>
      </c>
      <c r="D148" s="20">
        <f>'IGPC-MTB'!B148*$D$385/'IGPC-MTB'!$B$385</f>
        <v>1.317586424915532E-11</v>
      </c>
      <c r="E148" s="18">
        <f t="shared" si="8"/>
        <v>1.317586424915532E-11</v>
      </c>
      <c r="F148" s="18">
        <f t="shared" si="9"/>
        <v>1.2948355755976847E-11</v>
      </c>
      <c r="G148" s="18">
        <f t="shared" si="10"/>
        <v>1.2723843402645656E-11</v>
      </c>
      <c r="H148" s="18">
        <f t="shared" si="11"/>
        <v>1.1421144526385221E-11</v>
      </c>
    </row>
    <row r="149" spans="1:8">
      <c r="A149" s="17">
        <v>22007</v>
      </c>
      <c r="B149" s="18">
        <f>INPC!D149</f>
        <v>2750000000000000</v>
      </c>
      <c r="C149" s="22">
        <f>INPC!E149</f>
        <v>5900</v>
      </c>
      <c r="D149" s="20">
        <f>'IGPC-MTB'!B149*$D$385/'IGPC-MTB'!$B$385</f>
        <v>1.3379746094403372E-11</v>
      </c>
      <c r="E149" s="18">
        <f t="shared" si="8"/>
        <v>1.3379746094403372E-11</v>
      </c>
      <c r="F149" s="18">
        <f t="shared" si="9"/>
        <v>1.3277413838094559E-11</v>
      </c>
      <c r="G149" s="18">
        <f t="shared" si="10"/>
        <v>1.3090584530072755E-11</v>
      </c>
      <c r="H149" s="18">
        <f t="shared" si="11"/>
        <v>1.16689084439075E-11</v>
      </c>
    </row>
    <row r="150" spans="1:8">
      <c r="A150" s="17">
        <v>22037</v>
      </c>
      <c r="B150" s="18">
        <f>INPC!D150</f>
        <v>2750000000000000</v>
      </c>
      <c r="C150" s="22">
        <f>INPC!E150</f>
        <v>5900</v>
      </c>
      <c r="D150" s="20">
        <f>'IGPC-MTB'!B150*$D$385/'IGPC-MTB'!$B$385</f>
        <v>1.3583627939651423E-11</v>
      </c>
      <c r="E150" s="18">
        <f t="shared" si="8"/>
        <v>1.3583627939651423E-11</v>
      </c>
      <c r="F150" s="18">
        <f t="shared" si="9"/>
        <v>1.3481301601602853E-11</v>
      </c>
      <c r="G150" s="18">
        <f t="shared" si="10"/>
        <v>1.3378710423913427E-11</v>
      </c>
      <c r="H150" s="18">
        <f t="shared" si="11"/>
        <v>1.1920080609987858E-11</v>
      </c>
    </row>
    <row r="151" spans="1:8">
      <c r="A151" s="17">
        <v>22068</v>
      </c>
      <c r="B151" s="18">
        <f>INPC!D151</f>
        <v>2750000000000000</v>
      </c>
      <c r="C151" s="22">
        <f>INPC!E151</f>
        <v>5900</v>
      </c>
      <c r="D151" s="20">
        <f>'IGPC-MTB'!B151*$D$385/'IGPC-MTB'!$B$385</f>
        <v>1.3790058307965074E-11</v>
      </c>
      <c r="E151" s="18">
        <f t="shared" si="8"/>
        <v>1.3790058307965074E-11</v>
      </c>
      <c r="F151" s="18">
        <f t="shared" si="9"/>
        <v>1.3686453935241831E-11</v>
      </c>
      <c r="G151" s="18">
        <f t="shared" si="10"/>
        <v>1.3583444647526789E-11</v>
      </c>
      <c r="H151" s="18">
        <f t="shared" si="11"/>
        <v>1.2174901342321318E-11</v>
      </c>
    </row>
    <row r="152" spans="1:8">
      <c r="A152" s="17">
        <v>22098</v>
      </c>
      <c r="B152" s="18">
        <f>INPC!D152</f>
        <v>2750000000000000</v>
      </c>
      <c r="C152" s="22">
        <f>INPC!E152</f>
        <v>5900</v>
      </c>
      <c r="D152" s="20">
        <f>'IGPC-MTB'!B152*$D$385/'IGPC-MTB'!$B$385</f>
        <v>1.3960809353360318E-11</v>
      </c>
      <c r="E152" s="18">
        <f t="shared" si="8"/>
        <v>1.3960809353360318E-11</v>
      </c>
      <c r="F152" s="18">
        <f t="shared" si="9"/>
        <v>1.3875171170447699E-11</v>
      </c>
      <c r="G152" s="18">
        <f t="shared" si="10"/>
        <v>1.3777301383140818E-11</v>
      </c>
      <c r="H152" s="18">
        <f t="shared" si="11"/>
        <v>1.2435164711441693E-11</v>
      </c>
    </row>
    <row r="153" spans="1:8">
      <c r="A153" s="17">
        <v>22129</v>
      </c>
      <c r="B153" s="18">
        <f>INPC!D153</f>
        <v>2750000000000000</v>
      </c>
      <c r="C153" s="22">
        <f>INPC!E153</f>
        <v>5900</v>
      </c>
      <c r="D153" s="20">
        <f>'IGPC-MTB'!B153*$D$385/'IGPC-MTB'!$B$385</f>
        <v>1.413156039875556E-11</v>
      </c>
      <c r="E153" s="18">
        <f t="shared" si="8"/>
        <v>1.413156039875556E-11</v>
      </c>
      <c r="F153" s="18">
        <f t="shared" si="9"/>
        <v>1.4045925408904993E-11</v>
      </c>
      <c r="G153" s="18">
        <f t="shared" si="10"/>
        <v>1.3960113181366566E-11</v>
      </c>
      <c r="H153" s="18">
        <f t="shared" si="11"/>
        <v>1.2700986980660192E-11</v>
      </c>
    </row>
    <row r="154" spans="1:8">
      <c r="A154" s="17">
        <v>22160</v>
      </c>
      <c r="B154" s="18">
        <f>INPC!D154</f>
        <v>2750000000000000</v>
      </c>
      <c r="C154" s="22">
        <f>INPC!E154</f>
        <v>5900</v>
      </c>
      <c r="D154" s="20">
        <f>'IGPC-MTB'!B154*$D$385/'IGPC-MTB'!$B$385</f>
        <v>1.4304859967216407E-11</v>
      </c>
      <c r="E154" s="18">
        <f t="shared" si="8"/>
        <v>1.4304859967216407E-11</v>
      </c>
      <c r="F154" s="18">
        <f t="shared" si="9"/>
        <v>1.4217946146418586E-11</v>
      </c>
      <c r="G154" s="18">
        <f t="shared" si="10"/>
        <v>1.4131711914372509E-11</v>
      </c>
      <c r="H154" s="18">
        <f t="shared" si="11"/>
        <v>1.2972679509854643E-11</v>
      </c>
    </row>
    <row r="155" spans="1:8">
      <c r="A155" s="17">
        <v>22190</v>
      </c>
      <c r="B155" s="18">
        <f>INPC!D155</f>
        <v>2750000000000000</v>
      </c>
      <c r="C155" s="22">
        <f>INPC!E155</f>
        <v>9440</v>
      </c>
      <c r="D155" s="20">
        <f>'IGPC-MTB'!B155*$D$385/'IGPC-MTB'!$B$385</f>
        <v>1.4641265011875691E-11</v>
      </c>
      <c r="E155" s="18">
        <f t="shared" si="8"/>
        <v>1.4641265011875691E-11</v>
      </c>
      <c r="F155" s="18">
        <f t="shared" si="9"/>
        <v>1.4472085051497825E-11</v>
      </c>
      <c r="G155" s="18">
        <f t="shared" si="10"/>
        <v>1.4357674736804462E-11</v>
      </c>
      <c r="H155" s="18">
        <f t="shared" si="11"/>
        <v>1.3251272820066987E-11</v>
      </c>
    </row>
    <row r="156" spans="1:8">
      <c r="A156" s="17">
        <v>22221</v>
      </c>
      <c r="B156" s="18">
        <f>INPC!D156</f>
        <v>2750000000000000</v>
      </c>
      <c r="C156" s="22">
        <f>INPC!E156</f>
        <v>9440</v>
      </c>
      <c r="D156" s="20">
        <f>'IGPC-MTB'!B156*$D$385/'IGPC-MTB'!$B$385</f>
        <v>1.4977670056534973E-11</v>
      </c>
      <c r="E156" s="18">
        <f t="shared" si="8"/>
        <v>1.4977670056534973E-11</v>
      </c>
      <c r="F156" s="18">
        <f t="shared" si="9"/>
        <v>1.4808512300638566E-11</v>
      </c>
      <c r="G156" s="18">
        <f t="shared" si="10"/>
        <v>1.4638688088037003E-11</v>
      </c>
      <c r="H156" s="18">
        <f t="shared" si="11"/>
        <v>1.3536664544523625E-11</v>
      </c>
    </row>
    <row r="157" spans="1:8">
      <c r="A157" s="17">
        <v>22251</v>
      </c>
      <c r="B157" s="18">
        <f>INPC!D157</f>
        <v>2750000000000000</v>
      </c>
      <c r="C157" s="22">
        <f>INPC!E157</f>
        <v>9440</v>
      </c>
      <c r="D157" s="20">
        <f>'IGPC-MTB'!B157*$D$385/'IGPC-MTB'!$B$385</f>
        <v>1.5314075101194258E-11</v>
      </c>
      <c r="E157" s="18">
        <f t="shared" si="8"/>
        <v>1.5314075101194258E-11</v>
      </c>
      <c r="F157" s="18">
        <f t="shared" si="9"/>
        <v>1.5144938563318275E-11</v>
      </c>
      <c r="G157" s="18">
        <f t="shared" si="10"/>
        <v>1.4975151031233906E-11</v>
      </c>
      <c r="H157" s="18">
        <f t="shared" si="11"/>
        <v>1.3829247679578312E-11</v>
      </c>
    </row>
    <row r="158" spans="1:8">
      <c r="A158" s="17">
        <v>22282</v>
      </c>
      <c r="B158" s="18">
        <f>INPC!D158</f>
        <v>2750000000000000</v>
      </c>
      <c r="C158" s="22">
        <f>INPC!E158</f>
        <v>9440</v>
      </c>
      <c r="D158" s="20">
        <f>'IGPC-MTB'!B158*$D$385/'IGPC-MTB'!$B$385</f>
        <v>1.5923172113872815E-11</v>
      </c>
      <c r="E158" s="18">
        <f t="shared" si="8"/>
        <v>1.5923172113872815E-11</v>
      </c>
      <c r="F158" s="18">
        <f t="shared" si="9"/>
        <v>1.5615654120179865E-11</v>
      </c>
      <c r="G158" s="18">
        <f t="shared" si="10"/>
        <v>1.5400029062416933E-11</v>
      </c>
      <c r="H158" s="18">
        <f t="shared" si="11"/>
        <v>1.413130312223445E-11</v>
      </c>
    </row>
    <row r="159" spans="1:8">
      <c r="A159" s="17">
        <v>22313</v>
      </c>
      <c r="B159" s="18">
        <f>INPC!D159</f>
        <v>2750000000000000</v>
      </c>
      <c r="C159" s="22">
        <f>INPC!E159</f>
        <v>9440</v>
      </c>
      <c r="D159" s="20">
        <f>'IGPC-MTB'!B159*$D$385/'IGPC-MTB'!$B$385</f>
        <v>1.6529720603485765E-11</v>
      </c>
      <c r="E159" s="18">
        <f t="shared" si="8"/>
        <v>1.6529720603485765E-11</v>
      </c>
      <c r="F159" s="18">
        <f t="shared" si="9"/>
        <v>1.6223611994976132E-11</v>
      </c>
      <c r="G159" s="18">
        <f t="shared" si="10"/>
        <v>1.5914584028798222E-11</v>
      </c>
      <c r="H159" s="18">
        <f t="shared" si="11"/>
        <v>1.4442758868685823E-11</v>
      </c>
    </row>
    <row r="160" spans="1:8">
      <c r="A160" s="17">
        <v>22341</v>
      </c>
      <c r="B160" s="18">
        <f>INPC!D160</f>
        <v>2750000000000000</v>
      </c>
      <c r="C160" s="22">
        <f>INPC!E160</f>
        <v>9440</v>
      </c>
      <c r="D160" s="20">
        <f>'IGPC-MTB'!B160*$D$385/'IGPC-MTB'!$B$385</f>
        <v>1.7138817616164319E-11</v>
      </c>
      <c r="E160" s="18">
        <f t="shared" si="8"/>
        <v>1.7138817616164319E-11</v>
      </c>
      <c r="F160" s="18">
        <f t="shared" si="9"/>
        <v>1.6831514093191263E-11</v>
      </c>
      <c r="G160" s="18">
        <f t="shared" si="10"/>
        <v>1.6523117320035805E-11</v>
      </c>
      <c r="H160" s="18">
        <f t="shared" si="11"/>
        <v>1.4762740052418766E-11</v>
      </c>
    </row>
    <row r="161" spans="1:8">
      <c r="A161" s="17">
        <v>22372</v>
      </c>
      <c r="B161" s="18">
        <f>INPC!D161</f>
        <v>2750000000000000</v>
      </c>
      <c r="C161" s="22">
        <f>INPC!E161</f>
        <v>9440</v>
      </c>
      <c r="D161" s="20">
        <f>'IGPC-MTB'!B161*$D$385/'IGPC-MTB'!$B$385</f>
        <v>1.7528741645201217E-11</v>
      </c>
      <c r="E161" s="18">
        <f t="shared" si="8"/>
        <v>1.7528741645201217E-11</v>
      </c>
      <c r="F161" s="18">
        <f t="shared" si="9"/>
        <v>1.7332683176530047E-11</v>
      </c>
      <c r="G161" s="18">
        <f t="shared" si="10"/>
        <v>1.7060786048714397E-11</v>
      </c>
      <c r="H161" s="18">
        <f t="shared" si="11"/>
        <v>1.5098792322322337E-11</v>
      </c>
    </row>
    <row r="162" spans="1:8">
      <c r="A162" s="17">
        <v>22402</v>
      </c>
      <c r="B162" s="18">
        <f>INPC!D162</f>
        <v>2750000000000000</v>
      </c>
      <c r="C162" s="22">
        <f>INPC!E162</f>
        <v>9440</v>
      </c>
      <c r="D162" s="20">
        <f>'IGPC-MTB'!B162*$D$385/'IGPC-MTB'!$B$385</f>
        <v>1.7916117151172516E-11</v>
      </c>
      <c r="E162" s="18">
        <f t="shared" si="8"/>
        <v>1.7916117151172516E-11</v>
      </c>
      <c r="F162" s="18">
        <f t="shared" si="9"/>
        <v>1.7721370963558701E-11</v>
      </c>
      <c r="G162" s="18">
        <f t="shared" si="10"/>
        <v>1.7525018978429214E-11</v>
      </c>
      <c r="H162" s="18">
        <f t="shared" si="11"/>
        <v>1.5451164679238154E-11</v>
      </c>
    </row>
    <row r="163" spans="1:8">
      <c r="A163" s="17">
        <v>22433</v>
      </c>
      <c r="B163" s="18">
        <f>INPC!D163</f>
        <v>2750000000000000</v>
      </c>
      <c r="C163" s="22">
        <f>INPC!E163</f>
        <v>9440</v>
      </c>
      <c r="D163" s="20">
        <f>'IGPC-MTB'!B163*$D$385/'IGPC-MTB'!$B$385</f>
        <v>1.8306041180209412E-11</v>
      </c>
      <c r="E163" s="18">
        <f t="shared" si="8"/>
        <v>1.8306041180209412E-11</v>
      </c>
      <c r="F163" s="18">
        <f t="shared" si="9"/>
        <v>1.8110029772444333E-11</v>
      </c>
      <c r="G163" s="18">
        <f t="shared" si="10"/>
        <v>1.791415618096275E-11</v>
      </c>
      <c r="H163" s="18">
        <f t="shared" si="11"/>
        <v>1.58202587482643E-11</v>
      </c>
    </row>
    <row r="164" spans="1:8">
      <c r="A164" s="17">
        <v>22463</v>
      </c>
      <c r="B164" s="18">
        <f>INPC!D164</f>
        <v>2750000000000000</v>
      </c>
      <c r="C164" s="22">
        <f>INPC!E164</f>
        <v>9440</v>
      </c>
      <c r="D164" s="20">
        <f>'IGPC-MTB'!B164*$D$385/'IGPC-MTB'!$B$385</f>
        <v>1.8601669855819088E-11</v>
      </c>
      <c r="E164" s="18">
        <f t="shared" si="8"/>
        <v>1.8601669855819088E-11</v>
      </c>
      <c r="F164" s="18">
        <f t="shared" si="9"/>
        <v>1.8453263516280373E-11</v>
      </c>
      <c r="G164" s="18">
        <f t="shared" si="10"/>
        <v>1.8272448797548415E-11</v>
      </c>
      <c r="H164" s="18">
        <f t="shared" si="11"/>
        <v>1.6203183869957484E-11</v>
      </c>
    </row>
    <row r="165" spans="1:8">
      <c r="A165" s="17">
        <v>22494</v>
      </c>
      <c r="B165" s="18">
        <f>INPC!D165</f>
        <v>2750000000000000</v>
      </c>
      <c r="C165" s="22">
        <f>INPC!E165</f>
        <v>9440</v>
      </c>
      <c r="D165" s="20">
        <f>'IGPC-MTB'!B165*$D$385/'IGPC-MTB'!$B$385</f>
        <v>1.8899847054494364E-11</v>
      </c>
      <c r="E165" s="18">
        <f t="shared" si="8"/>
        <v>1.8899847054494364E-11</v>
      </c>
      <c r="F165" s="18">
        <f t="shared" si="9"/>
        <v>1.8750165738818922E-11</v>
      </c>
      <c r="G165" s="18">
        <f t="shared" si="10"/>
        <v>1.8600939732391267E-11</v>
      </c>
      <c r="H165" s="18">
        <f t="shared" si="11"/>
        <v>1.6600558821342231E-11</v>
      </c>
    </row>
    <row r="166" spans="1:8">
      <c r="A166" s="17">
        <v>22525</v>
      </c>
      <c r="B166" s="18">
        <f>INPC!D166</f>
        <v>2750000000000000</v>
      </c>
      <c r="C166" s="22">
        <f>INPC!E166</f>
        <v>9440</v>
      </c>
      <c r="D166" s="20">
        <f>'IGPC-MTB'!B166*$D$385/'IGPC-MTB'!$B$385</f>
        <v>1.919802425316964E-11</v>
      </c>
      <c r="E166" s="18">
        <f t="shared" si="8"/>
        <v>1.919802425316964E-11</v>
      </c>
      <c r="F166" s="18">
        <f t="shared" si="9"/>
        <v>1.9048352215700434E-11</v>
      </c>
      <c r="G166" s="18">
        <f t="shared" si="10"/>
        <v>1.8898278840401843E-11</v>
      </c>
      <c r="H166" s="18">
        <f t="shared" si="11"/>
        <v>1.7012590622906102E-11</v>
      </c>
    </row>
    <row r="167" spans="1:8">
      <c r="A167" s="17">
        <v>22555</v>
      </c>
      <c r="B167" s="18">
        <f>INPC!D167</f>
        <v>2750000000000000</v>
      </c>
      <c r="C167" s="22">
        <f>INPC!E167</f>
        <v>13216</v>
      </c>
      <c r="D167" s="20">
        <f>'IGPC-MTB'!B167*$D$385/'IGPC-MTB'!$B$385</f>
        <v>1.9995711972702641E-11</v>
      </c>
      <c r="E167" s="18">
        <f t="shared" si="8"/>
        <v>1.9995711972702641E-11</v>
      </c>
      <c r="F167" s="18">
        <f t="shared" si="9"/>
        <v>1.9592808971950392E-11</v>
      </c>
      <c r="G167" s="18">
        <f t="shared" si="10"/>
        <v>1.9359043662805984E-11</v>
      </c>
      <c r="H167" s="18">
        <f t="shared" si="11"/>
        <v>1.7460243960417378E-11</v>
      </c>
    </row>
    <row r="168" spans="1:8">
      <c r="A168" s="17">
        <v>22586</v>
      </c>
      <c r="B168" s="18">
        <f>INPC!D168</f>
        <v>2750000000000000</v>
      </c>
      <c r="C168" s="22">
        <f>INPC!E168</f>
        <v>13216</v>
      </c>
      <c r="D168" s="20">
        <f>'IGPC-MTB'!B168*$D$385/'IGPC-MTB'!$B$385</f>
        <v>2.0795948215301241E-11</v>
      </c>
      <c r="E168" s="18">
        <f t="shared" si="8"/>
        <v>2.0795948215301241E-11</v>
      </c>
      <c r="F168" s="18">
        <f t="shared" si="9"/>
        <v>2.0391905029015878E-11</v>
      </c>
      <c r="G168" s="18">
        <f t="shared" si="10"/>
        <v>1.9985915422968829E-11</v>
      </c>
      <c r="H168" s="18">
        <f t="shared" si="11"/>
        <v>1.7944368527019467E-11</v>
      </c>
    </row>
    <row r="169" spans="1:8">
      <c r="A169" s="17">
        <v>22616</v>
      </c>
      <c r="B169" s="18">
        <f>INPC!D169</f>
        <v>2750000000000000</v>
      </c>
      <c r="C169" s="22">
        <f>INPC!E169</f>
        <v>13216</v>
      </c>
      <c r="D169" s="20">
        <f>'IGPC-MTB'!B169*$D$385/'IGPC-MTB'!$B$385</f>
        <v>2.1596184457899841E-11</v>
      </c>
      <c r="E169" s="18">
        <f t="shared" si="8"/>
        <v>2.1596184457899841E-11</v>
      </c>
      <c r="F169" s="18">
        <f t="shared" si="9"/>
        <v>2.1192289485437353E-11</v>
      </c>
      <c r="G169" s="18">
        <f t="shared" si="10"/>
        <v>2.0785678676646766E-11</v>
      </c>
      <c r="H169" s="18">
        <f t="shared" si="11"/>
        <v>1.8465824392481783E-11</v>
      </c>
    </row>
    <row r="170" spans="1:8">
      <c r="A170" s="17">
        <v>22647</v>
      </c>
      <c r="B170" s="18">
        <f>INPC!D170</f>
        <v>2750000000000000</v>
      </c>
      <c r="C170" s="22">
        <f>INPC!E170</f>
        <v>13216</v>
      </c>
      <c r="D170" s="20">
        <f>'IGPC-MTB'!B170*$D$385/'IGPC-MTB'!$B$385</f>
        <v>2.3069230789817015E-11</v>
      </c>
      <c r="E170" s="18">
        <f t="shared" si="8"/>
        <v>2.3069230789817015E-11</v>
      </c>
      <c r="F170" s="18">
        <f t="shared" si="9"/>
        <v>2.2320559209812614E-11</v>
      </c>
      <c r="G170" s="18">
        <f t="shared" si="10"/>
        <v>2.1800324414100245E-11</v>
      </c>
      <c r="H170" s="18">
        <f t="shared" si="11"/>
        <v>1.9045205430668955E-11</v>
      </c>
    </row>
    <row r="171" spans="1:8">
      <c r="A171" s="17">
        <v>22678</v>
      </c>
      <c r="B171" s="18">
        <f>INPC!D171</f>
        <v>2750000000000000</v>
      </c>
      <c r="C171" s="22">
        <f>INPC!E171</f>
        <v>13216</v>
      </c>
      <c r="D171" s="20">
        <f>'IGPC-MTB'!B171*$D$385/'IGPC-MTB'!$B$385</f>
        <v>2.4542277121734186E-11</v>
      </c>
      <c r="E171" s="18">
        <f t="shared" si="8"/>
        <v>2.4542277121734186E-11</v>
      </c>
      <c r="F171" s="18">
        <f t="shared" si="9"/>
        <v>2.3794357630096509E-11</v>
      </c>
      <c r="G171" s="18">
        <f t="shared" si="10"/>
        <v>2.3037835129267814E-11</v>
      </c>
      <c r="H171" s="18">
        <f t="shared" si="11"/>
        <v>1.9682931154141274E-11</v>
      </c>
    </row>
    <row r="172" spans="1:8">
      <c r="A172" s="17">
        <v>22706</v>
      </c>
      <c r="B172" s="18">
        <f>INPC!D172</f>
        <v>2750000000000000</v>
      </c>
      <c r="C172" s="22">
        <f>INPC!E172</f>
        <v>13216</v>
      </c>
      <c r="D172" s="20">
        <f>'IGPC-MTB'!B172*$D$385/'IGPC-MTB'!$B$385</f>
        <v>2.6015323453651357E-11</v>
      </c>
      <c r="E172" s="18">
        <f t="shared" si="8"/>
        <v>2.6015323453651357E-11</v>
      </c>
      <c r="F172" s="18">
        <f t="shared" si="9"/>
        <v>2.5268068339528102E-11</v>
      </c>
      <c r="G172" s="18">
        <f t="shared" si="10"/>
        <v>2.4512770536639646E-11</v>
      </c>
      <c r="H172" s="18">
        <f t="shared" si="11"/>
        <v>2.0379513132867723E-11</v>
      </c>
    </row>
    <row r="173" spans="1:8">
      <c r="A173" s="17">
        <v>22737</v>
      </c>
      <c r="B173" s="18">
        <f>INPC!D173</f>
        <v>2750000000000000</v>
      </c>
      <c r="C173" s="22">
        <f>INPC!E173</f>
        <v>13216</v>
      </c>
      <c r="D173" s="20">
        <f>'IGPC-MTB'!B173*$D$385/'IGPC-MTB'!$B$385</f>
        <v>2.688691834208678E-11</v>
      </c>
      <c r="E173" s="18">
        <f t="shared" si="8"/>
        <v>2.688691834208678E-11</v>
      </c>
      <c r="F173" s="18">
        <f t="shared" si="9"/>
        <v>2.6447530647326967E-11</v>
      </c>
      <c r="G173" s="18">
        <f t="shared" si="10"/>
        <v>2.5796554560919528E-11</v>
      </c>
      <c r="H173" s="18">
        <f t="shared" si="11"/>
        <v>2.1119144830643411E-11</v>
      </c>
    </row>
    <row r="174" spans="1:8">
      <c r="A174" s="17">
        <v>22767</v>
      </c>
      <c r="B174" s="18">
        <f>INPC!D174</f>
        <v>2750000000000000</v>
      </c>
      <c r="C174" s="22">
        <f>INPC!E174</f>
        <v>13216</v>
      </c>
      <c r="D174" s="20">
        <f>'IGPC-MTB'!B174*$D$385/'IGPC-MTB'!$B$385</f>
        <v>2.7758513230522196E-11</v>
      </c>
      <c r="E174" s="18">
        <f t="shared" si="8"/>
        <v>2.7758513230522196E-11</v>
      </c>
      <c r="F174" s="18">
        <f t="shared" si="9"/>
        <v>2.7319240079599319E-11</v>
      </c>
      <c r="G174" s="18">
        <f t="shared" si="10"/>
        <v>2.6877496859344565E-11</v>
      </c>
      <c r="H174" s="18">
        <f t="shared" si="11"/>
        <v>2.1903945698180874E-11</v>
      </c>
    </row>
    <row r="175" spans="1:8">
      <c r="A175" s="17">
        <v>22798</v>
      </c>
      <c r="B175" s="18">
        <f>INPC!D175</f>
        <v>2750000000000000</v>
      </c>
      <c r="C175" s="22">
        <f>INPC!E175</f>
        <v>13216</v>
      </c>
      <c r="D175" s="20">
        <f>'IGPC-MTB'!B175*$D$385/'IGPC-MTB'!$B$385</f>
        <v>2.8630108118957616E-11</v>
      </c>
      <c r="E175" s="18">
        <f t="shared" si="8"/>
        <v>2.8630108118957616E-11</v>
      </c>
      <c r="F175" s="18">
        <f t="shared" si="9"/>
        <v>2.819094242857741E-11</v>
      </c>
      <c r="G175" s="18">
        <f t="shared" si="10"/>
        <v>2.7749387772471258E-11</v>
      </c>
      <c r="H175" s="18">
        <f t="shared" si="11"/>
        <v>2.2735686223176866E-11</v>
      </c>
    </row>
    <row r="176" spans="1:8">
      <c r="A176" s="17">
        <v>22828</v>
      </c>
      <c r="B176" s="18">
        <f>INPC!D176</f>
        <v>2750000000000000</v>
      </c>
      <c r="C176" s="22">
        <f>INPC!E176</f>
        <v>13216</v>
      </c>
      <c r="D176" s="20">
        <f>'IGPC-MTB'!B176*$D$385/'IGPC-MTB'!$B$385</f>
        <v>2.93768253771786E-11</v>
      </c>
      <c r="E176" s="18">
        <f t="shared" si="8"/>
        <v>2.93768253771786E-11</v>
      </c>
      <c r="F176" s="18">
        <f t="shared" si="9"/>
        <v>2.900106354498678E-11</v>
      </c>
      <c r="G176" s="18">
        <f t="shared" si="10"/>
        <v>2.8580819926985538E-11</v>
      </c>
      <c r="H176" s="18">
        <f t="shared" si="11"/>
        <v>2.3618146439033669E-11</v>
      </c>
    </row>
    <row r="177" spans="1:8">
      <c r="A177" s="17">
        <v>22859</v>
      </c>
      <c r="B177" s="18">
        <f>INPC!D177</f>
        <v>2750000000000000</v>
      </c>
      <c r="C177" s="22">
        <f>INPC!E177</f>
        <v>13216</v>
      </c>
      <c r="D177" s="20">
        <f>'IGPC-MTB'!B177*$D$385/'IGPC-MTB'!$B$385</f>
        <v>3.0123542635399593E-11</v>
      </c>
      <c r="E177" s="18">
        <f t="shared" si="8"/>
        <v>3.0123542635399593E-11</v>
      </c>
      <c r="F177" s="18">
        <f t="shared" si="9"/>
        <v>2.9747841127418444E-11</v>
      </c>
      <c r="G177" s="18">
        <f t="shared" si="10"/>
        <v>2.9370497182691117E-11</v>
      </c>
      <c r="H177" s="18">
        <f t="shared" si="11"/>
        <v>2.4553672411528053E-11</v>
      </c>
    </row>
    <row r="178" spans="1:8">
      <c r="A178" s="17">
        <v>22890</v>
      </c>
      <c r="B178" s="18">
        <f>INPC!D178</f>
        <v>2750000000000000</v>
      </c>
      <c r="C178" s="22">
        <f>INPC!E178</f>
        <v>13216</v>
      </c>
      <c r="D178" s="20">
        <f>'IGPC-MTB'!B178*$D$385/'IGPC-MTB'!$B$385</f>
        <v>3.0867711370554977E-11</v>
      </c>
      <c r="E178" s="18">
        <f t="shared" si="8"/>
        <v>3.0867711370554977E-11</v>
      </c>
      <c r="F178" s="18">
        <f t="shared" si="9"/>
        <v>3.0493356973743015E-11</v>
      </c>
      <c r="G178" s="18">
        <f t="shared" si="10"/>
        <v>3.0116542560406059E-11</v>
      </c>
      <c r="H178" s="18">
        <f t="shared" si="11"/>
        <v>2.5544874999825187E-11</v>
      </c>
    </row>
    <row r="179" spans="1:8">
      <c r="A179" s="17">
        <v>22920</v>
      </c>
      <c r="B179" s="18">
        <f>INPC!D179</f>
        <v>2750000000000000</v>
      </c>
      <c r="C179" s="22">
        <f>INPC!E179</f>
        <v>13216</v>
      </c>
      <c r="D179" s="20">
        <f>'IGPC-MTB'!B179*$D$385/'IGPC-MTB'!$B$385</f>
        <v>3.1813213427892819E-11</v>
      </c>
      <c r="E179" s="18">
        <f t="shared" si="8"/>
        <v>3.1813213427892819E-11</v>
      </c>
      <c r="F179" s="18">
        <f t="shared" si="9"/>
        <v>3.1336896621427898E-11</v>
      </c>
      <c r="G179" s="18">
        <f t="shared" si="10"/>
        <v>3.0927109948138085E-11</v>
      </c>
      <c r="H179" s="18">
        <f t="shared" si="11"/>
        <v>2.6552760042253124E-11</v>
      </c>
    </row>
    <row r="180" spans="1:8">
      <c r="A180" s="17">
        <v>22951</v>
      </c>
      <c r="B180" s="18">
        <f>INPC!D180</f>
        <v>2750000000000000</v>
      </c>
      <c r="C180" s="22">
        <f>INPC!E180</f>
        <v>13216</v>
      </c>
      <c r="D180" s="20">
        <f>'IGPC-MTB'!B180*$D$385/'IGPC-MTB'!$B$385</f>
        <v>3.2068065734452884E-11</v>
      </c>
      <c r="E180" s="18">
        <f t="shared" si="8"/>
        <v>3.2068065734452884E-11</v>
      </c>
      <c r="F180" s="18">
        <f t="shared" si="9"/>
        <v>3.194038539889345E-11</v>
      </c>
      <c r="G180" s="18">
        <f t="shared" si="10"/>
        <v>3.1578748296082538E-11</v>
      </c>
      <c r="H180" s="18">
        <f t="shared" si="11"/>
        <v>2.7528603075886295E-11</v>
      </c>
    </row>
    <row r="181" spans="1:8">
      <c r="A181" s="17">
        <v>22981</v>
      </c>
      <c r="B181" s="18">
        <f>INPC!D181</f>
        <v>2750000000000000</v>
      </c>
      <c r="C181" s="22">
        <f>INPC!E181</f>
        <v>13216</v>
      </c>
      <c r="D181" s="20">
        <f>'IGPC-MTB'!B181*$D$385/'IGPC-MTB'!$B$385</f>
        <v>3.3701669019502894E-11</v>
      </c>
      <c r="E181" s="18">
        <f t="shared" si="8"/>
        <v>3.3701669019502894E-11</v>
      </c>
      <c r="F181" s="18">
        <f t="shared" si="9"/>
        <v>3.2874721861609618E-11</v>
      </c>
      <c r="G181" s="18">
        <f t="shared" si="10"/>
        <v>3.2517007495557526E-11</v>
      </c>
      <c r="H181" s="18">
        <f t="shared" si="11"/>
        <v>2.8568693012342827E-11</v>
      </c>
    </row>
    <row r="182" spans="1:8">
      <c r="A182" s="17">
        <v>23012</v>
      </c>
      <c r="B182" s="18">
        <f>INPC!D182</f>
        <v>2750000000000000</v>
      </c>
      <c r="C182" s="22">
        <f>INPC!E182</f>
        <v>21000</v>
      </c>
      <c r="D182" s="20">
        <f>'IGPC-MTB'!B182*$D$385/'IGPC-MTB'!$B$385</f>
        <v>3.629606550028435E-11</v>
      </c>
      <c r="E182" s="18">
        <f t="shared" si="8"/>
        <v>3.629606550028435E-11</v>
      </c>
      <c r="F182" s="18">
        <f t="shared" si="9"/>
        <v>3.4974819316199204E-11</v>
      </c>
      <c r="G182" s="18">
        <f t="shared" si="10"/>
        <v>3.3977746727265104E-11</v>
      </c>
      <c r="H182" s="18">
        <f t="shared" si="11"/>
        <v>2.9668294088939006E-11</v>
      </c>
    </row>
    <row r="183" spans="1:8">
      <c r="A183" s="17">
        <v>23043</v>
      </c>
      <c r="B183" s="18">
        <f>INPC!D183</f>
        <v>2750000000000000</v>
      </c>
      <c r="C183" s="22">
        <f>INPC!E183</f>
        <v>21000</v>
      </c>
      <c r="D183" s="20">
        <f>'IGPC-MTB'!B183*$D$385/'IGPC-MTB'!$B$385</f>
        <v>3.88904619810658E-11</v>
      </c>
      <c r="E183" s="18">
        <f t="shared" si="8"/>
        <v>3.88904619810658E-11</v>
      </c>
      <c r="F183" s="18">
        <f t="shared" si="9"/>
        <v>3.7570876425778019E-11</v>
      </c>
      <c r="G183" s="18">
        <f t="shared" si="10"/>
        <v>3.6234145208251543E-11</v>
      </c>
      <c r="H183" s="18">
        <f t="shared" si="11"/>
        <v>3.0828561647441291E-11</v>
      </c>
    </row>
    <row r="184" spans="1:8">
      <c r="A184" s="17">
        <v>23071</v>
      </c>
      <c r="B184" s="18">
        <f>INPC!D184</f>
        <v>2750000000000000</v>
      </c>
      <c r="C184" s="22">
        <f>INPC!E184</f>
        <v>21000</v>
      </c>
      <c r="D184" s="20">
        <f>'IGPC-MTB'!B184*$D$385/'IGPC-MTB'!$B$385</f>
        <v>4.1487406984912858E-11</v>
      </c>
      <c r="E184" s="18">
        <f t="shared" si="8"/>
        <v>4.1487406984912858E-11</v>
      </c>
      <c r="F184" s="18">
        <f t="shared" si="9"/>
        <v>4.0167952699132642E-11</v>
      </c>
      <c r="G184" s="18">
        <f t="shared" si="10"/>
        <v>3.883348033425899E-11</v>
      </c>
      <c r="H184" s="18">
        <f t="shared" si="11"/>
        <v>3.2051167294408104E-11</v>
      </c>
    </row>
    <row r="185" spans="1:8">
      <c r="A185" s="17">
        <v>23102</v>
      </c>
      <c r="B185" s="18">
        <f>INPC!D185</f>
        <v>2750000000000000</v>
      </c>
      <c r="C185" s="22">
        <f>INPC!E185</f>
        <v>21000</v>
      </c>
      <c r="D185" s="20">
        <f>'IGPC-MTB'!B185*$D$385/'IGPC-MTB'!$B$385</f>
        <v>4.2894191717124409E-11</v>
      </c>
      <c r="E185" s="18">
        <f t="shared" si="8"/>
        <v>4.2894191717124409E-11</v>
      </c>
      <c r="F185" s="18">
        <f t="shared" si="9"/>
        <v>4.2184935570144217E-11</v>
      </c>
      <c r="G185" s="18">
        <f t="shared" si="10"/>
        <v>4.1056881653818485E-11</v>
      </c>
      <c r="H185" s="18">
        <f t="shared" si="11"/>
        <v>3.3323348832685953E-11</v>
      </c>
    </row>
    <row r="186" spans="1:8">
      <c r="A186" s="17">
        <v>23132</v>
      </c>
      <c r="B186" s="18">
        <f>INPC!D186</f>
        <v>2750000000000000</v>
      </c>
      <c r="C186" s="22">
        <f>INPC!E186</f>
        <v>21000</v>
      </c>
      <c r="D186" s="20">
        <f>'IGPC-MTB'!B186*$D$385/'IGPC-MTB'!$B$385</f>
        <v>4.4300976449335959E-11</v>
      </c>
      <c r="E186" s="18">
        <f t="shared" si="8"/>
        <v>4.4300976449335959E-11</v>
      </c>
      <c r="F186" s="18">
        <f t="shared" si="9"/>
        <v>4.359190953690409E-11</v>
      </c>
      <c r="G186" s="18">
        <f t="shared" si="10"/>
        <v>4.2878806935851227E-11</v>
      </c>
      <c r="H186" s="18">
        <f t="shared" si="11"/>
        <v>3.464708733909633E-11</v>
      </c>
    </row>
    <row r="187" spans="1:8">
      <c r="A187" s="17">
        <v>23163</v>
      </c>
      <c r="B187" s="18">
        <f>INPC!D187</f>
        <v>2750000000000000</v>
      </c>
      <c r="C187" s="22">
        <f>INPC!E187</f>
        <v>21000</v>
      </c>
      <c r="D187" s="20">
        <f>'IGPC-MTB'!B187*$D$385/'IGPC-MTB'!$B$385</f>
        <v>4.5707761181547516E-11</v>
      </c>
      <c r="E187" s="18">
        <f t="shared" si="8"/>
        <v>4.5707761181547516E-11</v>
      </c>
      <c r="F187" s="18">
        <f t="shared" si="9"/>
        <v>4.499887167091647E-11</v>
      </c>
      <c r="G187" s="18">
        <f t="shared" si="10"/>
        <v>4.4286080548384171E-11</v>
      </c>
      <c r="H187" s="18">
        <f t="shared" si="11"/>
        <v>3.6024446017053281E-11</v>
      </c>
    </row>
    <row r="188" spans="1:8">
      <c r="A188" s="17">
        <v>23193</v>
      </c>
      <c r="B188" s="18">
        <f>INPC!D188</f>
        <v>2750000000000000</v>
      </c>
      <c r="C188" s="22">
        <f>INPC!E188</f>
        <v>21000</v>
      </c>
      <c r="D188" s="20">
        <f>'IGPC-MTB'!B188*$D$385/'IGPC-MTB'!$B$385</f>
        <v>4.7326073328203929E-11</v>
      </c>
      <c r="E188" s="18">
        <f t="shared" si="8"/>
        <v>4.7326073328203929E-11</v>
      </c>
      <c r="F188" s="18">
        <f t="shared" si="9"/>
        <v>4.6509879137081739E-11</v>
      </c>
      <c r="G188" s="18">
        <f t="shared" si="10"/>
        <v>4.5761604168058854E-11</v>
      </c>
      <c r="H188" s="18">
        <f t="shared" si="11"/>
        <v>3.7484806948558677E-11</v>
      </c>
    </row>
    <row r="189" spans="1:8">
      <c r="A189" s="17">
        <v>23224</v>
      </c>
      <c r="B189" s="18">
        <f>INPC!D189</f>
        <v>2750000000000000</v>
      </c>
      <c r="C189" s="22">
        <f>INPC!E189</f>
        <v>21000</v>
      </c>
      <c r="D189" s="20">
        <f>'IGPC-MTB'!B189*$D$385/'IGPC-MTB'!$B$385</f>
        <v>4.8944385474860329E-11</v>
      </c>
      <c r="E189" s="18">
        <f t="shared" si="8"/>
        <v>4.8944385474860329E-11</v>
      </c>
      <c r="F189" s="18">
        <f t="shared" si="9"/>
        <v>4.8128427940117878E-11</v>
      </c>
      <c r="G189" s="18">
        <f t="shared" si="10"/>
        <v>4.7307620106042466E-11</v>
      </c>
      <c r="H189" s="18">
        <f t="shared" si="11"/>
        <v>3.9032078759424624E-11</v>
      </c>
    </row>
    <row r="190" spans="1:8">
      <c r="A190" s="17">
        <v>23255</v>
      </c>
      <c r="B190" s="18">
        <f>INPC!D190</f>
        <v>2750000000000000</v>
      </c>
      <c r="C190" s="22">
        <f>INPC!E190</f>
        <v>21000</v>
      </c>
      <c r="D190" s="20">
        <f>'IGPC-MTB'!B190*$D$385/'IGPC-MTB'!$B$385</f>
        <v>5.0562697621516749E-11</v>
      </c>
      <c r="E190" s="18">
        <f t="shared" si="8"/>
        <v>5.0562697621516749E-11</v>
      </c>
      <c r="F190" s="18">
        <f t="shared" si="9"/>
        <v>4.9746961344752704E-11</v>
      </c>
      <c r="G190" s="18">
        <f t="shared" si="10"/>
        <v>4.8926542848373833E-11</v>
      </c>
      <c r="H190" s="18">
        <f t="shared" si="11"/>
        <v>4.0670748504588173E-11</v>
      </c>
    </row>
    <row r="191" spans="1:8">
      <c r="A191" s="17">
        <v>23285</v>
      </c>
      <c r="B191" s="18">
        <f>INPC!D191</f>
        <v>2750000000000000</v>
      </c>
      <c r="C191" s="22">
        <f>INPC!E191</f>
        <v>21000</v>
      </c>
      <c r="D191" s="20">
        <f>'IGPC-MTB'!B191*$D$385/'IGPC-MTB'!$B$385</f>
        <v>5.257603084334125E-11</v>
      </c>
      <c r="E191" s="18">
        <f t="shared" si="8"/>
        <v>5.257603084334125E-11</v>
      </c>
      <c r="F191" s="18">
        <f t="shared" si="9"/>
        <v>5.15595379117327E-11</v>
      </c>
      <c r="G191" s="18">
        <f t="shared" si="10"/>
        <v>5.0672652416206269E-11</v>
      </c>
      <c r="H191" s="18">
        <f t="shared" si="11"/>
        <v>4.2409568465168276E-11</v>
      </c>
    </row>
    <row r="192" spans="1:8">
      <c r="A192" s="17">
        <v>23316</v>
      </c>
      <c r="B192" s="18">
        <f>INPC!D192</f>
        <v>2750000000000000</v>
      </c>
      <c r="C192" s="22">
        <f>INPC!E192</f>
        <v>21000</v>
      </c>
      <c r="D192" s="20">
        <f>'IGPC-MTB'!B192*$D$385/'IGPC-MTB'!$B$385</f>
        <v>5.4586815542100155E-11</v>
      </c>
      <c r="E192" s="18">
        <f t="shared" si="8"/>
        <v>5.4586815542100155E-11</v>
      </c>
      <c r="F192" s="18">
        <f t="shared" si="9"/>
        <v>5.3571989860198748E-11</v>
      </c>
      <c r="G192" s="18">
        <f t="shared" si="10"/>
        <v>5.2549501124259736E-11</v>
      </c>
      <c r="H192" s="18">
        <f t="shared" si="11"/>
        <v>4.4331773214816549E-11</v>
      </c>
    </row>
    <row r="193" spans="1:8">
      <c r="A193" s="17">
        <v>23346</v>
      </c>
      <c r="B193" s="18">
        <f>INPC!D193</f>
        <v>2750000000000000</v>
      </c>
      <c r="C193" s="22">
        <f>INPC!E193</f>
        <v>21000</v>
      </c>
      <c r="D193" s="20">
        <f>'IGPC-MTB'!B193*$D$385/'IGPC-MTB'!$B$385</f>
        <v>5.6605245810055855E-11</v>
      </c>
      <c r="E193" s="18">
        <f t="shared" si="8"/>
        <v>5.6605245810055855E-11</v>
      </c>
      <c r="F193" s="18">
        <f t="shared" si="9"/>
        <v>5.558686995819028E-11</v>
      </c>
      <c r="G193" s="18">
        <f t="shared" si="10"/>
        <v>5.4564571063981767E-11</v>
      </c>
      <c r="H193" s="18">
        <f t="shared" si="11"/>
        <v>4.6289470060122983E-11</v>
      </c>
    </row>
    <row r="194" spans="1:8">
      <c r="A194" s="17">
        <v>23377</v>
      </c>
      <c r="B194" s="18">
        <f>INPC!D194</f>
        <v>2750000000000000</v>
      </c>
      <c r="C194" s="22">
        <f>INPC!E194</f>
        <v>21000</v>
      </c>
      <c r="D194" s="20">
        <f>'IGPC-MTB'!B194*$D$385/'IGPC-MTB'!$B$385</f>
        <v>6.1144165389890614E-11</v>
      </c>
      <c r="E194" s="18">
        <f t="shared" ref="E194:E257" si="12">D194</f>
        <v>6.1144165389890614E-11</v>
      </c>
      <c r="F194" s="18">
        <f t="shared" si="9"/>
        <v>5.8830948587843357E-11</v>
      </c>
      <c r="G194" s="18">
        <f t="shared" si="10"/>
        <v>5.738078523682402E-11</v>
      </c>
      <c r="H194" s="18">
        <f t="shared" si="11"/>
        <v>4.8345586304693275E-11</v>
      </c>
    </row>
    <row r="195" spans="1:8">
      <c r="A195" s="17">
        <v>23408</v>
      </c>
      <c r="B195" s="18">
        <f>INPC!D195</f>
        <v>2750000000000000</v>
      </c>
      <c r="C195" s="22">
        <f>INPC!E195</f>
        <v>42000</v>
      </c>
      <c r="D195" s="20">
        <f>'IGPC-MTB'!B195*$D$385/'IGPC-MTB'!$B$385</f>
        <v>6.5321194694410064E-11</v>
      </c>
      <c r="E195" s="18">
        <f t="shared" si="12"/>
        <v>6.5321194694410064E-11</v>
      </c>
      <c r="F195" s="18">
        <f t="shared" ref="F195:F258" si="13">SQRT(E195*E194)</f>
        <v>6.3198179814455526E-11</v>
      </c>
      <c r="G195" s="18">
        <f t="shared" si="10"/>
        <v>6.0919351807698817E-11</v>
      </c>
      <c r="H195" s="18">
        <f t="shared" si="11"/>
        <v>5.0480589308049815E-11</v>
      </c>
    </row>
    <row r="196" spans="1:8">
      <c r="A196" s="17">
        <v>23437</v>
      </c>
      <c r="B196" s="18">
        <f>INPC!D196</f>
        <v>2750000000000000</v>
      </c>
      <c r="C196" s="22">
        <f>INPC!E196</f>
        <v>42000</v>
      </c>
      <c r="D196" s="20">
        <f>'IGPC-MTB'!B196*$D$385/'IGPC-MTB'!$B$385</f>
        <v>6.9623101629143946E-11</v>
      </c>
      <c r="E196" s="18">
        <f t="shared" si="12"/>
        <v>6.9623101629143946E-11</v>
      </c>
      <c r="F196" s="18">
        <f t="shared" si="13"/>
        <v>6.7437854182543578E-11</v>
      </c>
      <c r="G196" s="18">
        <f t="shared" ref="G196:G259" si="14">GEOMEAN(E194:E196)</f>
        <v>6.5271085556876998E-11</v>
      </c>
      <c r="H196" s="18">
        <f t="shared" si="11"/>
        <v>5.2706094833687466E-11</v>
      </c>
    </row>
    <row r="197" spans="1:8">
      <c r="A197" s="17">
        <v>23468</v>
      </c>
      <c r="B197" s="18">
        <f>INPC!D197</f>
        <v>2750000000000000</v>
      </c>
      <c r="C197" s="22">
        <f>INPC!E197</f>
        <v>42000</v>
      </c>
      <c r="D197" s="20">
        <f>'IGPC-MTB'!B197*$D$385/'IGPC-MTB'!$B$385</f>
        <v>7.1921869434315725E-11</v>
      </c>
      <c r="E197" s="18">
        <f t="shared" si="12"/>
        <v>7.1921869434315725E-11</v>
      </c>
      <c r="F197" s="18">
        <f t="shared" si="13"/>
        <v>7.0763151604372354E-11</v>
      </c>
      <c r="G197" s="18">
        <f t="shared" si="14"/>
        <v>6.8900570472457153E-11</v>
      </c>
      <c r="H197" s="18">
        <f t="shared" si="11"/>
        <v>5.5025759500658928E-11</v>
      </c>
    </row>
    <row r="198" spans="1:8">
      <c r="A198" s="17">
        <v>23498</v>
      </c>
      <c r="B198" s="18">
        <f>INPC!D198</f>
        <v>2750000000000000</v>
      </c>
      <c r="C198" s="22">
        <f>INPC!E198</f>
        <v>42000</v>
      </c>
      <c r="D198" s="20">
        <f>'IGPC-MTB'!B198*$D$385/'IGPC-MTB'!$B$385</f>
        <v>7.4286898839193125E-11</v>
      </c>
      <c r="E198" s="18">
        <f t="shared" si="12"/>
        <v>7.4286898839193125E-11</v>
      </c>
      <c r="F198" s="18">
        <f t="shared" si="13"/>
        <v>7.3094819508585343E-11</v>
      </c>
      <c r="G198" s="18">
        <f t="shared" si="14"/>
        <v>7.1918759465344021E-11</v>
      </c>
      <c r="H198" s="18">
        <f t="shared" si="11"/>
        <v>5.7447917475092224E-11</v>
      </c>
    </row>
    <row r="199" spans="1:8">
      <c r="A199" s="17">
        <v>23529</v>
      </c>
      <c r="B199" s="18">
        <f>INPC!D199</f>
        <v>2750000000000000</v>
      </c>
      <c r="C199" s="22">
        <f>INPC!E199</f>
        <v>42000</v>
      </c>
      <c r="D199" s="20">
        <f>'IGPC-MTB'!B199*$D$385/'IGPC-MTB'!$B$385</f>
        <v>7.6575472552102507E-11</v>
      </c>
      <c r="E199" s="18">
        <f t="shared" si="12"/>
        <v>7.6575472552102507E-11</v>
      </c>
      <c r="F199" s="18">
        <f t="shared" si="13"/>
        <v>7.5422505812532176E-11</v>
      </c>
      <c r="G199" s="18">
        <f t="shared" si="14"/>
        <v>7.4237093554588647E-11</v>
      </c>
      <c r="H199" s="18">
        <f t="shared" si="11"/>
        <v>5.9972101569243899E-11</v>
      </c>
    </row>
    <row r="200" spans="1:8">
      <c r="A200" s="17">
        <v>23559</v>
      </c>
      <c r="B200" s="18">
        <f>INPC!D200</f>
        <v>2750000000000000</v>
      </c>
      <c r="C200" s="22">
        <f>INPC!E200</f>
        <v>42000</v>
      </c>
      <c r="D200" s="20">
        <f>'IGPC-MTB'!B200*$D$385/'IGPC-MTB'!$B$385</f>
        <v>7.9562341584986454E-11</v>
      </c>
      <c r="E200" s="18">
        <f t="shared" si="12"/>
        <v>7.9562341584986454E-11</v>
      </c>
      <c r="F200" s="18">
        <f t="shared" si="13"/>
        <v>7.8054621286776697E-11</v>
      </c>
      <c r="G200" s="18">
        <f t="shared" si="14"/>
        <v>7.6777946127355166E-11</v>
      </c>
      <c r="H200" s="18">
        <f t="shared" si="11"/>
        <v>6.2625305602956575E-11</v>
      </c>
    </row>
    <row r="201" spans="1:8">
      <c r="A201" s="17">
        <v>23590</v>
      </c>
      <c r="B201" s="18">
        <f>INPC!D201</f>
        <v>2750000000000000</v>
      </c>
      <c r="C201" s="22">
        <f>INPC!E201</f>
        <v>42000</v>
      </c>
      <c r="D201" s="20">
        <f>'IGPC-MTB'!B201*$D$385/'IGPC-MTB'!$B$385</f>
        <v>8.2549210617870402E-11</v>
      </c>
      <c r="E201" s="18">
        <f t="shared" si="12"/>
        <v>8.2549210617870402E-11</v>
      </c>
      <c r="F201" s="18">
        <f t="shared" si="13"/>
        <v>8.1042016835404558E-11</v>
      </c>
      <c r="G201" s="18">
        <f t="shared" si="14"/>
        <v>7.95249470889239E-11</v>
      </c>
      <c r="H201" s="18">
        <f t="shared" si="11"/>
        <v>6.5413496216102653E-11</v>
      </c>
    </row>
    <row r="202" spans="1:8">
      <c r="A202" s="17">
        <v>23621</v>
      </c>
      <c r="B202" s="18">
        <f>INPC!D202</f>
        <v>2750000000000000</v>
      </c>
      <c r="C202" s="22">
        <f>INPC!E202</f>
        <v>42000</v>
      </c>
      <c r="D202" s="20">
        <f>'IGPC-MTB'!B202*$D$385/'IGPC-MTB'!$B$385</f>
        <v>8.5609986819656779E-11</v>
      </c>
      <c r="E202" s="18">
        <f t="shared" si="12"/>
        <v>8.5609986819656779E-11</v>
      </c>
      <c r="F202" s="18">
        <f t="shared" si="13"/>
        <v>8.4065669764589136E-11</v>
      </c>
      <c r="G202" s="18">
        <f t="shared" si="14"/>
        <v>8.2536928603702885E-11</v>
      </c>
      <c r="H202" s="18">
        <f t="shared" si="11"/>
        <v>6.8347905671258335E-11</v>
      </c>
    </row>
    <row r="203" spans="1:8">
      <c r="A203" s="17">
        <v>23651</v>
      </c>
      <c r="B203" s="18">
        <f>INPC!D203</f>
        <v>2750000000000000</v>
      </c>
      <c r="C203" s="22">
        <f>INPC!E203</f>
        <v>42000</v>
      </c>
      <c r="D203" s="20">
        <f>'IGPC-MTB'!B203*$D$385/'IGPC-MTB'!$B$385</f>
        <v>8.9718206001405018E-11</v>
      </c>
      <c r="E203" s="18">
        <f t="shared" si="12"/>
        <v>8.9718206001405018E-11</v>
      </c>
      <c r="F203" s="18">
        <f t="shared" si="13"/>
        <v>8.7640027574525187E-11</v>
      </c>
      <c r="G203" s="18">
        <f t="shared" si="14"/>
        <v>8.590912820750347E-11</v>
      </c>
      <c r="H203" s="18">
        <f t="shared" si="11"/>
        <v>7.1460537213368561E-11</v>
      </c>
    </row>
    <row r="204" spans="1:8">
      <c r="A204" s="17">
        <v>23682</v>
      </c>
      <c r="B204" s="18">
        <f>INPC!D204</f>
        <v>2750000000000000</v>
      </c>
      <c r="C204" s="22">
        <f>INPC!E204</f>
        <v>42000</v>
      </c>
      <c r="D204" s="20">
        <f>'IGPC-MTB'!B204*$D$385/'IGPC-MTB'!$B$385</f>
        <v>9.3828973706218847E-11</v>
      </c>
      <c r="E204" s="18">
        <f t="shared" si="12"/>
        <v>9.3828973706218847E-11</v>
      </c>
      <c r="F204" s="18">
        <f t="shared" si="13"/>
        <v>9.1750570526155072E-11</v>
      </c>
      <c r="G204" s="18">
        <f t="shared" si="14"/>
        <v>8.9656268398050576E-11</v>
      </c>
      <c r="H204" s="18">
        <f t="shared" si="11"/>
        <v>7.4760186703034037E-11</v>
      </c>
    </row>
    <row r="205" spans="1:8">
      <c r="A205" s="17">
        <v>23712</v>
      </c>
      <c r="B205" s="18">
        <f>INPC!D205</f>
        <v>2750000000000000</v>
      </c>
      <c r="C205" s="22">
        <f>INPC!E205</f>
        <v>42000</v>
      </c>
      <c r="D205" s="20">
        <f>'IGPC-MTB'!B205*$D$385/'IGPC-MTB'!$B$385</f>
        <v>9.7993260395410295E-11</v>
      </c>
      <c r="E205" s="18">
        <f t="shared" si="12"/>
        <v>9.7993260395410295E-11</v>
      </c>
      <c r="F205" s="18">
        <f t="shared" si="13"/>
        <v>9.5888513665754615E-11</v>
      </c>
      <c r="G205" s="18">
        <f t="shared" si="14"/>
        <v>9.3785979422549363E-11</v>
      </c>
      <c r="H205" s="18">
        <f t="shared" ref="H205:H268" si="15">GEOMEAN(E194:E205)</f>
        <v>7.8258587418231851E-11</v>
      </c>
    </row>
    <row r="206" spans="1:8">
      <c r="A206" s="17">
        <v>23743</v>
      </c>
      <c r="B206" s="18">
        <f>INPC!D206</f>
        <v>2750000000000000</v>
      </c>
      <c r="C206" s="22">
        <f>INPC!E206</f>
        <v>42000</v>
      </c>
      <c r="D206" s="20">
        <f>'IGPC-MTB'!B206*$D$385/'IGPC-MTB'!$B$385</f>
        <v>1.0534320091660255E-10</v>
      </c>
      <c r="E206" s="18">
        <f t="shared" si="12"/>
        <v>1.0534320091660255E-10</v>
      </c>
      <c r="F206" s="18">
        <f t="shared" si="13"/>
        <v>1.0160178993652946E-10</v>
      </c>
      <c r="G206" s="18">
        <f t="shared" si="14"/>
        <v>9.8941819984822141E-11</v>
      </c>
      <c r="H206" s="18">
        <f t="shared" si="15"/>
        <v>8.1887880161667415E-11</v>
      </c>
    </row>
    <row r="207" spans="1:8">
      <c r="A207" s="17">
        <v>23774</v>
      </c>
      <c r="B207" s="18">
        <f>INPC!D207</f>
        <v>2750000000000000</v>
      </c>
      <c r="C207" s="22">
        <f>INPC!E207</f>
        <v>42000</v>
      </c>
      <c r="D207" s="20">
        <f>'IGPC-MTB'!B207*$D$385/'IGPC-MTB'!$B$385</f>
        <v>1.126931414377948E-10</v>
      </c>
      <c r="E207" s="18">
        <f t="shared" si="12"/>
        <v>1.126931414377948E-10</v>
      </c>
      <c r="F207" s="18">
        <f t="shared" si="13"/>
        <v>1.0895621249109536E-10</v>
      </c>
      <c r="G207" s="18">
        <f t="shared" si="14"/>
        <v>1.0517198428705132E-10</v>
      </c>
      <c r="H207" s="18">
        <f t="shared" si="15"/>
        <v>8.5695215615018061E-11</v>
      </c>
    </row>
    <row r="208" spans="1:8">
      <c r="A208" s="17">
        <v>23802</v>
      </c>
      <c r="B208" s="18">
        <f>INPC!D208</f>
        <v>2750000000000000</v>
      </c>
      <c r="C208" s="22">
        <f>INPC!E208</f>
        <v>66000</v>
      </c>
      <c r="D208" s="20">
        <f>'IGPC-MTB'!B208*$D$385/'IGPC-MTB'!$B$385</f>
        <v>1.2000740263606864E-10</v>
      </c>
      <c r="E208" s="18">
        <f t="shared" si="12"/>
        <v>1.2000740263606864E-10</v>
      </c>
      <c r="F208" s="18">
        <f t="shared" si="13"/>
        <v>1.1629278223023504E-10</v>
      </c>
      <c r="G208" s="18">
        <f t="shared" si="14"/>
        <v>1.1252197441153256E-10</v>
      </c>
      <c r="H208" s="18">
        <f t="shared" si="15"/>
        <v>8.9672882792709407E-11</v>
      </c>
    </row>
    <row r="209" spans="1:8">
      <c r="A209" s="17">
        <v>23833</v>
      </c>
      <c r="B209" s="18">
        <f>INPC!D209</f>
        <v>2750000000000000</v>
      </c>
      <c r="C209" s="22">
        <f>INPC!E209</f>
        <v>66000</v>
      </c>
      <c r="D209" s="20">
        <f>'IGPC-MTB'!B209*$D$385/'IGPC-MTB'!$B$385</f>
        <v>1.2516816184390994E-10</v>
      </c>
      <c r="E209" s="18">
        <f t="shared" si="12"/>
        <v>1.2516816184390994E-10</v>
      </c>
      <c r="F209" s="18">
        <f t="shared" si="13"/>
        <v>1.2256062171684142E-10</v>
      </c>
      <c r="G209" s="18">
        <f t="shared" si="14"/>
        <v>1.1917901692393001E-10</v>
      </c>
      <c r="H209" s="18">
        <f t="shared" si="15"/>
        <v>9.391043968267383E-11</v>
      </c>
    </row>
    <row r="210" spans="1:8">
      <c r="A210" s="17">
        <v>23863</v>
      </c>
      <c r="B210" s="18">
        <f>INPC!D210</f>
        <v>2750000000000000</v>
      </c>
      <c r="C210" s="22">
        <f>INPC!E210</f>
        <v>66000</v>
      </c>
      <c r="D210" s="20">
        <f>'IGPC-MTB'!B210*$D$385/'IGPC-MTB'!$B$385</f>
        <v>1.3032892105175126E-10</v>
      </c>
      <c r="E210" s="18">
        <f t="shared" si="12"/>
        <v>1.3032892105175126E-10</v>
      </c>
      <c r="F210" s="18">
        <f t="shared" si="13"/>
        <v>1.2772247837850533E-10</v>
      </c>
      <c r="G210" s="18">
        <f t="shared" si="14"/>
        <v>1.2509719453766389E-10</v>
      </c>
      <c r="H210" s="18">
        <f t="shared" si="15"/>
        <v>9.8414235123225737E-11</v>
      </c>
    </row>
    <row r="211" spans="1:8">
      <c r="A211" s="17">
        <v>23894</v>
      </c>
      <c r="B211" s="18">
        <f>INPC!D211</f>
        <v>2750000000000000</v>
      </c>
      <c r="C211" s="22">
        <f>INPC!E211</f>
        <v>66000</v>
      </c>
      <c r="D211" s="20">
        <f>'IGPC-MTB'!B211*$D$385/'IGPC-MTB'!$B$385</f>
        <v>1.3547948616733014E-10</v>
      </c>
      <c r="E211" s="18">
        <f t="shared" si="12"/>
        <v>1.3547948616733014E-10</v>
      </c>
      <c r="F211" s="18">
        <f t="shared" si="13"/>
        <v>1.3287925066327623E-10</v>
      </c>
      <c r="G211" s="18">
        <f t="shared" si="14"/>
        <v>1.3025749993432313E-10</v>
      </c>
      <c r="H211" s="18">
        <f t="shared" si="15"/>
        <v>1.032063873201939E-10</v>
      </c>
    </row>
    <row r="212" spans="1:8">
      <c r="A212" s="17">
        <v>23924</v>
      </c>
      <c r="B212" s="18">
        <f>INPC!D212</f>
        <v>2750000000000000</v>
      </c>
      <c r="C212" s="22">
        <f>INPC!E212</f>
        <v>66000</v>
      </c>
      <c r="D212" s="20">
        <f>'IGPC-MTB'!B212*$D$385/'IGPC-MTB'!$B$385</f>
        <v>1.4035735931488977E-10</v>
      </c>
      <c r="E212" s="18">
        <f t="shared" si="12"/>
        <v>1.4035735931488977E-10</v>
      </c>
      <c r="F212" s="18">
        <f t="shared" si="13"/>
        <v>1.3789685609100954E-10</v>
      </c>
      <c r="G212" s="18">
        <f t="shared" si="14"/>
        <v>1.3532660185201338E-10</v>
      </c>
      <c r="H212" s="18">
        <f t="shared" si="15"/>
        <v>1.0820580129787151E-10</v>
      </c>
    </row>
    <row r="213" spans="1:8">
      <c r="A213" s="17">
        <v>23955</v>
      </c>
      <c r="B213" s="18">
        <f>INPC!D213</f>
        <v>2750000000000000</v>
      </c>
      <c r="C213" s="22">
        <f>INPC!E213</f>
        <v>66000</v>
      </c>
      <c r="D213" s="20">
        <f>'IGPC-MTB'!B213*$D$385/'IGPC-MTB'!$B$385</f>
        <v>1.452352324624494E-10</v>
      </c>
      <c r="E213" s="18">
        <f t="shared" si="12"/>
        <v>1.452352324624494E-10</v>
      </c>
      <c r="F213" s="18">
        <f t="shared" si="13"/>
        <v>1.4277546605742022E-10</v>
      </c>
      <c r="G213" s="18">
        <f t="shared" si="14"/>
        <v>1.4030082924949649E-10</v>
      </c>
      <c r="H213" s="18">
        <f t="shared" si="15"/>
        <v>1.1342195631119632E-10</v>
      </c>
    </row>
    <row r="214" spans="1:8">
      <c r="A214" s="17">
        <v>23986</v>
      </c>
      <c r="B214" s="18">
        <f>INPC!D214</f>
        <v>2750000000000000</v>
      </c>
      <c r="C214" s="22">
        <f>INPC!E214</f>
        <v>66000</v>
      </c>
      <c r="D214" s="20">
        <f>'IGPC-MTB'!B214*$D$385/'IGPC-MTB'!$B$385</f>
        <v>1.5024053176328907E-10</v>
      </c>
      <c r="E214" s="18">
        <f t="shared" si="12"/>
        <v>1.5024053176328907E-10</v>
      </c>
      <c r="F214" s="18">
        <f t="shared" si="13"/>
        <v>1.477166834041548E-10</v>
      </c>
      <c r="G214" s="18">
        <f t="shared" si="14"/>
        <v>1.4522167055619982E-10</v>
      </c>
      <c r="H214" s="18">
        <f t="shared" si="15"/>
        <v>1.18864551836992E-10</v>
      </c>
    </row>
    <row r="215" spans="1:8">
      <c r="A215" s="17">
        <v>24016</v>
      </c>
      <c r="B215" s="18">
        <f>INPC!D215</f>
        <v>2750000000000000</v>
      </c>
      <c r="C215" s="22">
        <f>INPC!E215</f>
        <v>66000</v>
      </c>
      <c r="D215" s="20">
        <f>'IGPC-MTB'!B215*$D$385/'IGPC-MTB'!$B$385</f>
        <v>1.5504704626501188E-10</v>
      </c>
      <c r="E215" s="18">
        <f t="shared" si="12"/>
        <v>1.5504704626501188E-10</v>
      </c>
      <c r="F215" s="18">
        <f t="shared" si="13"/>
        <v>1.5262486913731547E-10</v>
      </c>
      <c r="G215" s="18">
        <f t="shared" si="14"/>
        <v>1.5012079804022624E-10</v>
      </c>
      <c r="H215" s="18">
        <f t="shared" si="15"/>
        <v>1.2440875202875499E-10</v>
      </c>
    </row>
    <row r="216" spans="1:8">
      <c r="A216" s="17">
        <v>24047</v>
      </c>
      <c r="B216" s="18">
        <f>INPC!D216</f>
        <v>2750000000000000</v>
      </c>
      <c r="C216" s="22">
        <f>INPC!E216</f>
        <v>66000</v>
      </c>
      <c r="D216" s="20">
        <f>'IGPC-MTB'!B216*$D$385/'IGPC-MTB'!$B$385</f>
        <v>1.5985610928980027E-10</v>
      </c>
      <c r="E216" s="18">
        <f t="shared" si="12"/>
        <v>1.5985610928980027E-10</v>
      </c>
      <c r="F216" s="18">
        <f t="shared" si="13"/>
        <v>1.5743321623088458E-10</v>
      </c>
      <c r="G216" s="18">
        <f t="shared" si="14"/>
        <v>1.5499818614604903E-10</v>
      </c>
      <c r="H216" s="18">
        <f t="shared" si="15"/>
        <v>1.3005696735094495E-10</v>
      </c>
    </row>
    <row r="217" spans="1:8">
      <c r="A217" s="17">
        <v>24077</v>
      </c>
      <c r="B217" s="18">
        <f>INPC!D217</f>
        <v>2750000000000000</v>
      </c>
      <c r="C217" s="22">
        <f>INPC!E217</f>
        <v>66000</v>
      </c>
      <c r="D217" s="20">
        <f>'IGPC-MTB'!B217*$D$385/'IGPC-MTB'!$B$385</f>
        <v>1.6452500354598068E-10</v>
      </c>
      <c r="E217" s="18">
        <f t="shared" si="12"/>
        <v>1.6452500354598068E-10</v>
      </c>
      <c r="F217" s="18">
        <f t="shared" si="13"/>
        <v>1.6217375542223553E-10</v>
      </c>
      <c r="G217" s="18">
        <f t="shared" si="14"/>
        <v>1.5976251237328547E-10</v>
      </c>
      <c r="H217" s="18">
        <f t="shared" si="15"/>
        <v>1.3579588133792316E-10</v>
      </c>
    </row>
    <row r="218" spans="1:8">
      <c r="A218" s="17">
        <v>24108</v>
      </c>
      <c r="B218" s="18">
        <f>INPC!D218</f>
        <v>2750000000000000</v>
      </c>
      <c r="C218" s="22">
        <f>INPC!E218</f>
        <v>66000</v>
      </c>
      <c r="D218" s="20">
        <f>'IGPC-MTB'!B218*$D$385/'IGPC-MTB'!$B$385</f>
        <v>1.7242287652627706E-10</v>
      </c>
      <c r="E218" s="18">
        <f t="shared" si="12"/>
        <v>1.7242287652627706E-10</v>
      </c>
      <c r="F218" s="18">
        <f t="shared" si="13"/>
        <v>1.6842765322800744E-10</v>
      </c>
      <c r="G218" s="18">
        <f t="shared" si="14"/>
        <v>1.6552058446012843E-10</v>
      </c>
      <c r="H218" s="18">
        <f t="shared" si="15"/>
        <v>1.4148778988075403E-10</v>
      </c>
    </row>
    <row r="219" spans="1:8">
      <c r="A219" s="17">
        <v>24139</v>
      </c>
      <c r="B219" s="18">
        <f>INPC!D219</f>
        <v>2750000000000000</v>
      </c>
      <c r="C219" s="22">
        <f>INPC!E219</f>
        <v>66000</v>
      </c>
      <c r="D219" s="20">
        <f>'IGPC-MTB'!B219*$D$385/'IGPC-MTB'!$B$385</f>
        <v>1.8031820098350785E-10</v>
      </c>
      <c r="E219" s="18">
        <f t="shared" si="12"/>
        <v>1.8031820098350785E-10</v>
      </c>
      <c r="F219" s="18">
        <f t="shared" si="13"/>
        <v>1.7632635340078856E-10</v>
      </c>
      <c r="G219" s="18">
        <f t="shared" si="14"/>
        <v>1.7230139234067283E-10</v>
      </c>
      <c r="H219" s="18">
        <f t="shared" si="15"/>
        <v>1.4714001729118709E-10</v>
      </c>
    </row>
    <row r="220" spans="1:8">
      <c r="A220" s="17">
        <v>24167</v>
      </c>
      <c r="B220" s="18">
        <f>INPC!D220</f>
        <v>2750000000000000</v>
      </c>
      <c r="C220" s="22">
        <f>INPC!E220</f>
        <v>84000</v>
      </c>
      <c r="D220" s="20">
        <f>'IGPC-MTB'!B220*$D$385/'IGPC-MTB'!$B$385</f>
        <v>1.8814216679490181E-10</v>
      </c>
      <c r="E220" s="18">
        <f t="shared" si="12"/>
        <v>1.8814216679490181E-10</v>
      </c>
      <c r="F220" s="18">
        <f t="shared" si="13"/>
        <v>1.8418864526782252E-10</v>
      </c>
      <c r="G220" s="18">
        <f t="shared" si="14"/>
        <v>1.8018011694121545E-10</v>
      </c>
      <c r="H220" s="18">
        <f t="shared" si="15"/>
        <v>1.5275800509264534E-10</v>
      </c>
    </row>
    <row r="221" spans="1:8">
      <c r="A221" s="17">
        <v>24198</v>
      </c>
      <c r="B221" s="18">
        <f>INPC!D221</f>
        <v>2750000000000000</v>
      </c>
      <c r="C221" s="22">
        <f>INPC!E221</f>
        <v>84000</v>
      </c>
      <c r="D221" s="20">
        <f>'IGPC-MTB'!B221*$D$385/'IGPC-MTB'!$B$385</f>
        <v>1.9547936470076609E-10</v>
      </c>
      <c r="E221" s="18">
        <f t="shared" si="12"/>
        <v>1.9547936470076609E-10</v>
      </c>
      <c r="F221" s="18">
        <f t="shared" si="13"/>
        <v>1.9177567947602996E-10</v>
      </c>
      <c r="G221" s="18">
        <f t="shared" si="14"/>
        <v>1.8787783286826385E-10</v>
      </c>
      <c r="H221" s="18">
        <f t="shared" si="15"/>
        <v>1.5853965126143342E-10</v>
      </c>
    </row>
    <row r="222" spans="1:8">
      <c r="A222" s="17">
        <v>24228</v>
      </c>
      <c r="B222" s="18">
        <f>INPC!D222</f>
        <v>2750000000000000</v>
      </c>
      <c r="C222" s="22">
        <f>INPC!E222</f>
        <v>84000</v>
      </c>
      <c r="D222" s="20">
        <f>'IGPC-MTB'!B222*$D$385/'IGPC-MTB'!$B$385</f>
        <v>2.028165626066303E-10</v>
      </c>
      <c r="E222" s="18">
        <f t="shared" si="12"/>
        <v>2.028165626066303E-10</v>
      </c>
      <c r="F222" s="18">
        <f t="shared" si="13"/>
        <v>1.9911417028714266E-10</v>
      </c>
      <c r="G222" s="18">
        <f t="shared" si="14"/>
        <v>1.9538752248473954E-10</v>
      </c>
      <c r="H222" s="18">
        <f t="shared" si="15"/>
        <v>1.6449136961428932E-10</v>
      </c>
    </row>
    <row r="223" spans="1:8">
      <c r="A223" s="17">
        <v>24259</v>
      </c>
      <c r="B223" s="18">
        <f>INPC!D223</f>
        <v>2750000000000000</v>
      </c>
      <c r="C223" s="22">
        <f>INPC!E223</f>
        <v>84000</v>
      </c>
      <c r="D223" s="20">
        <f>'IGPC-MTB'!B223*$D$385/'IGPC-MTB'!$B$385</f>
        <v>2.1039332168066106E-10</v>
      </c>
      <c r="E223" s="18">
        <f t="shared" si="12"/>
        <v>2.1039332168066106E-10</v>
      </c>
      <c r="F223" s="18">
        <f t="shared" si="13"/>
        <v>2.0657020670624962E-10</v>
      </c>
      <c r="G223" s="18">
        <f t="shared" si="14"/>
        <v>2.0280504874445002E-10</v>
      </c>
      <c r="H223" s="18">
        <f t="shared" si="15"/>
        <v>1.7063691240835161E-10</v>
      </c>
    </row>
    <row r="224" spans="1:8">
      <c r="A224" s="17">
        <v>24289</v>
      </c>
      <c r="B224" s="18">
        <f>INPC!D224</f>
        <v>2750000000000000</v>
      </c>
      <c r="C224" s="22">
        <f>INPC!E224</f>
        <v>84000</v>
      </c>
      <c r="D224" s="20">
        <f>'IGPC-MTB'!B224*$D$385/'IGPC-MTB'!$B$385</f>
        <v>2.1712651961997791E-10</v>
      </c>
      <c r="E224" s="18">
        <f t="shared" si="12"/>
        <v>2.1712651961997791E-10</v>
      </c>
      <c r="F224" s="18">
        <f t="shared" si="13"/>
        <v>2.1373340798248732E-10</v>
      </c>
      <c r="G224" s="18">
        <f t="shared" si="14"/>
        <v>2.100306838398256E-10</v>
      </c>
      <c r="H224" s="18">
        <f t="shared" si="15"/>
        <v>1.7695498066351013E-10</v>
      </c>
    </row>
    <row r="225" spans="1:8">
      <c r="A225" s="17">
        <v>24320</v>
      </c>
      <c r="B225" s="18">
        <f>INPC!D225</f>
        <v>2750000000000000</v>
      </c>
      <c r="C225" s="22">
        <f>INPC!E225</f>
        <v>84000</v>
      </c>
      <c r="D225" s="20">
        <f>'IGPC-MTB'!B225*$D$385/'IGPC-MTB'!$B$385</f>
        <v>2.2385971755929481E-10</v>
      </c>
      <c r="E225" s="18">
        <f t="shared" si="12"/>
        <v>2.2385971755929481E-10</v>
      </c>
      <c r="F225" s="18">
        <f t="shared" si="13"/>
        <v>2.204674156349662E-10</v>
      </c>
      <c r="G225" s="18">
        <f t="shared" si="14"/>
        <v>2.1705689739422361E-10</v>
      </c>
      <c r="H225" s="18">
        <f t="shared" si="15"/>
        <v>1.8345157933781357E-10</v>
      </c>
    </row>
    <row r="226" spans="1:8">
      <c r="A226" s="17">
        <v>24351</v>
      </c>
      <c r="B226" s="18">
        <f>INPC!D226</f>
        <v>2750000000000000</v>
      </c>
      <c r="C226" s="22">
        <f>INPC!E226</f>
        <v>84000</v>
      </c>
      <c r="D226" s="20">
        <f>'IGPC-MTB'!B226*$D$385/'IGPC-MTB'!$B$385</f>
        <v>2.3034316023818285E-10</v>
      </c>
      <c r="E226" s="18">
        <f t="shared" si="12"/>
        <v>2.3034316023818285E-10</v>
      </c>
      <c r="F226" s="18">
        <f t="shared" si="13"/>
        <v>2.2707830101670876E-10</v>
      </c>
      <c r="G226" s="18">
        <f t="shared" si="14"/>
        <v>2.2371136504512467E-10</v>
      </c>
      <c r="H226" s="18">
        <f t="shared" si="15"/>
        <v>1.9010219832097806E-10</v>
      </c>
    </row>
    <row r="227" spans="1:8">
      <c r="A227" s="17">
        <v>24381</v>
      </c>
      <c r="B227" s="18">
        <f>INPC!D227</f>
        <v>2750000000000000</v>
      </c>
      <c r="C227" s="22">
        <f>INPC!E227</f>
        <v>84000</v>
      </c>
      <c r="D227" s="20">
        <f>'IGPC-MTB'!B227*$D$385/'IGPC-MTB'!$B$385</f>
        <v>2.3610282236644032E-10</v>
      </c>
      <c r="E227" s="18">
        <f t="shared" si="12"/>
        <v>2.3610282236644032E-10</v>
      </c>
      <c r="F227" s="18">
        <f t="shared" si="13"/>
        <v>2.3320521058724264E-10</v>
      </c>
      <c r="G227" s="18">
        <f t="shared" si="14"/>
        <v>2.3004748182030233E-10</v>
      </c>
      <c r="H227" s="18">
        <f t="shared" si="15"/>
        <v>1.9688242313855811E-10</v>
      </c>
    </row>
    <row r="228" spans="1:8">
      <c r="A228" s="17">
        <v>24412</v>
      </c>
      <c r="B228" s="18">
        <f>INPC!D228</f>
        <v>2750000000000000</v>
      </c>
      <c r="C228" s="22">
        <f>INPC!E228</f>
        <v>84000</v>
      </c>
      <c r="D228" s="20">
        <f>'IGPC-MTB'!B228*$D$385/'IGPC-MTB'!$B$385</f>
        <v>2.418599359716322E-10</v>
      </c>
      <c r="E228" s="18">
        <f t="shared" si="12"/>
        <v>2.418599359716322E-10</v>
      </c>
      <c r="F228" s="18">
        <f t="shared" si="13"/>
        <v>2.3896404227470902E-10</v>
      </c>
      <c r="G228" s="18">
        <f t="shared" si="14"/>
        <v>2.3605514884269648E-10</v>
      </c>
      <c r="H228" s="18">
        <f t="shared" si="15"/>
        <v>2.0379483378459288E-10</v>
      </c>
    </row>
    <row r="229" spans="1:8">
      <c r="A229" s="17">
        <v>24442</v>
      </c>
      <c r="B229" s="18">
        <f>INPC!D229</f>
        <v>2750000000000000</v>
      </c>
      <c r="C229" s="22">
        <f>INPC!E229</f>
        <v>84000</v>
      </c>
      <c r="D229" s="20">
        <f>'IGPC-MTB'!B229*$D$385/'IGPC-MTB'!$B$385</f>
        <v>2.4771899049944803E-10</v>
      </c>
      <c r="E229" s="18">
        <f t="shared" si="12"/>
        <v>2.4771899049944803E-10</v>
      </c>
      <c r="F229" s="18">
        <f t="shared" si="13"/>
        <v>2.4477193299304943E-10</v>
      </c>
      <c r="G229" s="18">
        <f t="shared" si="14"/>
        <v>2.4184742695906598E-10</v>
      </c>
      <c r="H229" s="18">
        <f t="shared" si="15"/>
        <v>2.1086465344281664E-10</v>
      </c>
    </row>
    <row r="230" spans="1:8">
      <c r="A230" s="17">
        <v>24473</v>
      </c>
      <c r="B230" s="18">
        <f>INPC!D230</f>
        <v>2750000000000000</v>
      </c>
      <c r="C230" s="22">
        <f>INPC!E230</f>
        <v>84000</v>
      </c>
      <c r="D230" s="20">
        <f>'IGPC-MTB'!B230*$D$385/'IGPC-MTB'!$B$385</f>
        <v>2.5485230656006422E-10</v>
      </c>
      <c r="E230" s="18">
        <f t="shared" si="12"/>
        <v>2.5485230656006422E-10</v>
      </c>
      <c r="F230" s="18">
        <f t="shared" si="13"/>
        <v>2.5126033532476823E-10</v>
      </c>
      <c r="G230" s="18">
        <f t="shared" si="14"/>
        <v>2.4808695837308294E-10</v>
      </c>
      <c r="H230" s="18">
        <f t="shared" si="15"/>
        <v>2.1784366084060401E-10</v>
      </c>
    </row>
    <row r="231" spans="1:8">
      <c r="A231" s="17">
        <v>24504</v>
      </c>
      <c r="B231" s="18">
        <f>INPC!D231</f>
        <v>2750000000000000</v>
      </c>
      <c r="C231" s="22">
        <f>INPC!E231</f>
        <v>84000</v>
      </c>
      <c r="D231" s="20">
        <f>'IGPC-MTB'!B231*$D$385/'IGPC-MTB'!$B$385</f>
        <v>2.5969450038470547E-10</v>
      </c>
      <c r="E231" s="18">
        <f t="shared" si="12"/>
        <v>2.5969450038470547E-10</v>
      </c>
      <c r="F231" s="18">
        <f t="shared" si="13"/>
        <v>2.5726201123369476E-10</v>
      </c>
      <c r="G231" s="18">
        <f t="shared" si="14"/>
        <v>2.5404084046184534E-10</v>
      </c>
      <c r="H231" s="18">
        <f t="shared" si="15"/>
        <v>2.2456747655810113E-10</v>
      </c>
    </row>
    <row r="232" spans="1:8">
      <c r="A232" s="17">
        <v>24532</v>
      </c>
      <c r="B232" s="18">
        <f>INPC!D232</f>
        <v>2750000000000</v>
      </c>
      <c r="C232" s="22">
        <f>INPC!E232</f>
        <v>105</v>
      </c>
      <c r="D232" s="20">
        <f>'IGPC-MTB'!B232*$D$385/'IGPC-MTB'!$B$385</f>
        <v>2.6708521727494732E-10</v>
      </c>
      <c r="E232" s="18">
        <f t="shared" si="12"/>
        <v>2.6708521727494732E-10</v>
      </c>
      <c r="F232" s="18">
        <f t="shared" si="13"/>
        <v>2.6336393462347484E-10</v>
      </c>
      <c r="G232" s="18">
        <f t="shared" si="14"/>
        <v>2.6049559921677057E-10</v>
      </c>
      <c r="H232" s="18">
        <f t="shared" si="15"/>
        <v>2.3122094299401593E-10</v>
      </c>
    </row>
    <row r="233" spans="1:8">
      <c r="A233" s="17">
        <v>24563</v>
      </c>
      <c r="B233" s="18">
        <f>INPC!D233</f>
        <v>2750000000000</v>
      </c>
      <c r="C233" s="22">
        <f>INPC!E233</f>
        <v>105</v>
      </c>
      <c r="D233" s="20">
        <f>'IGPC-MTB'!B233*$D$385/'IGPC-MTB'!$B$385</f>
        <v>2.7345652493894894E-10</v>
      </c>
      <c r="E233" s="18">
        <f t="shared" si="12"/>
        <v>2.7345652493894894E-10</v>
      </c>
      <c r="F233" s="18">
        <f t="shared" si="13"/>
        <v>2.702520959744276E-10</v>
      </c>
      <c r="G233" s="18">
        <f t="shared" si="14"/>
        <v>2.6668604950406683E-10</v>
      </c>
      <c r="H233" s="18">
        <f t="shared" si="15"/>
        <v>2.3778043415484253E-10</v>
      </c>
    </row>
    <row r="234" spans="1:8">
      <c r="A234" s="17">
        <v>24593</v>
      </c>
      <c r="B234" s="18">
        <f>INPC!D234</f>
        <v>2750000000000</v>
      </c>
      <c r="C234" s="22">
        <f>INPC!E234</f>
        <v>105</v>
      </c>
      <c r="D234" s="20">
        <f>'IGPC-MTB'!B234*$D$385/'IGPC-MTB'!$B$385</f>
        <v>2.8033753721607064E-10</v>
      </c>
      <c r="E234" s="18">
        <f t="shared" si="12"/>
        <v>2.8033753721607064E-10</v>
      </c>
      <c r="F234" s="18">
        <f t="shared" si="13"/>
        <v>2.7687565573204508E-10</v>
      </c>
      <c r="G234" s="18">
        <f t="shared" si="14"/>
        <v>2.7357293630808534E-10</v>
      </c>
      <c r="H234" s="18">
        <f t="shared" si="15"/>
        <v>2.4428170093704321E-10</v>
      </c>
    </row>
    <row r="235" spans="1:8">
      <c r="A235" s="17">
        <v>24624</v>
      </c>
      <c r="B235" s="18">
        <f>INPC!D235</f>
        <v>2750000000000</v>
      </c>
      <c r="C235" s="22">
        <f>INPC!E235</f>
        <v>105</v>
      </c>
      <c r="D235" s="20">
        <f>'IGPC-MTB'!B235*$D$385/'IGPC-MTB'!$B$385</f>
        <v>2.8619914026695212E-10</v>
      </c>
      <c r="E235" s="18">
        <f t="shared" si="12"/>
        <v>2.8619914026695212E-10</v>
      </c>
      <c r="F235" s="18">
        <f t="shared" si="13"/>
        <v>2.8325317674439969E-10</v>
      </c>
      <c r="G235" s="18">
        <f t="shared" si="14"/>
        <v>2.7994923798014853E-10</v>
      </c>
      <c r="H235" s="18">
        <f t="shared" si="15"/>
        <v>2.5062667927365093E-10</v>
      </c>
    </row>
    <row r="236" spans="1:8">
      <c r="A236" s="17">
        <v>24654</v>
      </c>
      <c r="B236" s="18">
        <f>INPC!D236</f>
        <v>2750000000000</v>
      </c>
      <c r="C236" s="22">
        <f>INPC!E236</f>
        <v>105</v>
      </c>
      <c r="D236" s="20">
        <f>'IGPC-MTB'!B236*$D$385/'IGPC-MTB'!$B$385</f>
        <v>2.9002192486535308E-10</v>
      </c>
      <c r="E236" s="18">
        <f t="shared" si="12"/>
        <v>2.9002192486535308E-10</v>
      </c>
      <c r="F236" s="18">
        <f t="shared" si="13"/>
        <v>2.8810419218579697E-10</v>
      </c>
      <c r="G236" s="18">
        <f t="shared" si="14"/>
        <v>2.8549168885285294E-10</v>
      </c>
      <c r="H236" s="18">
        <f t="shared" si="15"/>
        <v>2.5674606522142122E-10</v>
      </c>
    </row>
    <row r="237" spans="1:8">
      <c r="A237" s="17">
        <v>24685</v>
      </c>
      <c r="B237" s="18">
        <f>INPC!D237</f>
        <v>2750000000000</v>
      </c>
      <c r="C237" s="22">
        <f>INPC!E237</f>
        <v>105</v>
      </c>
      <c r="D237" s="20">
        <f>'IGPC-MTB'!B237*$D$385/'IGPC-MTB'!$B$385</f>
        <v>2.9384470946375404E-10</v>
      </c>
      <c r="E237" s="18">
        <f t="shared" si="12"/>
        <v>2.9384470946375404E-10</v>
      </c>
      <c r="F237" s="18">
        <f t="shared" si="13"/>
        <v>2.9192705981148505E-10</v>
      </c>
      <c r="G237" s="18">
        <f t="shared" si="14"/>
        <v>2.9000512782664905E-10</v>
      </c>
      <c r="H237" s="18">
        <f t="shared" si="15"/>
        <v>2.626327957943923E-10</v>
      </c>
    </row>
    <row r="238" spans="1:8">
      <c r="A238" s="17">
        <v>24716</v>
      </c>
      <c r="B238" s="18">
        <f>INPC!D238</f>
        <v>2750000000000</v>
      </c>
      <c r="C238" s="22">
        <f>INPC!E238</f>
        <v>105</v>
      </c>
      <c r="D238" s="20">
        <f>'IGPC-MTB'!B238*$D$385/'IGPC-MTB'!$B$385</f>
        <v>2.9741264175559498E-10</v>
      </c>
      <c r="E238" s="18">
        <f t="shared" si="12"/>
        <v>2.9741264175559498E-10</v>
      </c>
      <c r="F238" s="18">
        <f t="shared" si="13"/>
        <v>2.9562329290419653E-10</v>
      </c>
      <c r="G238" s="18">
        <f t="shared" si="14"/>
        <v>2.9374425196878775E-10</v>
      </c>
      <c r="H238" s="18">
        <f t="shared" si="15"/>
        <v>2.6828576634130838E-10</v>
      </c>
    </row>
    <row r="239" spans="1:8">
      <c r="A239" s="17">
        <v>24746</v>
      </c>
      <c r="B239" s="18">
        <f>INPC!D239</f>
        <v>2750000000000</v>
      </c>
      <c r="C239" s="22">
        <f>INPC!E239</f>
        <v>105</v>
      </c>
      <c r="D239" s="20">
        <f>'IGPC-MTB'!B239*$D$385/'IGPC-MTB'!$B$385</f>
        <v>3.0123542635399594E-10</v>
      </c>
      <c r="E239" s="18">
        <f t="shared" si="12"/>
        <v>3.0123542635399594E-10</v>
      </c>
      <c r="F239" s="18">
        <f t="shared" si="13"/>
        <v>2.9931793120746195E-10</v>
      </c>
      <c r="G239" s="18">
        <f t="shared" si="14"/>
        <v>2.9748228944243002E-10</v>
      </c>
      <c r="H239" s="18">
        <f t="shared" si="15"/>
        <v>2.7378818603402971E-10</v>
      </c>
    </row>
    <row r="240" spans="1:8">
      <c r="A240" s="17">
        <v>24777</v>
      </c>
      <c r="B240" s="18">
        <f>INPC!D240</f>
        <v>2750000000000</v>
      </c>
      <c r="C240" s="22">
        <f>INPC!E240</f>
        <v>105</v>
      </c>
      <c r="D240" s="20">
        <f>'IGPC-MTB'!B240*$D$385/'IGPC-MTB'!$B$385</f>
        <v>3.0480335864583683E-10</v>
      </c>
      <c r="E240" s="18">
        <f t="shared" si="12"/>
        <v>3.0480335864583683E-10</v>
      </c>
      <c r="F240" s="18">
        <f t="shared" si="13"/>
        <v>3.0301414108224156E-10</v>
      </c>
      <c r="G240" s="18">
        <f t="shared" si="14"/>
        <v>3.0113534956500321E-10</v>
      </c>
      <c r="H240" s="18">
        <f t="shared" si="15"/>
        <v>2.7911682884117963E-10</v>
      </c>
    </row>
    <row r="241" spans="1:8">
      <c r="A241" s="17">
        <v>24807</v>
      </c>
      <c r="B241" s="18">
        <f>INPC!D241</f>
        <v>2750000000000</v>
      </c>
      <c r="C241" s="22">
        <f>INPC!E241</f>
        <v>105</v>
      </c>
      <c r="D241" s="20">
        <f>'IGPC-MTB'!B241*$D$385/'IGPC-MTB'!$B$385</f>
        <v>3.0811643863111765E-10</v>
      </c>
      <c r="E241" s="18">
        <f t="shared" si="12"/>
        <v>3.0811643863111765E-10</v>
      </c>
      <c r="F241" s="18">
        <f t="shared" si="13"/>
        <v>3.0645542147065781E-10</v>
      </c>
      <c r="G241" s="18">
        <f t="shared" si="14"/>
        <v>3.0470544913876289E-10</v>
      </c>
      <c r="H241" s="18">
        <f t="shared" si="15"/>
        <v>2.8423811843376121E-10</v>
      </c>
    </row>
    <row r="242" spans="1:8">
      <c r="A242" s="17">
        <v>24838</v>
      </c>
      <c r="B242" s="18">
        <f>INPC!D242</f>
        <v>2750000000000</v>
      </c>
      <c r="C242" s="22">
        <f>INPC!E242</f>
        <v>105</v>
      </c>
      <c r="D242" s="20">
        <f>'IGPC-MTB'!B242*$D$385/'IGPC-MTB'!$B$385</f>
        <v>3.1678141705415986E-10</v>
      </c>
      <c r="E242" s="18">
        <f t="shared" si="12"/>
        <v>3.1678141705415986E-10</v>
      </c>
      <c r="F242" s="18">
        <f t="shared" si="13"/>
        <v>3.1241888874913842E-10</v>
      </c>
      <c r="G242" s="18">
        <f t="shared" si="14"/>
        <v>3.0985946850720537E-10</v>
      </c>
      <c r="H242" s="18">
        <f t="shared" si="15"/>
        <v>2.8943757685186961E-10</v>
      </c>
    </row>
    <row r="243" spans="1:8">
      <c r="A243" s="17">
        <v>24869</v>
      </c>
      <c r="B243" s="18">
        <f>INPC!D243</f>
        <v>2750000000000</v>
      </c>
      <c r="C243" s="22">
        <f>INPC!E243</f>
        <v>105</v>
      </c>
      <c r="D243" s="20">
        <f>'IGPC-MTB'!B243*$D$385/'IGPC-MTB'!$B$385</f>
        <v>3.2264302010504133E-10</v>
      </c>
      <c r="E243" s="18">
        <f t="shared" si="12"/>
        <v>3.2264302010504133E-10</v>
      </c>
      <c r="F243" s="18">
        <f t="shared" si="13"/>
        <v>3.1969878497033545E-10</v>
      </c>
      <c r="G243" s="18">
        <f t="shared" si="14"/>
        <v>3.1579041715506677E-10</v>
      </c>
      <c r="H243" s="18">
        <f t="shared" si="15"/>
        <v>2.9472018002060416E-10</v>
      </c>
    </row>
    <row r="244" spans="1:8">
      <c r="A244" s="17">
        <v>24898</v>
      </c>
      <c r="B244" s="18">
        <f>INPC!D244</f>
        <v>2750000000000</v>
      </c>
      <c r="C244" s="22">
        <f>INPC!E244</f>
        <v>129.6</v>
      </c>
      <c r="D244" s="20">
        <f>'IGPC-MTB'!B244*$D$385/'IGPC-MTB'!$B$385</f>
        <v>3.2977888468872311E-10</v>
      </c>
      <c r="E244" s="18">
        <f t="shared" si="12"/>
        <v>3.2977888468872311E-10</v>
      </c>
      <c r="F244" s="18">
        <f t="shared" si="13"/>
        <v>3.2619143968357265E-10</v>
      </c>
      <c r="G244" s="18">
        <f t="shared" si="14"/>
        <v>3.230241101440369E-10</v>
      </c>
      <c r="H244" s="18">
        <f t="shared" si="15"/>
        <v>2.9994453715090316E-10</v>
      </c>
    </row>
    <row r="245" spans="1:8">
      <c r="A245" s="17">
        <v>24929</v>
      </c>
      <c r="B245" s="18">
        <f>INPC!D245</f>
        <v>2750000000000</v>
      </c>
      <c r="C245" s="22">
        <f>INPC!E245</f>
        <v>129.6</v>
      </c>
      <c r="D245" s="20">
        <f>'IGPC-MTB'!B245*$D$385/'IGPC-MTB'!$B$385</f>
        <v>3.3742445388552509E-10</v>
      </c>
      <c r="E245" s="18">
        <f t="shared" si="12"/>
        <v>3.3742445388552509E-10</v>
      </c>
      <c r="F245" s="18">
        <f t="shared" si="13"/>
        <v>3.3357976567692164E-10</v>
      </c>
      <c r="G245" s="18">
        <f t="shared" si="14"/>
        <v>3.2989360053207493E-10</v>
      </c>
      <c r="H245" s="18">
        <f t="shared" si="15"/>
        <v>3.0524482643247634E-10</v>
      </c>
    </row>
    <row r="246" spans="1:8">
      <c r="A246" s="17">
        <v>24959</v>
      </c>
      <c r="B246" s="18">
        <f>INPC!D246</f>
        <v>2750000000000</v>
      </c>
      <c r="C246" s="22">
        <f>INPC!E246</f>
        <v>129.6</v>
      </c>
      <c r="D246" s="20">
        <f>'IGPC-MTB'!B246*$D$385/'IGPC-MTB'!$B$385</f>
        <v>3.4303120462984644E-10</v>
      </c>
      <c r="E246" s="18">
        <f t="shared" si="12"/>
        <v>3.4303120462984644E-10</v>
      </c>
      <c r="F246" s="18">
        <f t="shared" si="13"/>
        <v>3.4021627957509579E-10</v>
      </c>
      <c r="G246" s="18">
        <f t="shared" si="14"/>
        <v>3.3670095045187934E-10</v>
      </c>
      <c r="H246" s="18">
        <f t="shared" si="15"/>
        <v>3.1042213133598373E-10</v>
      </c>
    </row>
    <row r="247" spans="1:8">
      <c r="A247" s="17">
        <v>24990</v>
      </c>
      <c r="B247" s="18">
        <f>INPC!D247</f>
        <v>2750000000000</v>
      </c>
      <c r="C247" s="22">
        <f>INPC!E247</f>
        <v>129.6</v>
      </c>
      <c r="D247" s="20">
        <f>'IGPC-MTB'!B247*$D$385/'IGPC-MTB'!$B$385</f>
        <v>3.4940251229384806E-10</v>
      </c>
      <c r="E247" s="18">
        <f t="shared" si="12"/>
        <v>3.4940251229384806E-10</v>
      </c>
      <c r="F247" s="18">
        <f t="shared" si="13"/>
        <v>3.4620220203351314E-10</v>
      </c>
      <c r="G247" s="18">
        <f t="shared" si="14"/>
        <v>3.4325120338867736E-10</v>
      </c>
      <c r="H247" s="18">
        <f t="shared" si="15"/>
        <v>3.1562700281959825E-10</v>
      </c>
    </row>
    <row r="248" spans="1:8">
      <c r="A248" s="17">
        <v>25020</v>
      </c>
      <c r="B248" s="18">
        <f>INPC!D248</f>
        <v>2750000000000</v>
      </c>
      <c r="C248" s="22">
        <f>INPC!E248</f>
        <v>129.6</v>
      </c>
      <c r="D248" s="20">
        <f>'IGPC-MTB'!B248*$D$385/'IGPC-MTB'!$B$385</f>
        <v>3.5704808149064993E-10</v>
      </c>
      <c r="E248" s="18">
        <f t="shared" si="12"/>
        <v>3.5704808149064993E-10</v>
      </c>
      <c r="F248" s="18">
        <f t="shared" si="13"/>
        <v>3.5320461022264656E-10</v>
      </c>
      <c r="G248" s="18">
        <f t="shared" si="14"/>
        <v>3.4978038535309865E-10</v>
      </c>
      <c r="H248" s="18">
        <f t="shared" si="15"/>
        <v>3.2114325683402502E-10</v>
      </c>
    </row>
    <row r="249" spans="1:8">
      <c r="A249" s="17">
        <v>25051</v>
      </c>
      <c r="B249" s="18">
        <f>INPC!D249</f>
        <v>2750000000000</v>
      </c>
      <c r="C249" s="22">
        <f>INPC!E249</f>
        <v>129.6</v>
      </c>
      <c r="D249" s="20">
        <f>'IGPC-MTB'!B249*$D$385/'IGPC-MTB'!$B$385</f>
        <v>3.6239997992841126E-10</v>
      </c>
      <c r="E249" s="18">
        <f t="shared" si="12"/>
        <v>3.6239997992841126E-10</v>
      </c>
      <c r="F249" s="18">
        <f t="shared" si="13"/>
        <v>3.5971407751947835E-10</v>
      </c>
      <c r="G249" s="18">
        <f t="shared" si="14"/>
        <v>3.5624351236364055E-10</v>
      </c>
      <c r="H249" s="18">
        <f t="shared" si="15"/>
        <v>3.2680447754016173E-10</v>
      </c>
    </row>
    <row r="250" spans="1:8">
      <c r="A250" s="17">
        <v>25082</v>
      </c>
      <c r="B250" s="18">
        <f>INPC!D250</f>
        <v>2750000000000</v>
      </c>
      <c r="C250" s="22">
        <f>INPC!E250</f>
        <v>129.6</v>
      </c>
      <c r="D250" s="20">
        <f>'IGPC-MTB'!B250*$D$385/'IGPC-MTB'!$B$385</f>
        <v>3.677518783661727E-10</v>
      </c>
      <c r="E250" s="18">
        <f t="shared" si="12"/>
        <v>3.677518783661727E-10</v>
      </c>
      <c r="F250" s="18">
        <f t="shared" si="13"/>
        <v>3.6506612187182819E-10</v>
      </c>
      <c r="G250" s="18">
        <f t="shared" si="14"/>
        <v>3.6237363252132731E-10</v>
      </c>
      <c r="H250" s="18">
        <f t="shared" si="15"/>
        <v>3.3263730578863383E-10</v>
      </c>
    </row>
    <row r="251" spans="1:8">
      <c r="A251" s="17">
        <v>25112</v>
      </c>
      <c r="B251" s="18">
        <f>INPC!D251</f>
        <v>2750000000000</v>
      </c>
      <c r="C251" s="22">
        <f>INPC!E251</f>
        <v>129.6</v>
      </c>
      <c r="D251" s="20">
        <f>'IGPC-MTB'!B251*$D$385/'IGPC-MTB'!$B$385</f>
        <v>3.7335862911049411E-10</v>
      </c>
      <c r="E251" s="18">
        <f t="shared" si="12"/>
        <v>3.7335862911049411E-10</v>
      </c>
      <c r="F251" s="18">
        <f t="shared" si="13"/>
        <v>3.7054464934688159E-10</v>
      </c>
      <c r="G251" s="18">
        <f t="shared" si="14"/>
        <v>3.6780962169280378E-10</v>
      </c>
      <c r="H251" s="18">
        <f t="shared" si="15"/>
        <v>3.3864081454542165E-10</v>
      </c>
    </row>
    <row r="252" spans="1:8">
      <c r="A252" s="17">
        <v>25143</v>
      </c>
      <c r="B252" s="18">
        <f>INPC!D252</f>
        <v>2750000000000</v>
      </c>
      <c r="C252" s="22">
        <f>INPC!E252</f>
        <v>129.6</v>
      </c>
      <c r="D252" s="20">
        <f>'IGPC-MTB'!B252*$D$385/'IGPC-MTB'!$B$385</f>
        <v>3.7896537985481546E-10</v>
      </c>
      <c r="E252" s="18">
        <f t="shared" si="12"/>
        <v>3.7896537985481546E-10</v>
      </c>
      <c r="F252" s="18">
        <f t="shared" si="13"/>
        <v>3.7615155815566094E-10</v>
      </c>
      <c r="G252" s="18">
        <f t="shared" si="14"/>
        <v>3.7333056135401247E-10</v>
      </c>
      <c r="H252" s="18">
        <f t="shared" si="15"/>
        <v>3.448426304060048E-10</v>
      </c>
    </row>
    <row r="253" spans="1:8">
      <c r="A253" s="17">
        <v>25173</v>
      </c>
      <c r="B253" s="18">
        <f>INPC!D253</f>
        <v>2750000000000</v>
      </c>
      <c r="C253" s="22">
        <f>INPC!E253</f>
        <v>129.6</v>
      </c>
      <c r="D253" s="20">
        <f>'IGPC-MTB'!B253*$D$385/'IGPC-MTB'!$B$385</f>
        <v>3.8457213059913692E-10</v>
      </c>
      <c r="E253" s="18">
        <f t="shared" si="12"/>
        <v>3.8457213059913692E-10</v>
      </c>
      <c r="F253" s="18">
        <f t="shared" si="13"/>
        <v>3.8175846232150193E-10</v>
      </c>
      <c r="G253" s="18">
        <f t="shared" si="14"/>
        <v>3.7893772741873912E-10</v>
      </c>
      <c r="H253" s="18">
        <f t="shared" si="15"/>
        <v>3.5127145591159402E-10</v>
      </c>
    </row>
    <row r="254" spans="1:8">
      <c r="A254" s="17">
        <v>25204</v>
      </c>
      <c r="B254" s="18">
        <f>INPC!D254</f>
        <v>2750000000000</v>
      </c>
      <c r="C254" s="22">
        <f>INPC!E254</f>
        <v>129.6</v>
      </c>
      <c r="D254" s="20">
        <f>'IGPC-MTB'!B254*$D$385/'IGPC-MTB'!$B$385</f>
        <v>3.9425651824841936E-10</v>
      </c>
      <c r="E254" s="18">
        <f t="shared" si="12"/>
        <v>3.9425651824841936E-10</v>
      </c>
      <c r="F254" s="18">
        <f t="shared" si="13"/>
        <v>3.8938421799732991E-10</v>
      </c>
      <c r="G254" s="18">
        <f t="shared" si="14"/>
        <v>3.8587982766029191E-10</v>
      </c>
      <c r="H254" s="18">
        <f t="shared" si="15"/>
        <v>3.5773474755140273E-10</v>
      </c>
    </row>
    <row r="255" spans="1:8">
      <c r="A255" s="17">
        <v>25235</v>
      </c>
      <c r="B255" s="18">
        <f>INPC!D255</f>
        <v>2750000000000</v>
      </c>
      <c r="C255" s="22">
        <f>INPC!E255</f>
        <v>129.6</v>
      </c>
      <c r="D255" s="20">
        <f>'IGPC-MTB'!B255*$D$385/'IGPC-MTB'!$B$385</f>
        <v>3.9884385976650053E-10</v>
      </c>
      <c r="E255" s="18">
        <f t="shared" si="12"/>
        <v>3.9884385976650053E-10</v>
      </c>
      <c r="F255" s="18">
        <f t="shared" si="13"/>
        <v>3.9654355558538752E-10</v>
      </c>
      <c r="G255" s="18">
        <f t="shared" si="14"/>
        <v>3.9251223649718486E-10</v>
      </c>
      <c r="H255" s="18">
        <f t="shared" si="15"/>
        <v>3.6411159785880172E-10</v>
      </c>
    </row>
    <row r="256" spans="1:8">
      <c r="A256" s="17">
        <v>25263</v>
      </c>
      <c r="B256" s="18">
        <f>INPC!D256</f>
        <v>2750000000000</v>
      </c>
      <c r="C256" s="22">
        <f>INPC!E256</f>
        <v>129.6</v>
      </c>
      <c r="D256" s="20">
        <f>'IGPC-MTB'!B256*$D$385/'IGPC-MTB'!$B$385</f>
        <v>4.0394090589770185E-10</v>
      </c>
      <c r="E256" s="18">
        <f t="shared" si="12"/>
        <v>4.0394090589770185E-10</v>
      </c>
      <c r="F256" s="18">
        <f t="shared" si="13"/>
        <v>4.0138429220114756E-10</v>
      </c>
      <c r="G256" s="18">
        <f t="shared" si="14"/>
        <v>3.9899416326460597E-10</v>
      </c>
      <c r="H256" s="18">
        <f t="shared" si="15"/>
        <v>3.7031880104913152E-10</v>
      </c>
    </row>
    <row r="257" spans="1:8">
      <c r="A257" s="17">
        <v>25294</v>
      </c>
      <c r="B257" s="18">
        <f>INPC!D257</f>
        <v>2750000000000</v>
      </c>
      <c r="C257" s="22">
        <f>INPC!E257</f>
        <v>129.6</v>
      </c>
      <c r="D257" s="20">
        <f>'IGPC-MTB'!B257*$D$385/'IGPC-MTB'!$B$385</f>
        <v>4.0903795202890306E-10</v>
      </c>
      <c r="E257" s="18">
        <f t="shared" si="12"/>
        <v>4.0903795202890306E-10</v>
      </c>
      <c r="F257" s="18">
        <f t="shared" si="13"/>
        <v>4.0648143978427334E-10</v>
      </c>
      <c r="G257" s="18">
        <f t="shared" si="14"/>
        <v>4.0391946607993209E-10</v>
      </c>
      <c r="H257" s="18">
        <f t="shared" si="15"/>
        <v>3.7630617880879334E-10</v>
      </c>
    </row>
    <row r="258" spans="1:8">
      <c r="A258" s="17">
        <v>25324</v>
      </c>
      <c r="B258" s="18">
        <f>INPC!D258</f>
        <v>2750000000000</v>
      </c>
      <c r="C258" s="22">
        <f>INPC!E258</f>
        <v>156</v>
      </c>
      <c r="D258" s="20">
        <f>'IGPC-MTB'!B258*$D$385/'IGPC-MTB'!$B$385</f>
        <v>4.1668352122570503E-10</v>
      </c>
      <c r="E258" s="18">
        <f t="shared" ref="E258:E321" si="16">D258</f>
        <v>4.1668352122570503E-10</v>
      </c>
      <c r="F258" s="18">
        <f t="shared" si="13"/>
        <v>4.1284303817111213E-10</v>
      </c>
      <c r="G258" s="18">
        <f t="shared" si="14"/>
        <v>4.0985407299629744E-10</v>
      </c>
      <c r="H258" s="18">
        <f t="shared" si="15"/>
        <v>3.8245535026754077E-10</v>
      </c>
    </row>
    <row r="259" spans="1:8">
      <c r="A259" s="17">
        <v>25355</v>
      </c>
      <c r="B259" s="18">
        <f>INPC!D259</f>
        <v>2750000000000</v>
      </c>
      <c r="C259" s="22">
        <f>INPC!E259</f>
        <v>156</v>
      </c>
      <c r="D259" s="20">
        <f>'IGPC-MTB'!B259*$D$385/'IGPC-MTB'!$B$385</f>
        <v>4.2866157963402806E-10</v>
      </c>
      <c r="E259" s="18">
        <f t="shared" si="16"/>
        <v>4.2866157963402806E-10</v>
      </c>
      <c r="F259" s="18">
        <f t="shared" ref="F259:F322" si="17">SQRT(E259*E258)</f>
        <v>4.2263011773426626E-10</v>
      </c>
      <c r="G259" s="18">
        <f t="shared" si="14"/>
        <v>4.1804993825423378E-10</v>
      </c>
      <c r="H259" s="18">
        <f t="shared" si="15"/>
        <v>3.89027037057554E-10</v>
      </c>
    </row>
    <row r="260" spans="1:8">
      <c r="A260" s="17">
        <v>25385</v>
      </c>
      <c r="B260" s="18">
        <f>INPC!D260</f>
        <v>2750000000000</v>
      </c>
      <c r="C260" s="22">
        <f>INPC!E260</f>
        <v>156</v>
      </c>
      <c r="D260" s="20">
        <f>'IGPC-MTB'!B260*$D$385/'IGPC-MTB'!$B$385</f>
        <v>4.3528773960458974E-10</v>
      </c>
      <c r="E260" s="18">
        <f t="shared" si="16"/>
        <v>4.3528773960458974E-10</v>
      </c>
      <c r="F260" s="18">
        <f t="shared" si="17"/>
        <v>4.319619544059742E-10</v>
      </c>
      <c r="G260" s="18">
        <f t="shared" ref="G260:G323" si="18">GEOMEAN(E258:E260)</f>
        <v>4.2680789092083323E-10</v>
      </c>
      <c r="H260" s="18">
        <f t="shared" si="15"/>
        <v>3.9550374157968987E-10</v>
      </c>
    </row>
    <row r="261" spans="1:8">
      <c r="A261" s="17">
        <v>25416</v>
      </c>
      <c r="B261" s="18">
        <f>INPC!D261</f>
        <v>2750000000000</v>
      </c>
      <c r="C261" s="22">
        <f>INPC!E261</f>
        <v>156</v>
      </c>
      <c r="D261" s="20">
        <f>'IGPC-MTB'!B261*$D$385/'IGPC-MTB'!$B$385</f>
        <v>4.4063963804235108E-10</v>
      </c>
      <c r="E261" s="18">
        <f t="shared" si="16"/>
        <v>4.4063963804235108E-10</v>
      </c>
      <c r="F261" s="18">
        <f t="shared" si="17"/>
        <v>4.3795551374955834E-10</v>
      </c>
      <c r="G261" s="18">
        <f t="shared" si="18"/>
        <v>4.3483535938599999E-10</v>
      </c>
      <c r="H261" s="18">
        <f t="shared" si="15"/>
        <v>4.0199922221078918E-10</v>
      </c>
    </row>
    <row r="262" spans="1:8">
      <c r="A262" s="17">
        <v>25447</v>
      </c>
      <c r="B262" s="18">
        <f>INPC!D262</f>
        <v>2750000000000</v>
      </c>
      <c r="C262" s="22">
        <f>INPC!E262</f>
        <v>156</v>
      </c>
      <c r="D262" s="20">
        <f>'IGPC-MTB'!B262*$D$385/'IGPC-MTB'!$B$385</f>
        <v>4.48285207239153E-10</v>
      </c>
      <c r="E262" s="18">
        <f t="shared" si="16"/>
        <v>4.48285207239153E-10</v>
      </c>
      <c r="F262" s="18">
        <f t="shared" si="17"/>
        <v>4.4444598260936133E-10</v>
      </c>
      <c r="G262" s="18">
        <f t="shared" si="18"/>
        <v>4.413720232718563E-10</v>
      </c>
      <c r="H262" s="18">
        <f t="shared" si="15"/>
        <v>4.0868795527551163E-10</v>
      </c>
    </row>
    <row r="263" spans="1:8">
      <c r="A263" s="17">
        <v>25477</v>
      </c>
      <c r="B263" s="18">
        <f>INPC!D263</f>
        <v>2750000000000</v>
      </c>
      <c r="C263" s="22">
        <f>INPC!E263</f>
        <v>156</v>
      </c>
      <c r="D263" s="20">
        <f>'IGPC-MTB'!B263*$D$385/'IGPC-MTB'!$B$385</f>
        <v>4.5516621951627466E-10</v>
      </c>
      <c r="E263" s="18">
        <f t="shared" si="16"/>
        <v>4.5516621951627466E-10</v>
      </c>
      <c r="F263" s="18">
        <f t="shared" si="17"/>
        <v>4.5171261111918827E-10</v>
      </c>
      <c r="G263" s="18">
        <f t="shared" si="18"/>
        <v>4.4799104305734769E-10</v>
      </c>
      <c r="H263" s="18">
        <f t="shared" si="15"/>
        <v>4.1549151350679776E-10</v>
      </c>
    </row>
    <row r="264" spans="1:8">
      <c r="A264" s="17">
        <v>25508</v>
      </c>
      <c r="B264" s="18">
        <f>INPC!D264</f>
        <v>2750000000000</v>
      </c>
      <c r="C264" s="22">
        <f>INPC!E264</f>
        <v>156</v>
      </c>
      <c r="D264" s="20">
        <f>'IGPC-MTB'!B264*$D$385/'IGPC-MTB'!$B$385</f>
        <v>4.6255693640651656E-10</v>
      </c>
      <c r="E264" s="18">
        <f t="shared" si="16"/>
        <v>4.6255693640651656E-10</v>
      </c>
      <c r="F264" s="18">
        <f t="shared" si="17"/>
        <v>4.5884669777081758E-10</v>
      </c>
      <c r="G264" s="18">
        <f t="shared" si="18"/>
        <v>4.552988391552624E-10</v>
      </c>
      <c r="H264" s="18">
        <f t="shared" si="15"/>
        <v>4.2245063060633351E-10</v>
      </c>
    </row>
    <row r="265" spans="1:8">
      <c r="A265" s="17">
        <v>25538</v>
      </c>
      <c r="B265" s="18">
        <f>INPC!D265</f>
        <v>2750000000000</v>
      </c>
      <c r="C265" s="22">
        <f>INPC!E265</f>
        <v>156</v>
      </c>
      <c r="D265" s="20">
        <f>'IGPC-MTB'!B265*$D$385/'IGPC-MTB'!$B$385</f>
        <v>4.6892824407051823E-10</v>
      </c>
      <c r="E265" s="18">
        <f t="shared" si="16"/>
        <v>4.6892824407051823E-10</v>
      </c>
      <c r="F265" s="18">
        <f t="shared" si="17"/>
        <v>4.6573169526213933E-10</v>
      </c>
      <c r="G265" s="18">
        <f t="shared" si="18"/>
        <v>4.6218289744955137E-10</v>
      </c>
      <c r="H265" s="18">
        <f t="shared" si="15"/>
        <v>4.2949028506141843E-10</v>
      </c>
    </row>
    <row r="266" spans="1:8">
      <c r="A266" s="17">
        <v>25569</v>
      </c>
      <c r="B266" s="18">
        <f>INPC!D266</f>
        <v>2750000000000</v>
      </c>
      <c r="C266" s="22">
        <f>INPC!E266</f>
        <v>156</v>
      </c>
      <c r="D266" s="20">
        <f>'IGPC-MTB'!B266*$D$385/'IGPC-MTB'!$B$385</f>
        <v>4.7988689325260092E-10</v>
      </c>
      <c r="E266" s="18">
        <f t="shared" si="16"/>
        <v>4.7988689325260092E-10</v>
      </c>
      <c r="F266" s="18">
        <f t="shared" si="17"/>
        <v>4.7437592498502525E-10</v>
      </c>
      <c r="G266" s="18">
        <f t="shared" si="18"/>
        <v>4.7040308292816852E-10</v>
      </c>
      <c r="H266" s="18">
        <f t="shared" si="15"/>
        <v>4.3658285696594171E-10</v>
      </c>
    </row>
    <row r="267" spans="1:8">
      <c r="A267" s="17">
        <v>25600</v>
      </c>
      <c r="B267" s="18">
        <f>INPC!D267</f>
        <v>2750000000000</v>
      </c>
      <c r="C267" s="22">
        <f>INPC!E267</f>
        <v>156</v>
      </c>
      <c r="D267" s="20">
        <f>'IGPC-MTB'!B267*$D$385/'IGPC-MTB'!$B$385</f>
        <v>4.857484963034824E-10</v>
      </c>
      <c r="E267" s="18">
        <f t="shared" si="16"/>
        <v>4.857484963034824E-10</v>
      </c>
      <c r="F267" s="18">
        <f t="shared" si="17"/>
        <v>4.8280879941567004E-10</v>
      </c>
      <c r="G267" s="18">
        <f t="shared" si="18"/>
        <v>4.7813688553728456E-10</v>
      </c>
      <c r="H267" s="18">
        <f t="shared" si="15"/>
        <v>4.4381372092456269E-10</v>
      </c>
    </row>
    <row r="268" spans="1:8">
      <c r="A268" s="17">
        <v>25628</v>
      </c>
      <c r="B268" s="18">
        <f>INPC!D268</f>
        <v>2750000000000</v>
      </c>
      <c r="C268" s="22">
        <f>INPC!E268</f>
        <v>156</v>
      </c>
      <c r="D268" s="20">
        <f>'IGPC-MTB'!B268*$D$385/'IGPC-MTB'!$B$385</f>
        <v>4.9645229317900517E-10</v>
      </c>
      <c r="E268" s="18">
        <f t="shared" si="16"/>
        <v>4.9645229317900517E-10</v>
      </c>
      <c r="F268" s="18">
        <f t="shared" si="17"/>
        <v>4.9107123200012163E-10</v>
      </c>
      <c r="G268" s="18">
        <f t="shared" si="18"/>
        <v>4.8731445236064155E-10</v>
      </c>
      <c r="H268" s="18">
        <f t="shared" si="15"/>
        <v>4.5150652598191985E-10</v>
      </c>
    </row>
    <row r="269" spans="1:8">
      <c r="A269" s="17">
        <v>25659</v>
      </c>
      <c r="B269" s="18">
        <f>INPC!D269</f>
        <v>2750000000000</v>
      </c>
      <c r="C269" s="22">
        <f>INPC!E269</f>
        <v>156</v>
      </c>
      <c r="D269" s="20">
        <f>'IGPC-MTB'!B269*$D$385/'IGPC-MTB'!$B$385</f>
        <v>5.0154933931020648E-10</v>
      </c>
      <c r="E269" s="18">
        <f t="shared" si="16"/>
        <v>5.0154933931020648E-10</v>
      </c>
      <c r="F269" s="18">
        <f t="shared" si="17"/>
        <v>4.9899430822702471E-10</v>
      </c>
      <c r="G269" s="18">
        <f t="shared" si="18"/>
        <v>4.9453938323533712E-10</v>
      </c>
      <c r="H269" s="18">
        <f t="shared" ref="H269:H332" si="19">GEOMEAN(E258:E269)</f>
        <v>4.5924369584047328E-10</v>
      </c>
    </row>
    <row r="270" spans="1:8">
      <c r="A270" s="17">
        <v>25689</v>
      </c>
      <c r="B270" s="18">
        <f>INPC!D270</f>
        <v>2750000000000</v>
      </c>
      <c r="C270" s="22">
        <f>INPC!E270</f>
        <v>187</v>
      </c>
      <c r="D270" s="20">
        <f>'IGPC-MTB'!B270*$D$385/'IGPC-MTB'!$B$385</f>
        <v>5.091949085070083E-10</v>
      </c>
      <c r="E270" s="18">
        <f t="shared" si="16"/>
        <v>5.091949085070083E-10</v>
      </c>
      <c r="F270" s="18">
        <f t="shared" si="17"/>
        <v>5.0535766536366204E-10</v>
      </c>
      <c r="G270" s="18">
        <f t="shared" si="18"/>
        <v>5.0237159859390575E-10</v>
      </c>
      <c r="H270" s="18">
        <f t="shared" si="19"/>
        <v>4.6698150510186456E-10</v>
      </c>
    </row>
    <row r="271" spans="1:8">
      <c r="A271" s="17">
        <v>25720</v>
      </c>
      <c r="B271" s="18">
        <f>INPC!D271</f>
        <v>2750000000000</v>
      </c>
      <c r="C271" s="22">
        <f>INPC!E271</f>
        <v>187</v>
      </c>
      <c r="D271" s="20">
        <f>'IGPC-MTB'!B271*$D$385/'IGPC-MTB'!$B$385</f>
        <v>5.1760503462349049E-10</v>
      </c>
      <c r="E271" s="18">
        <f t="shared" si="16"/>
        <v>5.1760503462349049E-10</v>
      </c>
      <c r="F271" s="18">
        <f t="shared" si="17"/>
        <v>5.1338275024378748E-10</v>
      </c>
      <c r="G271" s="18">
        <f t="shared" si="18"/>
        <v>5.09407579253665E-10</v>
      </c>
      <c r="H271" s="18">
        <f t="shared" si="19"/>
        <v>4.7437669123802148E-10</v>
      </c>
    </row>
    <row r="272" spans="1:8">
      <c r="A272" s="17">
        <v>25750</v>
      </c>
      <c r="B272" s="18">
        <f>INPC!D272</f>
        <v>2750000000000</v>
      </c>
      <c r="C272" s="22">
        <f>INPC!E272</f>
        <v>187</v>
      </c>
      <c r="D272" s="20">
        <f>'IGPC-MTB'!B272*$D$385/'IGPC-MTB'!$B$385</f>
        <v>5.27544274579333E-10</v>
      </c>
      <c r="E272" s="18">
        <f t="shared" si="16"/>
        <v>5.27544274579333E-10</v>
      </c>
      <c r="F272" s="18">
        <f t="shared" si="17"/>
        <v>5.2255102383313709E-10</v>
      </c>
      <c r="G272" s="18">
        <f t="shared" si="18"/>
        <v>5.1806050688864715E-10</v>
      </c>
      <c r="H272" s="18">
        <f t="shared" si="19"/>
        <v>4.8203682232360909E-10</v>
      </c>
    </row>
    <row r="273" spans="1:8">
      <c r="A273" s="17">
        <v>25781</v>
      </c>
      <c r="B273" s="18">
        <f>INPC!D273</f>
        <v>2750000000000</v>
      </c>
      <c r="C273" s="22">
        <f>INPC!E273</f>
        <v>187</v>
      </c>
      <c r="D273" s="20">
        <f>'IGPC-MTB'!B273*$D$385/'IGPC-MTB'!$B$385</f>
        <v>5.4079659452045627E-10</v>
      </c>
      <c r="E273" s="18">
        <f t="shared" si="16"/>
        <v>5.4079659452045627E-10</v>
      </c>
      <c r="F273" s="18">
        <f t="shared" si="17"/>
        <v>5.3412933560259335E-10</v>
      </c>
      <c r="G273" s="18">
        <f t="shared" si="18"/>
        <v>5.2856343725627407E-10</v>
      </c>
      <c r="H273" s="18">
        <f t="shared" si="19"/>
        <v>4.9033483384673955E-10</v>
      </c>
    </row>
    <row r="274" spans="1:8">
      <c r="A274" s="17">
        <v>25812</v>
      </c>
      <c r="B274" s="18">
        <f>INPC!D274</f>
        <v>2750000000000</v>
      </c>
      <c r="C274" s="22">
        <f>INPC!E274</f>
        <v>187</v>
      </c>
      <c r="D274" s="20">
        <f>'IGPC-MTB'!B274*$D$385/'IGPC-MTB'!$B$385</f>
        <v>5.5073583447629878E-10</v>
      </c>
      <c r="E274" s="18">
        <f t="shared" si="16"/>
        <v>5.5073583447629878E-10</v>
      </c>
      <c r="F274" s="18">
        <f t="shared" si="17"/>
        <v>5.4574358792858402E-10</v>
      </c>
      <c r="G274" s="18">
        <f t="shared" si="18"/>
        <v>5.3960843836689705E-10</v>
      </c>
      <c r="H274" s="18">
        <f t="shared" si="19"/>
        <v>4.9881766413129697E-10</v>
      </c>
    </row>
    <row r="275" spans="1:8">
      <c r="A275" s="17">
        <v>25842</v>
      </c>
      <c r="B275" s="18">
        <f>INPC!D275</f>
        <v>2750000000000</v>
      </c>
      <c r="C275" s="22">
        <f>INPC!E275</f>
        <v>187</v>
      </c>
      <c r="D275" s="20">
        <f>'IGPC-MTB'!B275*$D$385/'IGPC-MTB'!$B$385</f>
        <v>5.5761684675342054E-10</v>
      </c>
      <c r="E275" s="18">
        <f t="shared" si="16"/>
        <v>5.5761684675342054E-10</v>
      </c>
      <c r="F275" s="18">
        <f t="shared" si="17"/>
        <v>5.541656606239577E-10</v>
      </c>
      <c r="G275" s="18">
        <f t="shared" si="18"/>
        <v>5.4967298105549276E-10</v>
      </c>
      <c r="H275" s="18">
        <f t="shared" si="19"/>
        <v>5.0732817218411505E-10</v>
      </c>
    </row>
    <row r="276" spans="1:8">
      <c r="A276" s="17">
        <v>25873</v>
      </c>
      <c r="B276" s="18">
        <f>INPC!D276</f>
        <v>2750000000000</v>
      </c>
      <c r="C276" s="22">
        <f>INPC!E276</f>
        <v>187</v>
      </c>
      <c r="D276" s="20">
        <f>'IGPC-MTB'!B276*$D$385/'IGPC-MTB'!$B$385</f>
        <v>5.644978590305423E-10</v>
      </c>
      <c r="E276" s="18">
        <f t="shared" si="16"/>
        <v>5.644978590305423E-10</v>
      </c>
      <c r="F276" s="18">
        <f t="shared" si="17"/>
        <v>5.6104680388686633E-10</v>
      </c>
      <c r="G276" s="18">
        <f t="shared" si="18"/>
        <v>5.5758854133559171E-10</v>
      </c>
      <c r="H276" s="18">
        <f t="shared" si="19"/>
        <v>5.158186866427893E-10</v>
      </c>
    </row>
    <row r="277" spans="1:8">
      <c r="A277" s="17">
        <v>25903</v>
      </c>
      <c r="B277" s="18">
        <f>INPC!D277</f>
        <v>2750000000000</v>
      </c>
      <c r="C277" s="22">
        <f>INPC!E277</f>
        <v>187</v>
      </c>
      <c r="D277" s="20">
        <f>'IGPC-MTB'!B277*$D$385/'IGPC-MTB'!$B$385</f>
        <v>5.6959490516174351E-10</v>
      </c>
      <c r="E277" s="18">
        <f t="shared" si="16"/>
        <v>5.6959490516174351E-10</v>
      </c>
      <c r="F277" s="18">
        <f t="shared" si="17"/>
        <v>5.6704065504909695E-10</v>
      </c>
      <c r="G277" s="18">
        <f t="shared" si="18"/>
        <v>5.6388182126428814E-10</v>
      </c>
      <c r="H277" s="18">
        <f t="shared" si="19"/>
        <v>5.2424630728971576E-10</v>
      </c>
    </row>
    <row r="278" spans="1:8">
      <c r="A278" s="17">
        <v>25934</v>
      </c>
      <c r="B278" s="18">
        <f>INPC!D278</f>
        <v>2750000000000</v>
      </c>
      <c r="C278" s="22">
        <f>INPC!E278</f>
        <v>187</v>
      </c>
      <c r="D278" s="20">
        <f>'IGPC-MTB'!B278*$D$385/'IGPC-MTB'!$B$385</f>
        <v>5.8080840665038643E-10</v>
      </c>
      <c r="E278" s="18">
        <f t="shared" si="16"/>
        <v>5.8080840665038643E-10</v>
      </c>
      <c r="F278" s="18">
        <f t="shared" si="17"/>
        <v>5.7517432948904303E-10</v>
      </c>
      <c r="G278" s="18">
        <f t="shared" si="18"/>
        <v>5.7159325627760745E-10</v>
      </c>
      <c r="H278" s="18">
        <f t="shared" si="19"/>
        <v>5.3265157289253447E-10</v>
      </c>
    </row>
    <row r="279" spans="1:8">
      <c r="A279" s="17">
        <v>25965</v>
      </c>
      <c r="B279" s="18">
        <f>INPC!D279</f>
        <v>2750000000000</v>
      </c>
      <c r="C279" s="22">
        <f>INPC!E279</f>
        <v>187</v>
      </c>
      <c r="D279" s="20">
        <f>'IGPC-MTB'!B279*$D$385/'IGPC-MTB'!$B$385</f>
        <v>5.8819912354062833E-10</v>
      </c>
      <c r="E279" s="18">
        <f t="shared" si="16"/>
        <v>5.8819912354062833E-10</v>
      </c>
      <c r="F279" s="18">
        <f t="shared" si="17"/>
        <v>5.8449208355356375E-10</v>
      </c>
      <c r="G279" s="18">
        <f t="shared" si="18"/>
        <v>5.7948356191270957E-10</v>
      </c>
      <c r="H279" s="18">
        <f t="shared" si="19"/>
        <v>5.4121433296853531E-10</v>
      </c>
    </row>
    <row r="280" spans="1:8">
      <c r="A280" s="17">
        <v>25993</v>
      </c>
      <c r="B280" s="18">
        <f>INPC!D280</f>
        <v>2750000000000</v>
      </c>
      <c r="C280" s="22">
        <f>INPC!E280</f>
        <v>187</v>
      </c>
      <c r="D280" s="20">
        <f>'IGPC-MTB'!B280*$D$385/'IGPC-MTB'!$B$385</f>
        <v>5.9737380657679057E-10</v>
      </c>
      <c r="E280" s="18">
        <f t="shared" si="16"/>
        <v>5.9737380657679057E-10</v>
      </c>
      <c r="F280" s="18">
        <f t="shared" si="17"/>
        <v>5.9276871497625203E-10</v>
      </c>
      <c r="G280" s="18">
        <f t="shared" si="18"/>
        <v>5.8875482714965242E-10</v>
      </c>
      <c r="H280" s="18">
        <f t="shared" si="19"/>
        <v>5.4962525154576216E-10</v>
      </c>
    </row>
    <row r="281" spans="1:8">
      <c r="A281" s="17">
        <v>26024</v>
      </c>
      <c r="B281" s="18">
        <f>INPC!D281</f>
        <v>2750000000000</v>
      </c>
      <c r="C281" s="22">
        <f>INPC!E281</f>
        <v>187</v>
      </c>
      <c r="D281" s="20">
        <f>'IGPC-MTB'!B281*$D$385/'IGPC-MTB'!$B$385</f>
        <v>6.0501937577359249E-10</v>
      </c>
      <c r="E281" s="18">
        <f t="shared" si="16"/>
        <v>6.0501937577359249E-10</v>
      </c>
      <c r="F281" s="18">
        <f t="shared" si="17"/>
        <v>6.0118443722254207E-10</v>
      </c>
      <c r="G281" s="18">
        <f t="shared" si="18"/>
        <v>5.9682445579094938E-10</v>
      </c>
      <c r="H281" s="18">
        <f t="shared" si="19"/>
        <v>5.5828331134986024E-10</v>
      </c>
    </row>
    <row r="282" spans="1:8">
      <c r="A282" s="17">
        <v>26054</v>
      </c>
      <c r="B282" s="18">
        <f>INPC!D282</f>
        <v>2750000000000</v>
      </c>
      <c r="C282" s="22">
        <f>INPC!E282</f>
        <v>225.6</v>
      </c>
      <c r="D282" s="20">
        <f>'IGPC-MTB'!B282*$D$385/'IGPC-MTB'!$B$385</f>
        <v>6.1444891111631486E-10</v>
      </c>
      <c r="E282" s="18">
        <f t="shared" si="16"/>
        <v>6.1444891111631486E-10</v>
      </c>
      <c r="F282" s="18">
        <f t="shared" si="17"/>
        <v>6.0971591470811758E-10</v>
      </c>
      <c r="G282" s="18">
        <f t="shared" si="18"/>
        <v>6.0557380290399019E-10</v>
      </c>
      <c r="H282" s="18">
        <f t="shared" si="19"/>
        <v>5.6709365694241291E-10</v>
      </c>
    </row>
    <row r="283" spans="1:8">
      <c r="A283" s="17">
        <v>26085</v>
      </c>
      <c r="B283" s="18">
        <f>INPC!D283</f>
        <v>2750000000000</v>
      </c>
      <c r="C283" s="22">
        <f>INPC!E283</f>
        <v>225.6</v>
      </c>
      <c r="D283" s="20">
        <f>'IGPC-MTB'!B283*$D$385/'IGPC-MTB'!$B$385</f>
        <v>6.2872064028367842E-10</v>
      </c>
      <c r="E283" s="18">
        <f t="shared" si="16"/>
        <v>6.2872064028367842E-10</v>
      </c>
      <c r="F283" s="18">
        <f t="shared" si="17"/>
        <v>6.2154381407802505E-10</v>
      </c>
      <c r="G283" s="18">
        <f t="shared" si="18"/>
        <v>6.1598612055544149E-10</v>
      </c>
      <c r="H283" s="18">
        <f t="shared" si="19"/>
        <v>5.7635897253971799E-10</v>
      </c>
    </row>
    <row r="284" spans="1:8">
      <c r="A284" s="17">
        <v>26115</v>
      </c>
      <c r="B284" s="18">
        <f>INPC!D284</f>
        <v>2750000000000</v>
      </c>
      <c r="C284" s="22">
        <f>INPC!E284</f>
        <v>225.6</v>
      </c>
      <c r="D284" s="20">
        <f>'IGPC-MTB'!B284*$D$385/'IGPC-MTB'!$B$385</f>
        <v>6.4018899407888135E-10</v>
      </c>
      <c r="E284" s="18">
        <f t="shared" si="16"/>
        <v>6.4018899407888135E-10</v>
      </c>
      <c r="F284" s="18">
        <f t="shared" si="17"/>
        <v>6.344289040230105E-10</v>
      </c>
      <c r="G284" s="18">
        <f t="shared" si="18"/>
        <v>6.2769774270897543E-10</v>
      </c>
      <c r="H284" s="18">
        <f t="shared" si="19"/>
        <v>5.8572959215088273E-10</v>
      </c>
    </row>
    <row r="285" spans="1:8">
      <c r="A285" s="17">
        <v>26146</v>
      </c>
      <c r="B285" s="18">
        <f>INPC!D285</f>
        <v>2750000000000</v>
      </c>
      <c r="C285" s="22">
        <f>INPC!E285</f>
        <v>225.6</v>
      </c>
      <c r="D285" s="20">
        <f>'IGPC-MTB'!B285*$D$385/'IGPC-MTB'!$B$385</f>
        <v>6.480894155822433E-10</v>
      </c>
      <c r="E285" s="18">
        <f t="shared" si="16"/>
        <v>6.480894155822433E-10</v>
      </c>
      <c r="F285" s="18">
        <f t="shared" si="17"/>
        <v>6.4412709229993298E-10</v>
      </c>
      <c r="G285" s="18">
        <f t="shared" si="18"/>
        <v>6.3895011131293811E-10</v>
      </c>
      <c r="H285" s="18">
        <f t="shared" si="19"/>
        <v>5.9463059069314528E-10</v>
      </c>
    </row>
    <row r="286" spans="1:8">
      <c r="A286" s="17">
        <v>26177</v>
      </c>
      <c r="B286" s="18">
        <f>INPC!D286</f>
        <v>2750000000000</v>
      </c>
      <c r="C286" s="22">
        <f>INPC!E286</f>
        <v>225.6</v>
      </c>
      <c r="D286" s="20">
        <f>'IGPC-MTB'!B286*$D$385/'IGPC-MTB'!$B$385</f>
        <v>6.5624468939216536E-10</v>
      </c>
      <c r="E286" s="18">
        <f t="shared" si="16"/>
        <v>6.5624468939216536E-10</v>
      </c>
      <c r="F286" s="18">
        <f t="shared" si="17"/>
        <v>6.5215430476775913E-10</v>
      </c>
      <c r="G286" s="18">
        <f t="shared" si="18"/>
        <v>6.4814122372628276E-10</v>
      </c>
      <c r="H286" s="18">
        <f t="shared" si="19"/>
        <v>6.0337982751735564E-10</v>
      </c>
    </row>
    <row r="287" spans="1:8">
      <c r="A287" s="17">
        <v>26207</v>
      </c>
      <c r="B287" s="18">
        <f>INPC!D287</f>
        <v>2750000000000</v>
      </c>
      <c r="C287" s="22">
        <f>INPC!E287</f>
        <v>225.6</v>
      </c>
      <c r="D287" s="20">
        <f>'IGPC-MTB'!B287*$D$385/'IGPC-MTB'!$B$385</f>
        <v>6.6516452012176769E-10</v>
      </c>
      <c r="E287" s="18">
        <f t="shared" si="16"/>
        <v>6.6516452012176769E-10</v>
      </c>
      <c r="F287" s="18">
        <f t="shared" si="17"/>
        <v>6.6068955183353556E-10</v>
      </c>
      <c r="G287" s="18">
        <f t="shared" si="18"/>
        <v>6.5646251992453609E-10</v>
      </c>
      <c r="H287" s="18">
        <f t="shared" si="19"/>
        <v>6.1231310196418264E-10</v>
      </c>
    </row>
    <row r="288" spans="1:8">
      <c r="A288" s="17">
        <v>26238</v>
      </c>
      <c r="B288" s="18">
        <f>INPC!D288</f>
        <v>2750000000000</v>
      </c>
      <c r="C288" s="22">
        <f>INPC!E288</f>
        <v>225.6</v>
      </c>
      <c r="D288" s="20">
        <f>'IGPC-MTB'!B288*$D$385/'IGPC-MTB'!$B$385</f>
        <v>6.7510376007760999E-10</v>
      </c>
      <c r="E288" s="18">
        <f t="shared" si="16"/>
        <v>6.7510376007760999E-10</v>
      </c>
      <c r="F288" s="18">
        <f t="shared" si="17"/>
        <v>6.7011571284698617E-10</v>
      </c>
      <c r="G288" s="18">
        <f t="shared" si="18"/>
        <v>6.6545976385355402E-10</v>
      </c>
      <c r="H288" s="18">
        <f t="shared" si="19"/>
        <v>6.2151159884325693E-10</v>
      </c>
    </row>
    <row r="289" spans="1:8">
      <c r="A289" s="17">
        <v>26268</v>
      </c>
      <c r="B289" s="18">
        <f>INPC!D289</f>
        <v>2750000000000</v>
      </c>
      <c r="C289" s="22">
        <f>INPC!E289</f>
        <v>225.6</v>
      </c>
      <c r="D289" s="20">
        <f>'IGPC-MTB'!B289*$D$385/'IGPC-MTB'!$B$385</f>
        <v>6.8274932927441201E-10</v>
      </c>
      <c r="E289" s="18">
        <f t="shared" si="16"/>
        <v>6.8274932927441201E-10</v>
      </c>
      <c r="F289" s="18">
        <f t="shared" si="17"/>
        <v>6.7891578224668033E-10</v>
      </c>
      <c r="G289" s="18">
        <f t="shared" si="18"/>
        <v>6.7430072760901829E-10</v>
      </c>
      <c r="H289" s="18">
        <f t="shared" si="19"/>
        <v>6.3096776162660631E-10</v>
      </c>
    </row>
    <row r="290" spans="1:8">
      <c r="A290" s="17">
        <v>26299</v>
      </c>
      <c r="B290" s="18">
        <f>INPC!D290</f>
        <v>2750000000000</v>
      </c>
      <c r="C290" s="22">
        <f>INPC!E290</f>
        <v>225.6</v>
      </c>
      <c r="D290" s="20">
        <f>'IGPC-MTB'!B290*$D$385/'IGPC-MTB'!$B$385</f>
        <v>6.9905987689425614E-10</v>
      </c>
      <c r="E290" s="18">
        <f t="shared" si="16"/>
        <v>6.9905987689425614E-10</v>
      </c>
      <c r="F290" s="18">
        <f t="shared" si="17"/>
        <v>6.9085646995031201E-10</v>
      </c>
      <c r="G290" s="18">
        <f t="shared" si="18"/>
        <v>6.8556514342006376E-10</v>
      </c>
      <c r="H290" s="18">
        <f t="shared" si="19"/>
        <v>6.4078739539465014E-10</v>
      </c>
    </row>
    <row r="291" spans="1:8">
      <c r="A291" s="17">
        <v>26330</v>
      </c>
      <c r="B291" s="18">
        <f>INPC!D291</f>
        <v>2750000000000</v>
      </c>
      <c r="C291" s="22">
        <f>INPC!E291</f>
        <v>225.6</v>
      </c>
      <c r="D291" s="20">
        <f>'IGPC-MTB'!B291*$D$385/'IGPC-MTB'!$B$385</f>
        <v>7.1231219683537941E-10</v>
      </c>
      <c r="E291" s="18">
        <f t="shared" si="16"/>
        <v>7.1231219683537941E-10</v>
      </c>
      <c r="F291" s="18">
        <f t="shared" si="17"/>
        <v>7.056549274468488E-10</v>
      </c>
      <c r="G291" s="18">
        <f t="shared" si="18"/>
        <v>6.9793559224041246E-10</v>
      </c>
      <c r="H291" s="18">
        <f t="shared" si="19"/>
        <v>6.5109265240384051E-10</v>
      </c>
    </row>
    <row r="292" spans="1:8">
      <c r="A292" s="17">
        <v>26359</v>
      </c>
      <c r="B292" s="18">
        <f>INPC!D292</f>
        <v>2750000000000</v>
      </c>
      <c r="C292" s="22">
        <f>INPC!E292</f>
        <v>225.6</v>
      </c>
      <c r="D292" s="20">
        <f>'IGPC-MTB'!B292*$D$385/'IGPC-MTB'!$B$385</f>
        <v>7.2479995985682253E-10</v>
      </c>
      <c r="E292" s="18">
        <f t="shared" si="16"/>
        <v>7.2479995985682253E-10</v>
      </c>
      <c r="F292" s="18">
        <f t="shared" si="17"/>
        <v>7.1852894977990138E-10</v>
      </c>
      <c r="G292" s="18">
        <f t="shared" si="18"/>
        <v>7.1197974589957769E-10</v>
      </c>
      <c r="H292" s="18">
        <f t="shared" si="19"/>
        <v>6.6166850004712447E-10</v>
      </c>
    </row>
    <row r="293" spans="1:8">
      <c r="A293" s="17">
        <v>26390</v>
      </c>
      <c r="B293" s="18">
        <f>INPC!D293</f>
        <v>2750000000000</v>
      </c>
      <c r="C293" s="22">
        <f>INPC!E293</f>
        <v>225.6</v>
      </c>
      <c r="D293" s="20">
        <f>'IGPC-MTB'!B293*$D$385/'IGPC-MTB'!$B$385</f>
        <v>7.3193582444050452E-10</v>
      </c>
      <c r="E293" s="18">
        <f t="shared" si="16"/>
        <v>7.3193582444050452E-10</v>
      </c>
      <c r="F293" s="18">
        <f t="shared" si="17"/>
        <v>7.2835915328376837E-10</v>
      </c>
      <c r="G293" s="18">
        <f t="shared" si="18"/>
        <v>7.2297039748323108E-10</v>
      </c>
      <c r="H293" s="18">
        <f t="shared" si="19"/>
        <v>6.7225251628283602E-10</v>
      </c>
    </row>
    <row r="294" spans="1:8">
      <c r="A294" s="17">
        <v>26420</v>
      </c>
      <c r="B294" s="18">
        <f>INPC!D294</f>
        <v>2750000000000</v>
      </c>
      <c r="C294" s="22">
        <f>INPC!E294</f>
        <v>268.8</v>
      </c>
      <c r="D294" s="20">
        <f>'IGPC-MTB'!B294*$D$385/'IGPC-MTB'!$B$385</f>
        <v>7.3754257518482587E-10</v>
      </c>
      <c r="E294" s="18">
        <f t="shared" si="16"/>
        <v>7.3754257518482587E-10</v>
      </c>
      <c r="F294" s="18">
        <f t="shared" si="17"/>
        <v>7.3473385169589013E-10</v>
      </c>
      <c r="G294" s="18">
        <f t="shared" si="18"/>
        <v>7.3140751795252054E-10</v>
      </c>
      <c r="H294" s="18">
        <f t="shared" si="19"/>
        <v>6.8256007190940424E-10</v>
      </c>
    </row>
    <row r="295" spans="1:8">
      <c r="A295" s="17">
        <v>26451</v>
      </c>
      <c r="B295" s="18">
        <f>INPC!D295</f>
        <v>2750000000000</v>
      </c>
      <c r="C295" s="22">
        <f>INPC!E295</f>
        <v>268.8</v>
      </c>
      <c r="D295" s="20">
        <f>'IGPC-MTB'!B295*$D$385/'IGPC-MTB'!$B$385</f>
        <v>7.4467843976850765E-10</v>
      </c>
      <c r="E295" s="18">
        <f t="shared" si="16"/>
        <v>7.4467843976850765E-10</v>
      </c>
      <c r="F295" s="18">
        <f t="shared" si="17"/>
        <v>7.4110191886911437E-10</v>
      </c>
      <c r="G295" s="18">
        <f t="shared" si="18"/>
        <v>7.3803387033522762E-10</v>
      </c>
      <c r="H295" s="18">
        <f t="shared" si="19"/>
        <v>6.9225611598620909E-10</v>
      </c>
    </row>
    <row r="296" spans="1:8">
      <c r="A296" s="17">
        <v>26481</v>
      </c>
      <c r="B296" s="18">
        <f>INPC!D296</f>
        <v>2750000000000</v>
      </c>
      <c r="C296" s="22">
        <f>INPC!E296</f>
        <v>268.8</v>
      </c>
      <c r="D296" s="20">
        <f>'IGPC-MTB'!B296*$D$385/'IGPC-MTB'!$B$385</f>
        <v>7.5385312280467E-10</v>
      </c>
      <c r="E296" s="18">
        <f t="shared" si="16"/>
        <v>7.5385312280467E-10</v>
      </c>
      <c r="F296" s="18">
        <f t="shared" si="17"/>
        <v>7.4925173827279101E-10</v>
      </c>
      <c r="G296" s="18">
        <f t="shared" si="18"/>
        <v>7.4532817346158353E-10</v>
      </c>
      <c r="H296" s="18">
        <f t="shared" si="19"/>
        <v>7.0174880095505861E-10</v>
      </c>
    </row>
    <row r="297" spans="1:8">
      <c r="A297" s="17">
        <v>26512</v>
      </c>
      <c r="B297" s="18">
        <f>INPC!D297</f>
        <v>2750000000000</v>
      </c>
      <c r="C297" s="22">
        <f>INPC!E297</f>
        <v>268.8</v>
      </c>
      <c r="D297" s="20">
        <f>'IGPC-MTB'!B297*$D$385/'IGPC-MTB'!$B$385</f>
        <v>7.6175354430803183E-10</v>
      </c>
      <c r="E297" s="18">
        <f t="shared" si="16"/>
        <v>7.6175354430803183E-10</v>
      </c>
      <c r="F297" s="18">
        <f t="shared" si="17"/>
        <v>7.5779303783034012E-10</v>
      </c>
      <c r="G297" s="18">
        <f t="shared" si="18"/>
        <v>7.5339604148428601E-10</v>
      </c>
      <c r="H297" s="18">
        <f t="shared" si="19"/>
        <v>7.1126260409380503E-10</v>
      </c>
    </row>
    <row r="298" spans="1:8">
      <c r="A298" s="17">
        <v>26543</v>
      </c>
      <c r="B298" s="18">
        <f>INPC!D298</f>
        <v>2750000000000</v>
      </c>
      <c r="C298" s="22">
        <f>INPC!E298</f>
        <v>268.8</v>
      </c>
      <c r="D298" s="20">
        <f>'IGPC-MTB'!B298*$D$385/'IGPC-MTB'!$B$385</f>
        <v>7.7831894423443608E-10</v>
      </c>
      <c r="E298" s="18">
        <f t="shared" si="16"/>
        <v>7.7831894423443608E-10</v>
      </c>
      <c r="F298" s="18">
        <f t="shared" si="17"/>
        <v>7.6999169759982934E-10</v>
      </c>
      <c r="G298" s="18">
        <f t="shared" si="18"/>
        <v>7.6457414492941175E-10</v>
      </c>
      <c r="H298" s="18">
        <f t="shared" si="19"/>
        <v>7.2144676789399259E-10</v>
      </c>
    </row>
    <row r="299" spans="1:8">
      <c r="A299" s="17">
        <v>26573</v>
      </c>
      <c r="B299" s="18">
        <f>INPC!D299</f>
        <v>2750000000000</v>
      </c>
      <c r="C299" s="22">
        <f>INPC!E299</f>
        <v>268.8</v>
      </c>
      <c r="D299" s="20">
        <f>'IGPC-MTB'!B299*$D$385/'IGPC-MTB'!$B$385</f>
        <v>7.8800333188371857E-10</v>
      </c>
      <c r="E299" s="18">
        <f t="shared" si="16"/>
        <v>7.8800333188371857E-10</v>
      </c>
      <c r="F299" s="18">
        <f t="shared" si="17"/>
        <v>7.8314616855664544E-10</v>
      </c>
      <c r="G299" s="18">
        <f t="shared" si="18"/>
        <v>7.7594936053425604E-10</v>
      </c>
      <c r="H299" s="18">
        <f t="shared" si="19"/>
        <v>7.3170755675266463E-10</v>
      </c>
    </row>
    <row r="300" spans="1:8">
      <c r="A300" s="17">
        <v>26604</v>
      </c>
      <c r="B300" s="18">
        <f>INPC!D300</f>
        <v>2750000000000</v>
      </c>
      <c r="C300" s="22">
        <f>INPC!E300</f>
        <v>268.8</v>
      </c>
      <c r="D300" s="20">
        <f>'IGPC-MTB'!B300*$D$385/'IGPC-MTB'!$B$385</f>
        <v>7.9590375338708062E-10</v>
      </c>
      <c r="E300" s="18">
        <f t="shared" si="16"/>
        <v>7.9590375338708062E-10</v>
      </c>
      <c r="F300" s="18">
        <f t="shared" si="17"/>
        <v>7.9194369088198252E-10</v>
      </c>
      <c r="G300" s="18">
        <f t="shared" si="18"/>
        <v>7.8737581210006038E-10</v>
      </c>
      <c r="H300" s="18">
        <f t="shared" si="19"/>
        <v>7.4181402913882486E-10</v>
      </c>
    </row>
    <row r="301" spans="1:8">
      <c r="A301" s="17">
        <v>26634</v>
      </c>
      <c r="B301" s="18">
        <f>INPC!D301</f>
        <v>2750000000000</v>
      </c>
      <c r="C301" s="22">
        <f>INPC!E301</f>
        <v>268.8</v>
      </c>
      <c r="D301" s="20">
        <f>'IGPC-MTB'!B301*$D$385/'IGPC-MTB'!$B$385</f>
        <v>8.0202020874452211E-10</v>
      </c>
      <c r="E301" s="18">
        <f t="shared" si="16"/>
        <v>8.0202020874452211E-10</v>
      </c>
      <c r="F301" s="18">
        <f t="shared" si="17"/>
        <v>7.989561279770342E-10</v>
      </c>
      <c r="G301" s="18">
        <f t="shared" si="18"/>
        <v>7.9528838431129903E-10</v>
      </c>
      <c r="H301" s="18">
        <f t="shared" si="19"/>
        <v>7.5183414377185944E-10</v>
      </c>
    </row>
    <row r="302" spans="1:8">
      <c r="A302" s="17">
        <v>26665</v>
      </c>
      <c r="B302" s="18">
        <f>INPC!D302</f>
        <v>2750000000000</v>
      </c>
      <c r="C302" s="22">
        <f>INPC!E302</f>
        <v>268.8</v>
      </c>
      <c r="D302" s="20">
        <f>'IGPC-MTB'!B302*$D$385/'IGPC-MTB'!$B$385</f>
        <v>8.129788579266048E-10</v>
      </c>
      <c r="E302" s="18">
        <f t="shared" si="16"/>
        <v>8.129788579266048E-10</v>
      </c>
      <c r="F302" s="18">
        <f t="shared" si="17"/>
        <v>8.0748094301920142E-10</v>
      </c>
      <c r="G302" s="18">
        <f t="shared" si="18"/>
        <v>8.036032884893835E-10</v>
      </c>
      <c r="H302" s="18">
        <f t="shared" si="19"/>
        <v>7.6135251112386442E-10</v>
      </c>
    </row>
    <row r="303" spans="1:8">
      <c r="A303" s="17">
        <v>26696</v>
      </c>
      <c r="B303" s="18">
        <f>INPC!D303</f>
        <v>2750000000000</v>
      </c>
      <c r="C303" s="22">
        <f>INPC!E303</f>
        <v>268.8</v>
      </c>
      <c r="D303" s="20">
        <f>'IGPC-MTB'!B303*$D$385/'IGPC-MTB'!$B$385</f>
        <v>8.1731134713812595E-10</v>
      </c>
      <c r="E303" s="18">
        <f t="shared" si="16"/>
        <v>8.1731134713812595E-10</v>
      </c>
      <c r="F303" s="18">
        <f t="shared" si="17"/>
        <v>8.1514222413441973E-10</v>
      </c>
      <c r="G303" s="18">
        <f t="shared" si="18"/>
        <v>8.1074453616756696E-10</v>
      </c>
      <c r="H303" s="18">
        <f t="shared" si="19"/>
        <v>7.7012675848503096E-10</v>
      </c>
    </row>
    <row r="304" spans="1:8">
      <c r="A304" s="17">
        <v>26724</v>
      </c>
      <c r="B304" s="18">
        <f>INPC!D304</f>
        <v>2750000000000</v>
      </c>
      <c r="C304" s="22">
        <f>INPC!E304</f>
        <v>268.8</v>
      </c>
      <c r="D304" s="20">
        <f>'IGPC-MTB'!B304*$D$385/'IGPC-MTB'!$B$385</f>
        <v>8.239375071086877E-10</v>
      </c>
      <c r="E304" s="18">
        <f t="shared" si="16"/>
        <v>8.239375071086877E-10</v>
      </c>
      <c r="F304" s="18">
        <f t="shared" si="17"/>
        <v>8.2061773920177399E-10</v>
      </c>
      <c r="G304" s="18">
        <f t="shared" si="18"/>
        <v>8.1806350343690644E-10</v>
      </c>
      <c r="H304" s="18">
        <f t="shared" si="19"/>
        <v>7.7839831923121512E-10</v>
      </c>
    </row>
    <row r="305" spans="1:8">
      <c r="A305" s="17">
        <v>26755</v>
      </c>
      <c r="B305" s="18">
        <f>INPC!D305</f>
        <v>2750000000000</v>
      </c>
      <c r="C305" s="22">
        <f>INPC!E305</f>
        <v>268.8</v>
      </c>
      <c r="D305" s="20">
        <f>'IGPC-MTB'!B305*$D$385/'IGPC-MTB'!$B$385</f>
        <v>8.3311219014484994E-10</v>
      </c>
      <c r="E305" s="18">
        <f t="shared" si="16"/>
        <v>8.3311219014484994E-10</v>
      </c>
      <c r="F305" s="18">
        <f t="shared" si="17"/>
        <v>8.2851214902969691E-10</v>
      </c>
      <c r="G305" s="18">
        <f t="shared" si="18"/>
        <v>8.2476159581307111E-10</v>
      </c>
      <c r="H305" s="18">
        <f t="shared" si="19"/>
        <v>7.8684241606772706E-10</v>
      </c>
    </row>
    <row r="306" spans="1:8">
      <c r="A306" s="17">
        <v>26785</v>
      </c>
      <c r="B306" s="18">
        <f>INPC!D306</f>
        <v>2750000000000</v>
      </c>
      <c r="C306" s="22">
        <f>INPC!E306</f>
        <v>312</v>
      </c>
      <c r="D306" s="20">
        <f>'IGPC-MTB'!B306*$D$385/'IGPC-MTB'!$B$385</f>
        <v>8.4203202087445216E-10</v>
      </c>
      <c r="E306" s="18">
        <f t="shared" si="16"/>
        <v>8.4203202087445216E-10</v>
      </c>
      <c r="F306" s="18">
        <f t="shared" si="17"/>
        <v>8.3756023131641632E-10</v>
      </c>
      <c r="G306" s="18">
        <f t="shared" si="18"/>
        <v>8.3299447940835414E-10</v>
      </c>
      <c r="H306" s="18">
        <f t="shared" si="19"/>
        <v>7.955782273480198E-10</v>
      </c>
    </row>
    <row r="307" spans="1:8">
      <c r="A307" s="17">
        <v>26816</v>
      </c>
      <c r="B307" s="18">
        <f>INPC!D307</f>
        <v>2750000000000</v>
      </c>
      <c r="C307" s="22">
        <f>INPC!E307</f>
        <v>312</v>
      </c>
      <c r="D307" s="20">
        <f>'IGPC-MTB'!B307*$D$385/'IGPC-MTB'!$B$385</f>
        <v>8.5502948850901542E-10</v>
      </c>
      <c r="E307" s="18">
        <f t="shared" si="16"/>
        <v>8.5502948850901542E-10</v>
      </c>
      <c r="F307" s="18">
        <f t="shared" si="17"/>
        <v>8.4850586805071384E-10</v>
      </c>
      <c r="G307" s="18">
        <f t="shared" si="18"/>
        <v>8.4334329509059365E-10</v>
      </c>
      <c r="H307" s="18">
        <f t="shared" si="19"/>
        <v>8.0479249046341811E-10</v>
      </c>
    </row>
    <row r="308" spans="1:8">
      <c r="A308" s="17">
        <v>26846</v>
      </c>
      <c r="B308" s="18">
        <f>INPC!D308</f>
        <v>2750000000000</v>
      </c>
      <c r="C308" s="22">
        <f>INPC!E308</f>
        <v>312</v>
      </c>
      <c r="D308" s="20">
        <f>'IGPC-MTB'!B308*$D$385/'IGPC-MTB'!$B$385</f>
        <v>8.6879151306325894E-10</v>
      </c>
      <c r="E308" s="18">
        <f t="shared" si="16"/>
        <v>8.6879151306325894E-10</v>
      </c>
      <c r="F308" s="18">
        <f t="shared" si="17"/>
        <v>8.618830332681181E-10</v>
      </c>
      <c r="G308" s="18">
        <f t="shared" si="18"/>
        <v>8.552145676902195E-10</v>
      </c>
      <c r="H308" s="18">
        <f t="shared" si="19"/>
        <v>8.1436603342227031E-10</v>
      </c>
    </row>
    <row r="309" spans="1:8">
      <c r="A309" s="17">
        <v>26877</v>
      </c>
      <c r="B309" s="18">
        <f>INPC!D309</f>
        <v>2750000000000</v>
      </c>
      <c r="C309" s="22">
        <f>INPC!E309</f>
        <v>312</v>
      </c>
      <c r="D309" s="20">
        <f>'IGPC-MTB'!B309*$D$385/'IGPC-MTB'!$B$385</f>
        <v>8.8382779915030266E-10</v>
      </c>
      <c r="E309" s="18">
        <f t="shared" si="16"/>
        <v>8.8382779915030266E-10</v>
      </c>
      <c r="F309" s="18">
        <f t="shared" si="17"/>
        <v>8.7627740522688449E-10</v>
      </c>
      <c r="G309" s="18">
        <f t="shared" si="18"/>
        <v>8.691367360038851E-10</v>
      </c>
      <c r="H309" s="18">
        <f t="shared" si="19"/>
        <v>8.2451599001951338E-10</v>
      </c>
    </row>
    <row r="310" spans="1:8">
      <c r="A310" s="17">
        <v>26908</v>
      </c>
      <c r="B310" s="18">
        <f>INPC!D310</f>
        <v>2750000000000</v>
      </c>
      <c r="C310" s="22">
        <f>INPC!E310</f>
        <v>312</v>
      </c>
      <c r="D310" s="20">
        <f>'IGPC-MTB'!B310*$D$385/'IGPC-MTB'!$B$385</f>
        <v>8.978446760111062E-10</v>
      </c>
      <c r="E310" s="18">
        <f t="shared" si="16"/>
        <v>8.978446760111062E-10</v>
      </c>
      <c r="F310" s="18">
        <f t="shared" si="17"/>
        <v>8.9080866855779563E-10</v>
      </c>
      <c r="G310" s="18">
        <f t="shared" si="18"/>
        <v>8.8340830875579057E-10</v>
      </c>
      <c r="H310" s="18">
        <f t="shared" si="19"/>
        <v>8.3439056251720249E-10</v>
      </c>
    </row>
    <row r="311" spans="1:8">
      <c r="A311" s="17">
        <v>26938</v>
      </c>
      <c r="B311" s="18">
        <f>INPC!D311</f>
        <v>2750000000000</v>
      </c>
      <c r="C311" s="22">
        <f>INPC!E311</f>
        <v>312</v>
      </c>
      <c r="D311" s="20">
        <f>'IGPC-MTB'!B311*$D$385/'IGPC-MTB'!$B$385</f>
        <v>9.0166746060950732E-10</v>
      </c>
      <c r="E311" s="18">
        <f t="shared" si="16"/>
        <v>9.0166746060950732E-10</v>
      </c>
      <c r="F311" s="18">
        <f t="shared" si="17"/>
        <v>8.9975403807968535E-10</v>
      </c>
      <c r="G311" s="18">
        <f t="shared" si="18"/>
        <v>8.9441365730018111E-10</v>
      </c>
      <c r="H311" s="18">
        <f t="shared" si="19"/>
        <v>8.4381241704276131E-10</v>
      </c>
    </row>
    <row r="312" spans="1:8">
      <c r="A312" s="17">
        <v>26969</v>
      </c>
      <c r="B312" s="18">
        <f>INPC!D312</f>
        <v>2750000000000</v>
      </c>
      <c r="C312" s="22">
        <f>INPC!E312</f>
        <v>312</v>
      </c>
      <c r="D312" s="20">
        <f>'IGPC-MTB'!B312*$D$385/'IGPC-MTB'!$B$385</f>
        <v>9.0650965443414841E-10</v>
      </c>
      <c r="E312" s="18">
        <f t="shared" si="16"/>
        <v>9.0650965443414841E-10</v>
      </c>
      <c r="F312" s="18">
        <f t="shared" si="17"/>
        <v>9.040853157372044E-10</v>
      </c>
      <c r="G312" s="18">
        <f t="shared" si="18"/>
        <v>9.0200029768498242E-10</v>
      </c>
      <c r="H312" s="18">
        <f t="shared" si="19"/>
        <v>8.5301218570567755E-10</v>
      </c>
    </row>
    <row r="313" spans="1:8">
      <c r="A313" s="17">
        <v>26999</v>
      </c>
      <c r="B313" s="18">
        <f>INPC!D313</f>
        <v>2750000000000</v>
      </c>
      <c r="C313" s="22">
        <f>INPC!E313</f>
        <v>312</v>
      </c>
      <c r="D313" s="20">
        <f>'IGPC-MTB'!B313*$D$385/'IGPC-MTB'!$B$385</f>
        <v>9.1288096209815003E-10</v>
      </c>
      <c r="E313" s="18">
        <f t="shared" si="16"/>
        <v>9.1288096209815003E-10</v>
      </c>
      <c r="F313" s="18">
        <f t="shared" si="17"/>
        <v>9.0968973034277292E-10</v>
      </c>
      <c r="G313" s="18">
        <f t="shared" si="18"/>
        <v>9.0700774103762055E-10</v>
      </c>
      <c r="H313" s="18">
        <f t="shared" si="19"/>
        <v>8.6226542441652432E-10</v>
      </c>
    </row>
    <row r="314" spans="1:8">
      <c r="A314" s="17">
        <v>27030</v>
      </c>
      <c r="B314" s="18">
        <f>INPC!D314</f>
        <v>2750000000000</v>
      </c>
      <c r="C314" s="22">
        <f>INPC!E314</f>
        <v>312</v>
      </c>
      <c r="D314" s="20">
        <f>'IGPC-MTB'!B314*$D$385/'IGPC-MTB'!$B$385</f>
        <v>9.248590205064731E-10</v>
      </c>
      <c r="E314" s="18">
        <f t="shared" si="16"/>
        <v>9.248590205064731E-10</v>
      </c>
      <c r="F314" s="18">
        <f t="shared" si="17"/>
        <v>9.18850473387864E-10</v>
      </c>
      <c r="G314" s="18">
        <f t="shared" si="18"/>
        <v>9.14718312189659E-10</v>
      </c>
      <c r="H314" s="18">
        <f t="shared" si="19"/>
        <v>8.7158014643255846E-10</v>
      </c>
    </row>
    <row r="315" spans="1:8">
      <c r="A315" s="17">
        <v>27061</v>
      </c>
      <c r="B315" s="18">
        <f>INPC!D315</f>
        <v>2750000000000</v>
      </c>
      <c r="C315" s="22">
        <f>INPC!E315</f>
        <v>312</v>
      </c>
      <c r="D315" s="20">
        <f>'IGPC-MTB'!B315*$D$385/'IGPC-MTB'!$B$385</f>
        <v>9.2587842973271328E-10</v>
      </c>
      <c r="E315" s="18">
        <f t="shared" si="16"/>
        <v>9.2587842973271328E-10</v>
      </c>
      <c r="F315" s="18">
        <f t="shared" si="17"/>
        <v>9.2536858474375959E-10</v>
      </c>
      <c r="G315" s="18">
        <f t="shared" si="18"/>
        <v>9.2118717805281627E-10</v>
      </c>
      <c r="H315" s="18">
        <f t="shared" si="19"/>
        <v>8.8068621545808154E-10</v>
      </c>
    </row>
    <row r="316" spans="1:8">
      <c r="A316" s="17">
        <v>27089</v>
      </c>
      <c r="B316" s="18">
        <f>INPC!D316</f>
        <v>2750000000000</v>
      </c>
      <c r="C316" s="22">
        <f>INPC!E316</f>
        <v>312</v>
      </c>
      <c r="D316" s="20">
        <f>'IGPC-MTB'!B316*$D$385/'IGPC-MTB'!$B$385</f>
        <v>9.5849952497240153E-10</v>
      </c>
      <c r="E316" s="18">
        <f t="shared" si="16"/>
        <v>9.5849952497240153E-10</v>
      </c>
      <c r="F316" s="18">
        <f t="shared" si="17"/>
        <v>9.4204778810896787E-10</v>
      </c>
      <c r="G316" s="18">
        <f t="shared" si="18"/>
        <v>9.3628299361679499E-10</v>
      </c>
      <c r="H316" s="18">
        <f t="shared" si="19"/>
        <v>8.9185859326420492E-10</v>
      </c>
    </row>
    <row r="317" spans="1:8">
      <c r="A317" s="17">
        <v>27120</v>
      </c>
      <c r="B317" s="18">
        <f>INPC!D317</f>
        <v>2750000000000</v>
      </c>
      <c r="C317" s="22">
        <f>INPC!E317</f>
        <v>312</v>
      </c>
      <c r="D317" s="20">
        <f>'IGPC-MTB'!B317*$D$385/'IGPC-MTB'!$B$385</f>
        <v>1.0171155554812165E-9</v>
      </c>
      <c r="E317" s="18">
        <f t="shared" si="16"/>
        <v>1.0171155554812165E-9</v>
      </c>
      <c r="F317" s="18">
        <f t="shared" si="17"/>
        <v>9.8737266357277001E-10</v>
      </c>
      <c r="G317" s="18">
        <f t="shared" si="18"/>
        <v>9.664336762314588E-10</v>
      </c>
      <c r="H317" s="18">
        <f t="shared" si="19"/>
        <v>9.0681403904371221E-10</v>
      </c>
    </row>
    <row r="318" spans="1:8">
      <c r="A318" s="17">
        <v>27150</v>
      </c>
      <c r="B318" s="18">
        <f>INPC!D318</f>
        <v>2750000000000</v>
      </c>
      <c r="C318" s="22">
        <f>INPC!E318</f>
        <v>376.8</v>
      </c>
      <c r="D318" s="20">
        <f>'IGPC-MTB'!B318*$D$385/'IGPC-MTB'!$B$385</f>
        <v>1.0466784230421837E-9</v>
      </c>
      <c r="E318" s="18">
        <f t="shared" si="16"/>
        <v>1.0466784230421837E-9</v>
      </c>
      <c r="F318" s="18">
        <f t="shared" si="17"/>
        <v>1.0317911153245866E-9</v>
      </c>
      <c r="G318" s="18">
        <f t="shared" si="18"/>
        <v>1.0067581558967772E-9</v>
      </c>
      <c r="H318" s="18">
        <f t="shared" si="19"/>
        <v>9.2340443726738348E-10</v>
      </c>
    </row>
    <row r="319" spans="1:8">
      <c r="A319" s="17">
        <v>27181</v>
      </c>
      <c r="B319" s="18">
        <f>INPC!D319</f>
        <v>2750000000000</v>
      </c>
      <c r="C319" s="22">
        <f>INPC!E319</f>
        <v>376.8</v>
      </c>
      <c r="D319" s="20">
        <f>'IGPC-MTB'!B319*$D$385/'IGPC-MTB'!$B$385</f>
        <v>1.0622244137423478E-9</v>
      </c>
      <c r="E319" s="18">
        <f t="shared" si="16"/>
        <v>1.0622244137423478E-9</v>
      </c>
      <c r="F319" s="18">
        <f t="shared" si="17"/>
        <v>1.0544227682920872E-9</v>
      </c>
      <c r="G319" s="18">
        <f t="shared" si="18"/>
        <v>1.0418374123232253E-9</v>
      </c>
      <c r="H319" s="18">
        <f t="shared" si="19"/>
        <v>9.4025334971332357E-10</v>
      </c>
    </row>
    <row r="320" spans="1:8">
      <c r="A320" s="17">
        <v>27211</v>
      </c>
      <c r="B320" s="18">
        <f>INPC!D320</f>
        <v>2750000000000</v>
      </c>
      <c r="C320" s="22">
        <f>INPC!E320</f>
        <v>376.8</v>
      </c>
      <c r="D320" s="20">
        <f>'IGPC-MTB'!B320*$D$385/'IGPC-MTB'!$B$385</f>
        <v>1.0843965644130732E-9</v>
      </c>
      <c r="E320" s="18">
        <f t="shared" si="16"/>
        <v>1.0843965644130732E-9</v>
      </c>
      <c r="F320" s="18">
        <f t="shared" si="17"/>
        <v>1.0732532342825213E-9</v>
      </c>
      <c r="G320" s="18">
        <f t="shared" si="18"/>
        <v>1.0643208280288955E-9</v>
      </c>
      <c r="H320" s="18">
        <f t="shared" si="19"/>
        <v>9.5778405539862118E-10</v>
      </c>
    </row>
    <row r="321" spans="1:8">
      <c r="A321" s="17">
        <v>27242</v>
      </c>
      <c r="B321" s="18">
        <f>INPC!D321</f>
        <v>2750000000000</v>
      </c>
      <c r="C321" s="22">
        <f>INPC!E321</f>
        <v>376.8</v>
      </c>
      <c r="D321" s="20">
        <f>'IGPC-MTB'!B321*$D$385/'IGPC-MTB'!$B$385</f>
        <v>1.1065687150837988E-9</v>
      </c>
      <c r="E321" s="18">
        <f t="shared" si="16"/>
        <v>1.1065687150837988E-9</v>
      </c>
      <c r="F321" s="18">
        <f t="shared" si="17"/>
        <v>1.0954265438284122E-9</v>
      </c>
      <c r="G321" s="18">
        <f t="shared" si="18"/>
        <v>1.0842454288094176E-9</v>
      </c>
      <c r="H321" s="18">
        <f t="shared" si="19"/>
        <v>9.7589216312307079E-10</v>
      </c>
    </row>
    <row r="322" spans="1:8">
      <c r="A322" s="17">
        <v>27273</v>
      </c>
      <c r="B322" s="18">
        <f>INPC!D322</f>
        <v>2750000000000</v>
      </c>
      <c r="C322" s="22">
        <f>INPC!E322</f>
        <v>376.8</v>
      </c>
      <c r="D322" s="20">
        <f>'IGPC-MTB'!B322*$D$385/'IGPC-MTB'!$B$385</f>
        <v>1.1238986719298832E-9</v>
      </c>
      <c r="E322" s="18">
        <f t="shared" ref="E322:E385" si="20">D322</f>
        <v>1.1238986719298832E-9</v>
      </c>
      <c r="F322" s="18">
        <f t="shared" si="17"/>
        <v>1.115200031062517E-9</v>
      </c>
      <c r="G322" s="18">
        <f t="shared" si="18"/>
        <v>1.1048361934220196E-9</v>
      </c>
      <c r="H322" s="18">
        <f t="shared" si="19"/>
        <v>9.9432645094677079E-10</v>
      </c>
    </row>
    <row r="323" spans="1:8">
      <c r="A323" s="17">
        <v>27303</v>
      </c>
      <c r="B323" s="18">
        <f>INPC!D323</f>
        <v>2750000000000</v>
      </c>
      <c r="C323" s="22">
        <f>INPC!E323</f>
        <v>376.8</v>
      </c>
      <c r="D323" s="20">
        <f>'IGPC-MTB'!B323*$D$385/'IGPC-MTB'!$B$385</f>
        <v>1.1478547887465291E-9</v>
      </c>
      <c r="E323" s="18">
        <f t="shared" si="20"/>
        <v>1.1478547887465291E-9</v>
      </c>
      <c r="F323" s="18">
        <f t="shared" ref="F323:F386" si="21">SQRT(E323*E322)</f>
        <v>1.1358135730130104E-9</v>
      </c>
      <c r="G323" s="18">
        <f t="shared" si="18"/>
        <v>1.1259804032144067E-9</v>
      </c>
      <c r="H323" s="18">
        <f t="shared" si="19"/>
        <v>1.0145318959141666E-9</v>
      </c>
    </row>
    <row r="324" spans="1:8">
      <c r="A324" s="17">
        <v>27334</v>
      </c>
      <c r="B324" s="18">
        <f>INPC!D324</f>
        <v>2750000000000</v>
      </c>
      <c r="C324" s="22">
        <f>INPC!E324</f>
        <v>376.8</v>
      </c>
      <c r="D324" s="20">
        <f>'IGPC-MTB'!B324*$D$385/'IGPC-MTB'!$B$385</f>
        <v>1.1735948717090958E-9</v>
      </c>
      <c r="E324" s="18">
        <f t="shared" si="20"/>
        <v>1.1735948717090958E-9</v>
      </c>
      <c r="F324" s="18">
        <f t="shared" si="21"/>
        <v>1.160653476942905E-9</v>
      </c>
      <c r="G324" s="18">
        <f t="shared" ref="G324:G387" si="22">GEOMEAN(E322:E324)</f>
        <v>1.1482702256807877E-9</v>
      </c>
      <c r="H324" s="18">
        <f t="shared" si="19"/>
        <v>1.0365999562328071E-9</v>
      </c>
    </row>
    <row r="325" spans="1:8">
      <c r="A325" s="17">
        <v>27364</v>
      </c>
      <c r="B325" s="18">
        <f>INPC!D325</f>
        <v>2750000000000</v>
      </c>
      <c r="C325" s="22">
        <f>INPC!E325</f>
        <v>415.2</v>
      </c>
      <c r="D325" s="20">
        <f>'IGPC-MTB'!B325*$D$385/'IGPC-MTB'!$B$385</f>
        <v>1.1998446592847824E-9</v>
      </c>
      <c r="E325" s="18">
        <f t="shared" si="20"/>
        <v>1.1998446592847824E-9</v>
      </c>
      <c r="F325" s="18">
        <f t="shared" si="21"/>
        <v>1.1866471838689744E-9</v>
      </c>
      <c r="G325" s="18">
        <f t="shared" si="22"/>
        <v>1.1735728634207569E-9</v>
      </c>
      <c r="H325" s="18">
        <f t="shared" si="19"/>
        <v>1.060483116983886E-9</v>
      </c>
    </row>
    <row r="326" spans="1:8">
      <c r="A326" s="17">
        <v>27395</v>
      </c>
      <c r="B326" s="18">
        <f>INPC!D326</f>
        <v>2750000000000</v>
      </c>
      <c r="C326" s="22">
        <f>INPC!E326</f>
        <v>415.2</v>
      </c>
      <c r="D326" s="20">
        <f>'IGPC-MTB'!B326*$D$385/'IGPC-MTB'!$B$385</f>
        <v>1.2367982437359918E-9</v>
      </c>
      <c r="E326" s="18">
        <f t="shared" si="20"/>
        <v>1.2367982437359918E-9</v>
      </c>
      <c r="F326" s="18">
        <f t="shared" si="21"/>
        <v>1.2181813359920715E-9</v>
      </c>
      <c r="G326" s="18">
        <f t="shared" si="22"/>
        <v>1.2031340793399578E-9</v>
      </c>
      <c r="H326" s="18">
        <f t="shared" si="19"/>
        <v>1.0864815834377121E-9</v>
      </c>
    </row>
    <row r="327" spans="1:8">
      <c r="A327" s="17">
        <v>27426</v>
      </c>
      <c r="B327" s="18">
        <f>INPC!D327</f>
        <v>2750000000000</v>
      </c>
      <c r="C327" s="22">
        <f>INPC!E327</f>
        <v>415.2</v>
      </c>
      <c r="D327" s="20">
        <f>'IGPC-MTB'!B327*$D$385/'IGPC-MTB'!$B$385</f>
        <v>1.2645771451510386E-9</v>
      </c>
      <c r="E327" s="18">
        <f t="shared" si="20"/>
        <v>1.2645771451510386E-9</v>
      </c>
      <c r="F327" s="18">
        <f t="shared" si="21"/>
        <v>1.2506105677593962E-9</v>
      </c>
      <c r="G327" s="18">
        <f t="shared" si="22"/>
        <v>1.2334543199784843E-9</v>
      </c>
      <c r="H327" s="18">
        <f t="shared" si="19"/>
        <v>1.1150773200938421E-9</v>
      </c>
    </row>
    <row r="328" spans="1:8">
      <c r="A328" s="17">
        <v>27454</v>
      </c>
      <c r="B328" s="18">
        <f>INPC!D328</f>
        <v>2750000000000</v>
      </c>
      <c r="C328" s="22">
        <f>INPC!E328</f>
        <v>415.2</v>
      </c>
      <c r="D328" s="20">
        <f>'IGPC-MTB'!B328*$D$385/'IGPC-MTB'!$B$385</f>
        <v>1.2844556250627236E-9</v>
      </c>
      <c r="E328" s="18">
        <f t="shared" si="20"/>
        <v>1.2844556250627236E-9</v>
      </c>
      <c r="F328" s="18">
        <f t="shared" si="21"/>
        <v>1.2744776292328602E-9</v>
      </c>
      <c r="G328" s="18">
        <f t="shared" si="22"/>
        <v>1.2617919851448812E-9</v>
      </c>
      <c r="H328" s="18">
        <f t="shared" si="19"/>
        <v>1.1426123562858197E-9</v>
      </c>
    </row>
    <row r="329" spans="1:8">
      <c r="A329" s="17">
        <v>27485</v>
      </c>
      <c r="B329" s="18">
        <f>INPC!D329</f>
        <v>2750000000000</v>
      </c>
      <c r="C329" s="22">
        <f>INPC!E329</f>
        <v>415.2</v>
      </c>
      <c r="D329" s="20">
        <f>'IGPC-MTB'!B329*$D$385/'IGPC-MTB'!$B$385</f>
        <v>1.3127442310908909E-9</v>
      </c>
      <c r="E329" s="18">
        <f t="shared" si="20"/>
        <v>1.3127442310908909E-9</v>
      </c>
      <c r="F329" s="18">
        <f t="shared" si="21"/>
        <v>1.2985228961760109E-9</v>
      </c>
      <c r="G329" s="18">
        <f t="shared" si="22"/>
        <v>1.2871075879823215E-9</v>
      </c>
      <c r="H329" s="18">
        <f t="shared" si="19"/>
        <v>1.1671671829794296E-9</v>
      </c>
    </row>
    <row r="330" spans="1:8">
      <c r="A330" s="17">
        <v>27515</v>
      </c>
      <c r="B330" s="18">
        <f>INPC!D330</f>
        <v>2750000000000</v>
      </c>
      <c r="C330" s="22">
        <f>INPC!E330</f>
        <v>532.79999999999995</v>
      </c>
      <c r="D330" s="20">
        <f>'IGPC-MTB'!B330*$D$385/'IGPC-MTB'!$B$385</f>
        <v>1.3287999264041746E-9</v>
      </c>
      <c r="E330" s="18">
        <f t="shared" si="20"/>
        <v>1.3287999264041746E-9</v>
      </c>
      <c r="F330" s="18">
        <f t="shared" si="21"/>
        <v>1.3207476813006642E-9</v>
      </c>
      <c r="G330" s="18">
        <f t="shared" si="22"/>
        <v>1.3085378007012685E-9</v>
      </c>
      <c r="H330" s="18">
        <f t="shared" si="19"/>
        <v>1.1906120173226482E-9</v>
      </c>
    </row>
    <row r="331" spans="1:8">
      <c r="A331" s="17">
        <v>27546</v>
      </c>
      <c r="B331" s="18">
        <f>INPC!D331</f>
        <v>2750000000000</v>
      </c>
      <c r="C331" s="22">
        <f>INPC!E331</f>
        <v>532.79999999999995</v>
      </c>
      <c r="D331" s="20">
        <f>'IGPC-MTB'!B331*$D$385/'IGPC-MTB'!$B$385</f>
        <v>1.3616758739504231E-9</v>
      </c>
      <c r="E331" s="18">
        <f t="shared" si="20"/>
        <v>1.3616758739504231E-9</v>
      </c>
      <c r="F331" s="18">
        <f t="shared" si="21"/>
        <v>1.3451374654999624E-9</v>
      </c>
      <c r="G331" s="18">
        <f t="shared" si="22"/>
        <v>1.3342518660104226E-9</v>
      </c>
      <c r="H331" s="18">
        <f t="shared" si="19"/>
        <v>1.2155095734662452E-9</v>
      </c>
    </row>
    <row r="332" spans="1:8">
      <c r="A332" s="17">
        <v>27576</v>
      </c>
      <c r="B332" s="18">
        <f>INPC!D332</f>
        <v>2750000000000</v>
      </c>
      <c r="C332" s="22">
        <f>INPC!E332</f>
        <v>532.79999999999995</v>
      </c>
      <c r="D332" s="20">
        <f>'IGPC-MTB'!B332*$D$385/'IGPC-MTB'!$B$385</f>
        <v>1.3930227076573113E-9</v>
      </c>
      <c r="E332" s="18">
        <f t="shared" si="20"/>
        <v>1.3930227076573113E-9</v>
      </c>
      <c r="F332" s="18">
        <f t="shared" si="21"/>
        <v>1.3772601108294882E-9</v>
      </c>
      <c r="G332" s="18">
        <f t="shared" si="22"/>
        <v>1.360913465946117E-9</v>
      </c>
      <c r="H332" s="18">
        <f t="shared" si="19"/>
        <v>1.2411450960238676E-9</v>
      </c>
    </row>
    <row r="333" spans="1:8">
      <c r="A333" s="17">
        <v>27607</v>
      </c>
      <c r="B333" s="18">
        <f>INPC!D333</f>
        <v>2750000000000</v>
      </c>
      <c r="C333" s="22">
        <f>INPC!E333</f>
        <v>532.79999999999995</v>
      </c>
      <c r="D333" s="20">
        <f>'IGPC-MTB'!B333*$D$385/'IGPC-MTB'!$B$385</f>
        <v>1.4475611012611647E-9</v>
      </c>
      <c r="E333" s="18">
        <f t="shared" si="20"/>
        <v>1.4475611012611647E-9</v>
      </c>
      <c r="F333" s="18">
        <f t="shared" si="21"/>
        <v>1.4200300999550069E-9</v>
      </c>
      <c r="G333" s="18">
        <f t="shared" si="22"/>
        <v>1.4003059934542024E-9</v>
      </c>
      <c r="H333" s="18">
        <f t="shared" ref="H333:H396" si="23">GEOMEAN(E322:E333)</f>
        <v>1.2692410179078661E-9</v>
      </c>
    </row>
    <row r="334" spans="1:8">
      <c r="A334" s="17">
        <v>27638</v>
      </c>
      <c r="B334" s="18">
        <f>INPC!D334</f>
        <v>2750000000000</v>
      </c>
      <c r="C334" s="22">
        <f>INPC!E334</f>
        <v>532.79999999999995</v>
      </c>
      <c r="D334" s="20">
        <f>'IGPC-MTB'!B334*$D$385/'IGPC-MTB'!$B$385</f>
        <v>1.476104559595892E-9</v>
      </c>
      <c r="E334" s="18">
        <f t="shared" si="20"/>
        <v>1.476104559595892E-9</v>
      </c>
      <c r="F334" s="18">
        <f t="shared" si="21"/>
        <v>1.4617631620290806E-9</v>
      </c>
      <c r="G334" s="18">
        <f t="shared" si="22"/>
        <v>1.4384808146402196E-9</v>
      </c>
      <c r="H334" s="18">
        <f t="shared" si="23"/>
        <v>1.2984042518923695E-9</v>
      </c>
    </row>
    <row r="335" spans="1:8">
      <c r="A335" s="17">
        <v>27668</v>
      </c>
      <c r="B335" s="18">
        <f>INPC!D335</f>
        <v>2750000000000</v>
      </c>
      <c r="C335" s="22">
        <f>INPC!E335</f>
        <v>532.79999999999995</v>
      </c>
      <c r="D335" s="20">
        <f>'IGPC-MTB'!B335*$D$385/'IGPC-MTB'!$B$385</f>
        <v>1.5087256548355801E-9</v>
      </c>
      <c r="E335" s="18">
        <f t="shared" si="20"/>
        <v>1.5087256548355801E-9</v>
      </c>
      <c r="F335" s="18">
        <f t="shared" si="21"/>
        <v>1.4923259758786274E-9</v>
      </c>
      <c r="G335" s="18">
        <f t="shared" si="22"/>
        <v>1.4772526138695493E-9</v>
      </c>
      <c r="H335" s="18">
        <f t="shared" si="23"/>
        <v>1.3283225316281269E-9</v>
      </c>
    </row>
    <row r="336" spans="1:8">
      <c r="A336" s="17">
        <v>27699</v>
      </c>
      <c r="B336" s="18">
        <f>INPC!D336</f>
        <v>2750000000000</v>
      </c>
      <c r="C336" s="22">
        <f>INPC!E336</f>
        <v>532.79999999999995</v>
      </c>
      <c r="D336" s="20">
        <f>'IGPC-MTB'!B336*$D$385/'IGPC-MTB'!$B$385</f>
        <v>1.5413467500752685E-9</v>
      </c>
      <c r="E336" s="18">
        <f t="shared" si="20"/>
        <v>1.5413467500752685E-9</v>
      </c>
      <c r="F336" s="18">
        <f t="shared" si="21"/>
        <v>1.5249489777812249E-9</v>
      </c>
      <c r="G336" s="18">
        <f t="shared" si="22"/>
        <v>1.5084905111962664E-9</v>
      </c>
      <c r="H336" s="18">
        <f t="shared" si="23"/>
        <v>1.3588412382506575E-9</v>
      </c>
    </row>
    <row r="337" spans="1:8">
      <c r="A337" s="17">
        <v>27729</v>
      </c>
      <c r="B337" s="18">
        <f>INPC!D337</f>
        <v>2750000000000</v>
      </c>
      <c r="C337" s="22">
        <f>INPC!E337</f>
        <v>532.79999999999995</v>
      </c>
      <c r="D337" s="20">
        <f>'IGPC-MTB'!B337*$D$385/'IGPC-MTB'!$B$385</f>
        <v>1.5678513899575153E-9</v>
      </c>
      <c r="E337" s="18">
        <f t="shared" si="20"/>
        <v>1.5678513899575153E-9</v>
      </c>
      <c r="F337" s="18">
        <f t="shared" si="21"/>
        <v>1.5545425836920675E-9</v>
      </c>
      <c r="G337" s="18">
        <f t="shared" si="22"/>
        <v>1.5391177280851602E-9</v>
      </c>
      <c r="H337" s="18">
        <f t="shared" si="23"/>
        <v>1.3894738395259886E-9</v>
      </c>
    </row>
    <row r="338" spans="1:8">
      <c r="A338" s="17">
        <v>27760</v>
      </c>
      <c r="B338" s="18">
        <f>INPC!D338</f>
        <v>2750000000000</v>
      </c>
      <c r="C338" s="22">
        <f>INPC!E338</f>
        <v>532.79999999999995</v>
      </c>
      <c r="D338" s="20">
        <f>'IGPC-MTB'!B338*$D$385/'IGPC-MTB'!$B$385</f>
        <v>1.6206058174154484E-9</v>
      </c>
      <c r="E338" s="18">
        <f t="shared" si="20"/>
        <v>1.6206058174154484E-9</v>
      </c>
      <c r="F338" s="18">
        <f t="shared" si="21"/>
        <v>1.5940103774467863E-9</v>
      </c>
      <c r="G338" s="18">
        <f t="shared" si="22"/>
        <v>1.5762588815297728E-9</v>
      </c>
      <c r="H338" s="18">
        <f t="shared" si="23"/>
        <v>1.421123820164429E-9</v>
      </c>
    </row>
    <row r="339" spans="1:8">
      <c r="A339" s="17">
        <v>27791</v>
      </c>
      <c r="B339" s="18">
        <f>INPC!D339</f>
        <v>2750000000000</v>
      </c>
      <c r="C339" s="22">
        <f>INPC!E339</f>
        <v>532.79999999999995</v>
      </c>
      <c r="D339" s="20">
        <f>'IGPC-MTB'!B339*$D$385/'IGPC-MTB'!$B$385</f>
        <v>1.6980809186097079E-9</v>
      </c>
      <c r="E339" s="18">
        <f t="shared" si="20"/>
        <v>1.6980809186097079E-9</v>
      </c>
      <c r="F339" s="18">
        <f t="shared" si="21"/>
        <v>1.658891140232252E-9</v>
      </c>
      <c r="G339" s="18">
        <f t="shared" si="22"/>
        <v>1.6279718470165772E-9</v>
      </c>
      <c r="H339" s="18">
        <f t="shared" si="23"/>
        <v>1.4564637280615494E-9</v>
      </c>
    </row>
    <row r="340" spans="1:8">
      <c r="A340" s="17">
        <v>27820</v>
      </c>
      <c r="B340" s="18">
        <f>INPC!D340</f>
        <v>2750000000000</v>
      </c>
      <c r="C340" s="22">
        <f>INPC!E340</f>
        <v>532.79999999999995</v>
      </c>
      <c r="D340" s="20">
        <f>'IGPC-MTB'!B340*$D$385/'IGPC-MTB'!$B$385</f>
        <v>1.7444640384036396E-9</v>
      </c>
      <c r="E340" s="18">
        <f t="shared" si="20"/>
        <v>1.7444640384036396E-9</v>
      </c>
      <c r="F340" s="18">
        <f t="shared" si="21"/>
        <v>1.7211162357069477E-9</v>
      </c>
      <c r="G340" s="18">
        <f t="shared" si="22"/>
        <v>1.6869385601154522E-9</v>
      </c>
      <c r="H340" s="18">
        <f t="shared" si="23"/>
        <v>1.4940951284353755E-9</v>
      </c>
    </row>
    <row r="341" spans="1:8">
      <c r="A341" s="17">
        <v>27851</v>
      </c>
      <c r="B341" s="18">
        <f>INPC!D341</f>
        <v>2750000000000</v>
      </c>
      <c r="C341" s="22">
        <f>INPC!E341</f>
        <v>532.79999999999995</v>
      </c>
      <c r="D341" s="20">
        <f>'IGPC-MTB'!B341*$D$385/'IGPC-MTB'!$B$385</f>
        <v>1.7982378750878132E-9</v>
      </c>
      <c r="E341" s="18">
        <f t="shared" si="20"/>
        <v>1.7982378750878132E-9</v>
      </c>
      <c r="F341" s="18">
        <f t="shared" si="21"/>
        <v>1.771146889895377E-9</v>
      </c>
      <c r="G341" s="18">
        <f t="shared" si="22"/>
        <v>1.7464487587283841E-9</v>
      </c>
      <c r="H341" s="18">
        <f t="shared" si="23"/>
        <v>1.5337944721894433E-9</v>
      </c>
    </row>
    <row r="342" spans="1:8">
      <c r="A342" s="17">
        <v>27881</v>
      </c>
      <c r="B342" s="18">
        <f>INPC!D342</f>
        <v>2750000000000</v>
      </c>
      <c r="C342" s="22">
        <f>INPC!E342</f>
        <v>768</v>
      </c>
      <c r="D342" s="20">
        <f>'IGPC-MTB'!B342*$D$385/'IGPC-MTB'!$B$385</f>
        <v>1.8754581239755127E-9</v>
      </c>
      <c r="E342" s="18">
        <f t="shared" si="20"/>
        <v>1.8754581239755127E-9</v>
      </c>
      <c r="F342" s="18">
        <f t="shared" si="21"/>
        <v>1.8364421667109211E-9</v>
      </c>
      <c r="G342" s="18">
        <f t="shared" si="22"/>
        <v>1.8052561965934068E-9</v>
      </c>
      <c r="H342" s="18">
        <f t="shared" si="23"/>
        <v>1.5784753937950617E-9</v>
      </c>
    </row>
    <row r="343" spans="1:8">
      <c r="A343" s="17">
        <v>27912</v>
      </c>
      <c r="B343" s="18">
        <f>INPC!D343</f>
        <v>2750000000000</v>
      </c>
      <c r="C343" s="22">
        <f>INPC!E343</f>
        <v>768</v>
      </c>
      <c r="D343" s="20">
        <f>'IGPC-MTB'!B343*$D$385/'IGPC-MTB'!$B$385</f>
        <v>1.9144505268792025E-9</v>
      </c>
      <c r="E343" s="18">
        <f t="shared" si="20"/>
        <v>1.9144505268792025E-9</v>
      </c>
      <c r="F343" s="18">
        <f t="shared" si="21"/>
        <v>1.8948540296246572E-9</v>
      </c>
      <c r="G343" s="18">
        <f t="shared" si="22"/>
        <v>1.8620852215017151E-9</v>
      </c>
      <c r="H343" s="18">
        <f t="shared" si="23"/>
        <v>1.6239351542481316E-9</v>
      </c>
    </row>
    <row r="344" spans="1:8">
      <c r="A344" s="17">
        <v>27942</v>
      </c>
      <c r="B344" s="18">
        <f>INPC!D344</f>
        <v>2750000000000</v>
      </c>
      <c r="C344" s="22">
        <f>INPC!E344</f>
        <v>768</v>
      </c>
      <c r="D344" s="20">
        <f>'IGPC-MTB'!B344*$D$385/'IGPC-MTB'!$B$385</f>
        <v>1.9654209881912154E-9</v>
      </c>
      <c r="E344" s="18">
        <f t="shared" si="20"/>
        <v>1.9654209881912154E-9</v>
      </c>
      <c r="F344" s="18">
        <f t="shared" si="21"/>
        <v>1.9397683486391139E-9</v>
      </c>
      <c r="G344" s="18">
        <f t="shared" si="22"/>
        <v>1.9180902434068213E-9</v>
      </c>
      <c r="H344" s="18">
        <f t="shared" si="23"/>
        <v>1.6711937372155097E-9</v>
      </c>
    </row>
    <row r="345" spans="1:8">
      <c r="A345" s="17">
        <v>27973</v>
      </c>
      <c r="B345" s="18">
        <f>INPC!D345</f>
        <v>2750000000000</v>
      </c>
      <c r="C345" s="22">
        <f>INPC!E345</f>
        <v>768</v>
      </c>
      <c r="D345" s="20">
        <f>'IGPC-MTB'!B345*$D$385/'IGPC-MTB'!$B$385</f>
        <v>2.0161365971966681E-9</v>
      </c>
      <c r="E345" s="18">
        <f t="shared" si="20"/>
        <v>2.0161365971966681E-9</v>
      </c>
      <c r="F345" s="18">
        <f t="shared" si="21"/>
        <v>1.9906172869717447E-9</v>
      </c>
      <c r="G345" s="18">
        <f t="shared" si="22"/>
        <v>1.9648974850552325E-9</v>
      </c>
      <c r="H345" s="18">
        <f t="shared" si="23"/>
        <v>1.7179758459300627E-9</v>
      </c>
    </row>
    <row r="346" spans="1:8">
      <c r="A346" s="17">
        <v>28004</v>
      </c>
      <c r="B346" s="18">
        <f>INPC!D346</f>
        <v>2750000000000</v>
      </c>
      <c r="C346" s="22">
        <f>INPC!E346</f>
        <v>768</v>
      </c>
      <c r="D346" s="20">
        <f>'IGPC-MTB'!B346*$D$385/'IGPC-MTB'!$B$385</f>
        <v>2.0742429230923629E-9</v>
      </c>
      <c r="E346" s="18">
        <f t="shared" si="20"/>
        <v>2.0742429230923629E-9</v>
      </c>
      <c r="F346" s="18">
        <f t="shared" si="21"/>
        <v>2.0449833908182989E-9</v>
      </c>
      <c r="G346" s="18">
        <f t="shared" si="22"/>
        <v>2.0181110167042264E-9</v>
      </c>
      <c r="H346" s="18">
        <f t="shared" si="23"/>
        <v>1.7673758979323259E-9</v>
      </c>
    </row>
    <row r="347" spans="1:8">
      <c r="A347" s="17">
        <v>28034</v>
      </c>
      <c r="B347" s="18">
        <f>INPC!D347</f>
        <v>2750000000000</v>
      </c>
      <c r="C347" s="22">
        <f>INPC!E347</f>
        <v>768</v>
      </c>
      <c r="D347" s="20">
        <f>'IGPC-MTB'!B347*$D$385/'IGPC-MTB'!$B$385</f>
        <v>2.1341332151339775E-9</v>
      </c>
      <c r="E347" s="18">
        <f t="shared" si="20"/>
        <v>2.1341332151339775E-9</v>
      </c>
      <c r="F347" s="18">
        <f t="shared" si="21"/>
        <v>2.103974980466261E-9</v>
      </c>
      <c r="G347" s="18">
        <f t="shared" si="22"/>
        <v>2.074278336907039E-9</v>
      </c>
      <c r="H347" s="18">
        <f t="shared" si="23"/>
        <v>1.819197563244905E-9</v>
      </c>
    </row>
    <row r="348" spans="1:8">
      <c r="A348" s="17">
        <v>28065</v>
      </c>
      <c r="B348" s="18">
        <f>INPC!D348</f>
        <v>2750000000000</v>
      </c>
      <c r="C348" s="22">
        <f>INPC!E348</f>
        <v>768</v>
      </c>
      <c r="D348" s="20">
        <f>'IGPC-MTB'!B348*$D$385/'IGPC-MTB'!$B$385</f>
        <v>2.2042175994379954E-9</v>
      </c>
      <c r="E348" s="18">
        <f t="shared" si="20"/>
        <v>2.2042175994379954E-9</v>
      </c>
      <c r="F348" s="18">
        <f t="shared" si="21"/>
        <v>2.1688923422667863E-9</v>
      </c>
      <c r="G348" s="18">
        <f t="shared" si="22"/>
        <v>2.1368721353737653E-9</v>
      </c>
      <c r="H348" s="18">
        <f t="shared" si="23"/>
        <v>1.8742436229082044E-9</v>
      </c>
    </row>
    <row r="349" spans="1:8">
      <c r="A349" s="17">
        <v>28095</v>
      </c>
      <c r="B349" s="18">
        <f>INPC!D349</f>
        <v>2750000000000</v>
      </c>
      <c r="C349" s="22">
        <f>INPC!E349</f>
        <v>768</v>
      </c>
      <c r="D349" s="20">
        <f>'IGPC-MTB'!B349*$D$385/'IGPC-MTB'!$B$385</f>
        <v>2.2521298330712877E-9</v>
      </c>
      <c r="E349" s="18">
        <f t="shared" si="20"/>
        <v>2.2521298330712877E-9</v>
      </c>
      <c r="F349" s="18">
        <f t="shared" si="21"/>
        <v>2.2280449309372303E-9</v>
      </c>
      <c r="G349" s="18">
        <f t="shared" si="22"/>
        <v>2.1962906098879366E-9</v>
      </c>
      <c r="H349" s="18">
        <f t="shared" si="23"/>
        <v>1.9316721535531556E-9</v>
      </c>
    </row>
    <row r="350" spans="1:8">
      <c r="A350" s="17">
        <v>28126</v>
      </c>
      <c r="B350" s="18">
        <f>INPC!D350</f>
        <v>2750000000000</v>
      </c>
      <c r="C350" s="22">
        <f>INPC!E350</f>
        <v>768</v>
      </c>
      <c r="D350" s="20">
        <f>'IGPC-MTB'!B350*$D$385/'IGPC-MTB'!$B$385</f>
        <v>2.3456606295788311E-9</v>
      </c>
      <c r="E350" s="18">
        <f t="shared" si="20"/>
        <v>2.3456606295788311E-9</v>
      </c>
      <c r="F350" s="18">
        <f t="shared" si="21"/>
        <v>2.2984195183071483E-9</v>
      </c>
      <c r="G350" s="18">
        <f t="shared" si="22"/>
        <v>2.2665798449872369E-9</v>
      </c>
      <c r="H350" s="18">
        <f t="shared" si="23"/>
        <v>1.9921210962476303E-9</v>
      </c>
    </row>
    <row r="351" spans="1:8">
      <c r="A351" s="17">
        <v>28157</v>
      </c>
      <c r="B351" s="18">
        <f>INPC!D351</f>
        <v>2750000000000</v>
      </c>
      <c r="C351" s="22">
        <f>INPC!E351</f>
        <v>768</v>
      </c>
      <c r="D351" s="20">
        <f>'IGPC-MTB'!B351*$D$385/'IGPC-MTB'!$B$385</f>
        <v>2.4302715953567728E-9</v>
      </c>
      <c r="E351" s="18">
        <f t="shared" si="20"/>
        <v>2.4302715953567728E-9</v>
      </c>
      <c r="F351" s="18">
        <f t="shared" si="21"/>
        <v>2.3875913386532708E-9</v>
      </c>
      <c r="G351" s="18">
        <f t="shared" si="22"/>
        <v>2.3415555811331523E-9</v>
      </c>
      <c r="H351" s="18">
        <f t="shared" si="23"/>
        <v>2.0525343645858981E-9</v>
      </c>
    </row>
    <row r="352" spans="1:8">
      <c r="A352" s="17">
        <v>28185</v>
      </c>
      <c r="B352" s="18">
        <f>INPC!D352</f>
        <v>2750000000000</v>
      </c>
      <c r="C352" s="22">
        <f>INPC!E352</f>
        <v>768</v>
      </c>
      <c r="D352" s="20">
        <f>'IGPC-MTB'!B352*$D$385/'IGPC-MTB'!$B$385</f>
        <v>2.5085112534707122E-9</v>
      </c>
      <c r="E352" s="18">
        <f t="shared" si="20"/>
        <v>2.5085112534707122E-9</v>
      </c>
      <c r="F352" s="18">
        <f t="shared" si="21"/>
        <v>2.4690815389416945E-9</v>
      </c>
      <c r="G352" s="18">
        <f t="shared" si="22"/>
        <v>2.427236053547187E-9</v>
      </c>
      <c r="H352" s="18">
        <f t="shared" si="23"/>
        <v>2.1156148482808616E-9</v>
      </c>
    </row>
    <row r="353" spans="1:8">
      <c r="A353" s="17">
        <v>28216</v>
      </c>
      <c r="B353" s="18">
        <f>INPC!D353</f>
        <v>2750000000000</v>
      </c>
      <c r="C353" s="22">
        <f>INPC!E353</f>
        <v>768</v>
      </c>
      <c r="D353" s="20">
        <f>'IGPC-MTB'!B353*$D$385/'IGPC-MTB'!$B$385</f>
        <v>2.6030614592044961E-9</v>
      </c>
      <c r="E353" s="18">
        <f t="shared" si="20"/>
        <v>2.6030614592044961E-9</v>
      </c>
      <c r="F353" s="18">
        <f t="shared" si="21"/>
        <v>2.5553490884594164E-9</v>
      </c>
      <c r="G353" s="18">
        <f t="shared" si="22"/>
        <v>2.5129572213745686E-9</v>
      </c>
      <c r="H353" s="18">
        <f t="shared" si="23"/>
        <v>2.1818407388110147E-9</v>
      </c>
    </row>
    <row r="354" spans="1:8">
      <c r="A354" s="17">
        <v>28246</v>
      </c>
      <c r="B354" s="18">
        <f>INPC!D354</f>
        <v>2750000000000</v>
      </c>
      <c r="C354" s="22">
        <f>INPC!E354</f>
        <v>1106.4000000000001</v>
      </c>
      <c r="D354" s="20">
        <f>'IGPC-MTB'!B354*$D$385/'IGPC-MTB'!$B$385</f>
        <v>2.710354280266283E-9</v>
      </c>
      <c r="E354" s="18">
        <f t="shared" si="20"/>
        <v>2.710354280266283E-9</v>
      </c>
      <c r="F354" s="18">
        <f t="shared" si="21"/>
        <v>2.6561661784894225E-9</v>
      </c>
      <c r="G354" s="18">
        <f t="shared" si="22"/>
        <v>2.6060066094134601E-9</v>
      </c>
      <c r="H354" s="18">
        <f t="shared" si="23"/>
        <v>2.2498294852476169E-9</v>
      </c>
    </row>
    <row r="355" spans="1:8">
      <c r="A355" s="17">
        <v>28277</v>
      </c>
      <c r="B355" s="18">
        <f>INPC!D355</f>
        <v>2750000000000</v>
      </c>
      <c r="C355" s="22">
        <f>INPC!E355</f>
        <v>1106.4000000000001</v>
      </c>
      <c r="D355" s="20">
        <f>'IGPC-MTB'!B355*$D$385/'IGPC-MTB'!$B$385</f>
        <v>2.7679509015488573E-9</v>
      </c>
      <c r="E355" s="18">
        <f t="shared" si="20"/>
        <v>2.7679509015488573E-9</v>
      </c>
      <c r="F355" s="18">
        <f t="shared" si="21"/>
        <v>2.7390011999960611E-9</v>
      </c>
      <c r="G355" s="18">
        <f t="shared" si="22"/>
        <v>2.692916923980567E-9</v>
      </c>
      <c r="H355" s="18">
        <f t="shared" si="23"/>
        <v>2.3200238902022123E-9</v>
      </c>
    </row>
    <row r="356" spans="1:8">
      <c r="A356" s="17">
        <v>28307</v>
      </c>
      <c r="B356" s="18">
        <f>INPC!D356</f>
        <v>2750000000000</v>
      </c>
      <c r="C356" s="22">
        <f>INPC!E356</f>
        <v>1106.4000000000001</v>
      </c>
      <c r="D356" s="20">
        <f>'IGPC-MTB'!B356*$D$385/'IGPC-MTB'!$B$385</f>
        <v>2.8372707289331949E-9</v>
      </c>
      <c r="E356" s="18">
        <f t="shared" si="20"/>
        <v>2.8372707289331949E-9</v>
      </c>
      <c r="F356" s="18">
        <f t="shared" si="21"/>
        <v>2.8023964873102486E-9</v>
      </c>
      <c r="G356" s="18">
        <f t="shared" si="22"/>
        <v>2.7713735913726469E-9</v>
      </c>
      <c r="H356" s="18">
        <f t="shared" si="23"/>
        <v>2.392101239135412E-9</v>
      </c>
    </row>
    <row r="357" spans="1:8">
      <c r="A357" s="17">
        <v>28338</v>
      </c>
      <c r="B357" s="18">
        <f>INPC!D357</f>
        <v>2750000000000</v>
      </c>
      <c r="C357" s="22">
        <f>INPC!E357</f>
        <v>1106.4000000000001</v>
      </c>
      <c r="D357" s="20">
        <f>'IGPC-MTB'!B357*$D$385/'IGPC-MTB'!$B$385</f>
        <v>2.8839087010336865E-9</v>
      </c>
      <c r="E357" s="18">
        <f t="shared" si="20"/>
        <v>2.8839087010336865E-9</v>
      </c>
      <c r="F357" s="18">
        <f t="shared" si="21"/>
        <v>2.8604946674235613E-9</v>
      </c>
      <c r="G357" s="18">
        <f t="shared" si="22"/>
        <v>2.8293079664124973E-9</v>
      </c>
      <c r="H357" s="18">
        <f t="shared" si="23"/>
        <v>2.4645332714659819E-9</v>
      </c>
    </row>
    <row r="358" spans="1:8">
      <c r="A358" s="17">
        <v>28369</v>
      </c>
      <c r="B358" s="18">
        <f>INPC!D358</f>
        <v>2750000000000</v>
      </c>
      <c r="C358" s="22">
        <f>INPC!E358</f>
        <v>1106.4000000000001</v>
      </c>
      <c r="D358" s="20">
        <f>'IGPC-MTB'!B358*$D$385/'IGPC-MTB'!$B$385</f>
        <v>2.9297821162144982E-9</v>
      </c>
      <c r="E358" s="18">
        <f t="shared" si="20"/>
        <v>2.9297821162144982E-9</v>
      </c>
      <c r="F358" s="18">
        <f t="shared" si="21"/>
        <v>2.9067549152076581E-9</v>
      </c>
      <c r="G358" s="18">
        <f t="shared" si="22"/>
        <v>2.8834064761592252E-9</v>
      </c>
      <c r="H358" s="18">
        <f t="shared" si="23"/>
        <v>2.5364871185207692E-9</v>
      </c>
    </row>
    <row r="359" spans="1:8">
      <c r="A359" s="17">
        <v>28399</v>
      </c>
      <c r="B359" s="18">
        <f>INPC!D359</f>
        <v>2750000000000</v>
      </c>
      <c r="C359" s="22">
        <f>INPC!E359</f>
        <v>1106.4000000000001</v>
      </c>
      <c r="D359" s="20">
        <f>'IGPC-MTB'!B359*$D$385/'IGPC-MTB'!$B$385</f>
        <v>3.0092960358612383E-9</v>
      </c>
      <c r="E359" s="18">
        <f t="shared" si="20"/>
        <v>3.0092960358612383E-9</v>
      </c>
      <c r="F359" s="18">
        <f t="shared" si="21"/>
        <v>2.9692729258627338E-9</v>
      </c>
      <c r="G359" s="18">
        <f t="shared" si="22"/>
        <v>2.9405410600387108E-9</v>
      </c>
      <c r="H359" s="18">
        <f t="shared" si="23"/>
        <v>2.610174906099324E-9</v>
      </c>
    </row>
    <row r="360" spans="1:8">
      <c r="A360" s="17">
        <v>28430</v>
      </c>
      <c r="B360" s="18">
        <f>INPC!D360</f>
        <v>2750000000000</v>
      </c>
      <c r="C360" s="22">
        <f>INPC!E360</f>
        <v>1106.4000000000001</v>
      </c>
      <c r="D360" s="20">
        <f>'IGPC-MTB'!B360*$D$385/'IGPC-MTB'!$B$385</f>
        <v>3.113530629244305E-9</v>
      </c>
      <c r="E360" s="18">
        <f t="shared" si="20"/>
        <v>3.113530629244305E-9</v>
      </c>
      <c r="F360" s="18">
        <f t="shared" si="21"/>
        <v>3.0609696797122043E-9</v>
      </c>
      <c r="G360" s="18">
        <f t="shared" si="22"/>
        <v>3.0166004607978452E-9</v>
      </c>
      <c r="H360" s="18">
        <f t="shared" si="23"/>
        <v>2.6863927073403539E-9</v>
      </c>
    </row>
    <row r="361" spans="1:8">
      <c r="A361" s="17">
        <v>28460</v>
      </c>
      <c r="B361" s="18">
        <f>INPC!D361</f>
        <v>2750000000000</v>
      </c>
      <c r="C361" s="22">
        <f>INPC!E361</f>
        <v>1106.4000000000001</v>
      </c>
      <c r="D361" s="20">
        <f>'IGPC-MTB'!B361*$D$385/'IGPC-MTB'!$B$385</f>
        <v>3.1876926504532832E-9</v>
      </c>
      <c r="E361" s="18">
        <f t="shared" si="20"/>
        <v>3.1876926504532832E-9</v>
      </c>
      <c r="F361" s="18">
        <f t="shared" si="21"/>
        <v>3.1503934204799338E-9</v>
      </c>
      <c r="G361" s="18">
        <f t="shared" si="22"/>
        <v>3.10264079758915E-9</v>
      </c>
      <c r="H361" s="18">
        <f t="shared" si="23"/>
        <v>2.7653052911734125E-9</v>
      </c>
    </row>
    <row r="362" spans="1:8">
      <c r="A362" s="17">
        <v>28491</v>
      </c>
      <c r="B362" s="18">
        <f>INPC!D362</f>
        <v>2750000000000</v>
      </c>
      <c r="C362" s="22">
        <f>INPC!E362</f>
        <v>1106.4000000000001</v>
      </c>
      <c r="D362" s="20">
        <f>'IGPC-MTB'!B362*$D$385/'IGPC-MTB'!$B$385</f>
        <v>3.306198973003713E-9</v>
      </c>
      <c r="E362" s="18">
        <f t="shared" si="20"/>
        <v>3.306198973003713E-9</v>
      </c>
      <c r="F362" s="18">
        <f t="shared" si="21"/>
        <v>3.2464051144581645E-9</v>
      </c>
      <c r="G362" s="18">
        <f t="shared" si="22"/>
        <v>3.2014952126273301E-9</v>
      </c>
      <c r="H362" s="18">
        <f t="shared" si="23"/>
        <v>2.8455424487471506E-9</v>
      </c>
    </row>
    <row r="363" spans="1:8">
      <c r="A363" s="17">
        <v>28522</v>
      </c>
      <c r="B363" s="18">
        <f>INPC!D363</f>
        <v>2750000000000</v>
      </c>
      <c r="C363" s="22">
        <f>INPC!E363</f>
        <v>1106.4000000000001</v>
      </c>
      <c r="D363" s="20">
        <f>'IGPC-MTB'!B363*$D$385/'IGPC-MTB'!$B$385</f>
        <v>3.4119626802261398E-9</v>
      </c>
      <c r="E363" s="18">
        <f t="shared" si="20"/>
        <v>3.4119626802261398E-9</v>
      </c>
      <c r="F363" s="18">
        <f t="shared" si="21"/>
        <v>3.3586645425363128E-9</v>
      </c>
      <c r="G363" s="18">
        <f t="shared" si="22"/>
        <v>3.300678568871838E-9</v>
      </c>
      <c r="H363" s="18">
        <f t="shared" si="23"/>
        <v>2.9271446905833591E-9</v>
      </c>
    </row>
    <row r="364" spans="1:8">
      <c r="A364" s="17">
        <v>28550</v>
      </c>
      <c r="B364" s="18">
        <f>INPC!D364</f>
        <v>2750000000000</v>
      </c>
      <c r="C364" s="22">
        <f>INPC!E364</f>
        <v>1106.4000000000001</v>
      </c>
      <c r="D364" s="20">
        <f>'IGPC-MTB'!B364*$D$385/'IGPC-MTB'!$B$385</f>
        <v>3.5223137289666478E-9</v>
      </c>
      <c r="E364" s="18">
        <f t="shared" si="20"/>
        <v>3.5223137289666478E-9</v>
      </c>
      <c r="F364" s="18">
        <f t="shared" si="21"/>
        <v>3.4666991492314952E-9</v>
      </c>
      <c r="G364" s="18">
        <f t="shared" si="22"/>
        <v>3.4123515325073611E-9</v>
      </c>
      <c r="H364" s="18">
        <f t="shared" si="23"/>
        <v>3.0111231806788398E-9</v>
      </c>
    </row>
    <row r="365" spans="1:8">
      <c r="A365" s="17">
        <v>28581</v>
      </c>
      <c r="B365" s="18">
        <f>INPC!D365</f>
        <v>2750000000000</v>
      </c>
      <c r="C365" s="22">
        <f>INPC!E365</f>
        <v>1106.4000000000001</v>
      </c>
      <c r="D365" s="20">
        <f>'IGPC-MTB'!B365*$D$385/'IGPC-MTB'!$B$385</f>
        <v>3.6127862977954701E-9</v>
      </c>
      <c r="E365" s="18">
        <f t="shared" si="20"/>
        <v>3.6127862977954701E-9</v>
      </c>
      <c r="F365" s="18">
        <f t="shared" si="21"/>
        <v>3.567263205392556E-9</v>
      </c>
      <c r="G365" s="18">
        <f t="shared" si="22"/>
        <v>3.5147264280115061E-9</v>
      </c>
      <c r="H365" s="18">
        <f t="shared" si="23"/>
        <v>3.0945084753027492E-9</v>
      </c>
    </row>
    <row r="366" spans="1:8">
      <c r="A366" s="17">
        <v>28611</v>
      </c>
      <c r="B366" s="18">
        <f>INPC!D366</f>
        <v>2750000000000</v>
      </c>
      <c r="C366" s="22">
        <f>INPC!E366</f>
        <v>1560</v>
      </c>
      <c r="D366" s="20">
        <f>'IGPC-MTB'!B366*$D$385/'IGPC-MTB'!$B$385</f>
        <v>3.7045331281570932E-9</v>
      </c>
      <c r="E366" s="18">
        <f t="shared" si="20"/>
        <v>3.7045331281570932E-9</v>
      </c>
      <c r="F366" s="18">
        <f t="shared" si="21"/>
        <v>3.6583721140878134E-9</v>
      </c>
      <c r="G366" s="18">
        <f t="shared" si="22"/>
        <v>3.6124451681140332E-9</v>
      </c>
      <c r="H366" s="18">
        <f t="shared" si="23"/>
        <v>3.1761472464995855E-9</v>
      </c>
    </row>
    <row r="367" spans="1:8">
      <c r="A367" s="17">
        <v>28642</v>
      </c>
      <c r="B367" s="18">
        <f>INPC!D367</f>
        <v>2750000000000</v>
      </c>
      <c r="C367" s="22">
        <f>INPC!E367</f>
        <v>1560</v>
      </c>
      <c r="D367" s="20">
        <f>'IGPC-MTB'!B367*$D$385/'IGPC-MTB'!$B$385</f>
        <v>3.8301753152912052E-9</v>
      </c>
      <c r="E367" s="18">
        <f t="shared" si="20"/>
        <v>3.8301753152912052E-9</v>
      </c>
      <c r="F367" s="18">
        <f t="shared" si="21"/>
        <v>3.7668304105900241E-9</v>
      </c>
      <c r="G367" s="18">
        <f t="shared" si="22"/>
        <v>3.7147660659656442E-9</v>
      </c>
      <c r="H367" s="18">
        <f t="shared" si="23"/>
        <v>3.2632898542914165E-9</v>
      </c>
    </row>
    <row r="368" spans="1:8">
      <c r="A368" s="17">
        <v>28672</v>
      </c>
      <c r="B368" s="18">
        <f>INPC!D368</f>
        <v>2750000000000</v>
      </c>
      <c r="C368" s="22">
        <f>INPC!E368</f>
        <v>1560</v>
      </c>
      <c r="D368" s="20">
        <f>'IGPC-MTB'!B368*$D$385/'IGPC-MTB'!$B$385</f>
        <v>4.0414478774294986E-9</v>
      </c>
      <c r="E368" s="18">
        <f t="shared" si="20"/>
        <v>4.0414478774294986E-9</v>
      </c>
      <c r="F368" s="18">
        <f t="shared" si="21"/>
        <v>3.9343937141783998E-9</v>
      </c>
      <c r="G368" s="18">
        <f t="shared" si="22"/>
        <v>3.8562309799199523E-9</v>
      </c>
      <c r="H368" s="18">
        <f t="shared" si="23"/>
        <v>3.3609238127464764E-9</v>
      </c>
    </row>
    <row r="369" spans="1:8">
      <c r="A369" s="17">
        <v>28703</v>
      </c>
      <c r="B369" s="18">
        <f>INPC!D369</f>
        <v>2750000000000</v>
      </c>
      <c r="C369" s="22">
        <f>INPC!E369</f>
        <v>1560</v>
      </c>
      <c r="D369" s="20">
        <f>'IGPC-MTB'!B369*$D$385/'IGPC-MTB'!$B$385</f>
        <v>4.1640318368848896E-9</v>
      </c>
      <c r="E369" s="18">
        <f t="shared" si="20"/>
        <v>4.1640318368848896E-9</v>
      </c>
      <c r="F369" s="18">
        <f t="shared" si="21"/>
        <v>4.1022820025843288E-9</v>
      </c>
      <c r="G369" s="18">
        <f t="shared" si="22"/>
        <v>4.0094969933003145E-9</v>
      </c>
      <c r="H369" s="18">
        <f t="shared" si="23"/>
        <v>3.465397402952194E-9</v>
      </c>
    </row>
    <row r="370" spans="1:8">
      <c r="A370" s="17">
        <v>28734</v>
      </c>
      <c r="B370" s="18">
        <f>INPC!D370</f>
        <v>2750000000000</v>
      </c>
      <c r="C370" s="22">
        <f>INPC!E370</f>
        <v>1560</v>
      </c>
      <c r="D370" s="20">
        <f>'IGPC-MTB'!B370*$D$385/'IGPC-MTB'!$B$385</f>
        <v>4.250681621115311E-9</v>
      </c>
      <c r="E370" s="18">
        <f t="shared" si="20"/>
        <v>4.250681621115311E-9</v>
      </c>
      <c r="F370" s="18">
        <f t="shared" si="21"/>
        <v>4.2071336559212885E-9</v>
      </c>
      <c r="G370" s="18">
        <f t="shared" si="22"/>
        <v>4.1511637657739781E-9</v>
      </c>
      <c r="H370" s="18">
        <f t="shared" si="23"/>
        <v>3.5745522535209622E-9</v>
      </c>
    </row>
    <row r="371" spans="1:8">
      <c r="A371" s="17">
        <v>28764</v>
      </c>
      <c r="B371" s="18">
        <f>INPC!D371</f>
        <v>2750000000000</v>
      </c>
      <c r="C371" s="22">
        <f>INPC!E371</f>
        <v>1560</v>
      </c>
      <c r="D371" s="20">
        <f>'IGPC-MTB'!B371*$D$385/'IGPC-MTB'!$B$385</f>
        <v>4.3699525005854215E-9</v>
      </c>
      <c r="E371" s="18">
        <f t="shared" si="20"/>
        <v>4.3699525005854215E-9</v>
      </c>
      <c r="F371" s="18">
        <f t="shared" si="21"/>
        <v>4.3099044977105175E-9</v>
      </c>
      <c r="G371" s="18">
        <f t="shared" si="22"/>
        <v>4.2607211466284562E-9</v>
      </c>
      <c r="H371" s="18">
        <f t="shared" si="23"/>
        <v>3.6874202272489123E-9</v>
      </c>
    </row>
    <row r="372" spans="1:8">
      <c r="A372" s="17">
        <v>28795</v>
      </c>
      <c r="B372" s="18">
        <f>INPC!D372</f>
        <v>2750000000000</v>
      </c>
      <c r="C372" s="22">
        <f>INPC!E372</f>
        <v>1560</v>
      </c>
      <c r="D372" s="20">
        <f>'IGPC-MTB'!B372*$D$385/'IGPC-MTB'!$B$385</f>
        <v>4.4662866724651258E-9</v>
      </c>
      <c r="E372" s="18">
        <f t="shared" si="20"/>
        <v>4.4662866724651258E-9</v>
      </c>
      <c r="F372" s="18">
        <f t="shared" si="21"/>
        <v>4.4178570158698341E-9</v>
      </c>
      <c r="G372" s="18">
        <f t="shared" si="22"/>
        <v>4.3614138289516992E-9</v>
      </c>
      <c r="H372" s="18">
        <f t="shared" si="23"/>
        <v>3.7999722174885854E-9</v>
      </c>
    </row>
    <row r="373" spans="1:8">
      <c r="A373" s="17">
        <v>28825</v>
      </c>
      <c r="B373" s="18">
        <f>INPC!D373</f>
        <v>2750000000000</v>
      </c>
      <c r="C373" s="22">
        <f>INPC!E373</f>
        <v>1560</v>
      </c>
      <c r="D373" s="20">
        <f>'IGPC-MTB'!B373*$D$385/'IGPC-MTB'!$B$385</f>
        <v>4.5580335028267492E-9</v>
      </c>
      <c r="E373" s="18">
        <f t="shared" si="20"/>
        <v>4.5580335028267492E-9</v>
      </c>
      <c r="F373" s="18">
        <f t="shared" si="21"/>
        <v>4.5119268928390941E-9</v>
      </c>
      <c r="G373" s="18">
        <f t="shared" si="22"/>
        <v>4.4640968502874185E-9</v>
      </c>
      <c r="H373" s="18">
        <f t="shared" si="23"/>
        <v>3.9149135597192783E-9</v>
      </c>
    </row>
    <row r="374" spans="1:8">
      <c r="A374" s="17">
        <v>28856</v>
      </c>
      <c r="B374" s="18">
        <f>INPC!D374</f>
        <v>2750000000000</v>
      </c>
      <c r="C374" s="22">
        <f>INPC!E374</f>
        <v>1560</v>
      </c>
      <c r="D374" s="20">
        <f>'IGPC-MTB'!B374*$D$385/'IGPC-MTB'!$B$385</f>
        <v>4.8238444585688954E-9</v>
      </c>
      <c r="E374" s="18">
        <f t="shared" si="20"/>
        <v>4.8238444585688954E-9</v>
      </c>
      <c r="F374" s="18">
        <f t="shared" si="21"/>
        <v>4.6890558382879367E-9</v>
      </c>
      <c r="G374" s="18">
        <f t="shared" si="22"/>
        <v>4.6135914620364379E-9</v>
      </c>
      <c r="H374" s="18">
        <f t="shared" si="23"/>
        <v>4.0401194269617272E-9</v>
      </c>
    </row>
    <row r="375" spans="1:8">
      <c r="A375" s="17">
        <v>28887</v>
      </c>
      <c r="B375" s="18">
        <f>INPC!D375</f>
        <v>2750000000000</v>
      </c>
      <c r="C375" s="22">
        <f>INPC!E375</f>
        <v>1560</v>
      </c>
      <c r="D375" s="20">
        <f>'IGPC-MTB'!B375*$D$385/'IGPC-MTB'!$B$385</f>
        <v>4.9619744087244511E-9</v>
      </c>
      <c r="E375" s="18">
        <f t="shared" si="20"/>
        <v>4.9619744087244511E-9</v>
      </c>
      <c r="F375" s="18">
        <f t="shared" si="21"/>
        <v>4.8924219723043219E-9</v>
      </c>
      <c r="G375" s="18">
        <f t="shared" si="22"/>
        <v>4.7783186679991123E-9</v>
      </c>
      <c r="H375" s="18">
        <f t="shared" si="23"/>
        <v>4.1681984760651353E-9</v>
      </c>
    </row>
    <row r="376" spans="1:8">
      <c r="A376" s="17">
        <v>28915</v>
      </c>
      <c r="B376" s="18">
        <f>INPC!D376</f>
        <v>2750000000000</v>
      </c>
      <c r="C376" s="22">
        <f>INPC!E376</f>
        <v>1560</v>
      </c>
      <c r="D376" s="20">
        <f>'IGPC-MTB'!B376*$D$385/'IGPC-MTB'!$B$385</f>
        <v>5.1332351587328138E-9</v>
      </c>
      <c r="E376" s="18">
        <f t="shared" si="20"/>
        <v>5.1332351587328138E-9</v>
      </c>
      <c r="F376" s="18">
        <f t="shared" si="21"/>
        <v>5.046878390807214E-9</v>
      </c>
      <c r="G376" s="18">
        <f t="shared" si="22"/>
        <v>4.9714108830046964E-9</v>
      </c>
      <c r="H376" s="18">
        <f t="shared" si="23"/>
        <v>4.3010911947125342E-9</v>
      </c>
    </row>
    <row r="377" spans="1:8" s="7" customFormat="1" ht="12.75" customHeight="1">
      <c r="A377" s="17">
        <v>28946</v>
      </c>
      <c r="B377" s="18">
        <f>INPC!D377</f>
        <v>2750000000000</v>
      </c>
      <c r="C377" s="22">
        <f>INPC!E377</f>
        <v>1560</v>
      </c>
      <c r="D377" s="20">
        <f>'IGPC-MTB'!B377*$D$385/'IGPC-MTB'!$B$385</f>
        <v>5.3340587763021445E-9</v>
      </c>
      <c r="E377" s="18">
        <f t="shared" si="20"/>
        <v>5.3340587763021445E-9</v>
      </c>
      <c r="F377" s="18">
        <f t="shared" si="21"/>
        <v>5.2326836374141232E-9</v>
      </c>
      <c r="G377" s="18">
        <f t="shared" si="22"/>
        <v>5.1408447940264057E-9</v>
      </c>
      <c r="H377" s="18">
        <f t="shared" si="23"/>
        <v>4.4430371494750206E-9</v>
      </c>
    </row>
    <row r="378" spans="1:8" s="7" customFormat="1">
      <c r="A378" s="17">
        <v>28976</v>
      </c>
      <c r="B378" s="18">
        <f>INPC!D378</f>
        <v>2750000000000</v>
      </c>
      <c r="C378" s="22">
        <f>INPC!E378</f>
        <v>2268</v>
      </c>
      <c r="D378" s="20">
        <f>'IGPC-MTB'!B378*$D$385/'IGPC-MTB'!$B$385</f>
        <v>5.4283541297293686E-9</v>
      </c>
      <c r="E378" s="18">
        <f t="shared" si="20"/>
        <v>5.4283541297293686E-9</v>
      </c>
      <c r="F378" s="18">
        <f t="shared" si="21"/>
        <v>5.3809999058315293E-9</v>
      </c>
      <c r="G378" s="18">
        <f t="shared" si="22"/>
        <v>5.2971106271876507E-9</v>
      </c>
      <c r="H378" s="18">
        <f t="shared" si="23"/>
        <v>4.5867792090975374E-9</v>
      </c>
    </row>
    <row r="379" spans="1:8" s="7" customFormat="1">
      <c r="A379" s="17">
        <v>29007</v>
      </c>
      <c r="B379" s="18">
        <f>INPC!D379</f>
        <v>2750000000000</v>
      </c>
      <c r="C379" s="22">
        <f>INPC!E379</f>
        <v>2268</v>
      </c>
      <c r="D379" s="20">
        <f>'IGPC-MTB'!B379*$D$385/'IGPC-MTB'!$B$385</f>
        <v>5.5575642491553197E-9</v>
      </c>
      <c r="E379" s="18">
        <f t="shared" si="20"/>
        <v>5.5575642491553197E-9</v>
      </c>
      <c r="F379" s="18">
        <f t="shared" si="21"/>
        <v>5.492579252331147E-9</v>
      </c>
      <c r="G379" s="18">
        <f t="shared" si="22"/>
        <v>5.4392224456574115E-9</v>
      </c>
      <c r="H379" s="18">
        <f t="shared" si="23"/>
        <v>4.7312945755297888E-9</v>
      </c>
    </row>
    <row r="380" spans="1:8" s="7" customFormat="1">
      <c r="A380" s="17">
        <v>29037</v>
      </c>
      <c r="B380" s="18">
        <f>INPC!D380</f>
        <v>2750000000000</v>
      </c>
      <c r="C380" s="22">
        <f>INPC!E380</f>
        <v>2268</v>
      </c>
      <c r="D380" s="20">
        <f>'IGPC-MTB'!B380*$D$385/'IGPC-MTB'!$B$385</f>
        <v>5.8279625464155491E-9</v>
      </c>
      <c r="E380" s="18">
        <f t="shared" si="20"/>
        <v>5.8279625464155491E-9</v>
      </c>
      <c r="F380" s="18">
        <f t="shared" si="21"/>
        <v>5.691157728738086E-9</v>
      </c>
      <c r="G380" s="18">
        <f t="shared" si="22"/>
        <v>5.602172432279705E-9</v>
      </c>
      <c r="H380" s="18">
        <f t="shared" si="23"/>
        <v>4.8778484457742275E-9</v>
      </c>
    </row>
    <row r="381" spans="1:8" s="7" customFormat="1">
      <c r="A381" s="17">
        <v>29068</v>
      </c>
      <c r="B381" s="18">
        <f>INPC!D381</f>
        <v>2750000000000</v>
      </c>
      <c r="C381" s="22">
        <f>INPC!E381</f>
        <v>2268</v>
      </c>
      <c r="D381" s="20">
        <f>'IGPC-MTB'!B381*$D$385/'IGPC-MTB'!$B$385</f>
        <v>6.1327659050613867E-9</v>
      </c>
      <c r="E381" s="18">
        <f t="shared" si="20"/>
        <v>6.1327659050613867E-9</v>
      </c>
      <c r="F381" s="18">
        <f t="shared" si="21"/>
        <v>5.978422032663136E-9</v>
      </c>
      <c r="G381" s="18">
        <f t="shared" si="22"/>
        <v>5.8347091293600394E-9</v>
      </c>
      <c r="H381" s="18">
        <f t="shared" si="23"/>
        <v>5.0377912166598897E-9</v>
      </c>
    </row>
    <row r="382" spans="1:8" s="7" customFormat="1">
      <c r="A382" s="17">
        <v>29099</v>
      </c>
      <c r="B382" s="18">
        <f>INPC!D382</f>
        <v>2750000000000</v>
      </c>
      <c r="C382" s="22">
        <f>INPC!E382</f>
        <v>2268</v>
      </c>
      <c r="D382" s="20">
        <f>'IGPC-MTB'!B382*$D$385/'IGPC-MTB'!$B$385</f>
        <v>6.5203962633392432E-9</v>
      </c>
      <c r="E382" s="18">
        <f t="shared" si="20"/>
        <v>6.5203962633392432E-9</v>
      </c>
      <c r="F382" s="18">
        <f t="shared" si="21"/>
        <v>6.3236116176830919E-9</v>
      </c>
      <c r="G382" s="18">
        <f t="shared" si="22"/>
        <v>6.1538802812239612E-9</v>
      </c>
      <c r="H382" s="18">
        <f t="shared" si="23"/>
        <v>5.2206524541007472E-9</v>
      </c>
    </row>
    <row r="383" spans="1:8" s="7" customFormat="1">
      <c r="A383" s="17">
        <v>29129</v>
      </c>
      <c r="B383" s="18">
        <f>INPC!D383</f>
        <v>2750000000000</v>
      </c>
      <c r="C383" s="22">
        <f>INPC!E383</f>
        <v>2268</v>
      </c>
      <c r="D383" s="20">
        <f>'IGPC-MTB'!B383*$D$385/'IGPC-MTB'!$B$385</f>
        <v>6.7395692469808986E-9</v>
      </c>
      <c r="E383" s="18">
        <f t="shared" si="20"/>
        <v>6.7395692469808986E-9</v>
      </c>
      <c r="F383" s="18">
        <f t="shared" si="21"/>
        <v>6.6290770198067793E-9</v>
      </c>
      <c r="G383" s="18">
        <f t="shared" si="22"/>
        <v>6.4593304910543846E-9</v>
      </c>
      <c r="H383" s="18">
        <f t="shared" si="23"/>
        <v>5.4125809070461931E-9</v>
      </c>
    </row>
    <row r="384" spans="1:8" s="7" customFormat="1">
      <c r="A384" s="17">
        <v>29160</v>
      </c>
      <c r="B384" s="18">
        <f>INPC!D384</f>
        <v>2750000000000</v>
      </c>
      <c r="C384" s="22">
        <f>INPC!E384</f>
        <v>2932.8</v>
      </c>
      <c r="D384" s="20">
        <f>'IGPC-MTB'!B384*$D$385/'IGPC-MTB'!$B$385</f>
        <v>7.1628789281771652E-9</v>
      </c>
      <c r="E384" s="18">
        <f t="shared" si="20"/>
        <v>7.1628789281771652E-9</v>
      </c>
      <c r="F384" s="18">
        <f t="shared" si="21"/>
        <v>6.948001046645742E-9</v>
      </c>
      <c r="G384" s="18">
        <f t="shared" si="22"/>
        <v>6.8024378111243782E-9</v>
      </c>
      <c r="H384" s="18">
        <f t="shared" si="23"/>
        <v>5.6298845086547868E-9</v>
      </c>
    </row>
    <row r="385" spans="1:8" s="7" customFormat="1">
      <c r="A385" s="17">
        <v>29190</v>
      </c>
      <c r="B385" s="18">
        <f>INPC!D385</f>
        <v>2750000000000</v>
      </c>
      <c r="C385" s="22">
        <f>INPC!E385</f>
        <v>2932.8</v>
      </c>
      <c r="D385" s="20">
        <v>7.6183000000000005E-9</v>
      </c>
      <c r="E385" s="18">
        <f t="shared" si="20"/>
        <v>7.6183000000000005E-9</v>
      </c>
      <c r="F385" s="18">
        <f t="shared" si="21"/>
        <v>7.3870806506042764E-9</v>
      </c>
      <c r="G385" s="18">
        <f t="shared" si="22"/>
        <v>7.1646108600551124E-9</v>
      </c>
      <c r="H385" s="18">
        <f t="shared" si="23"/>
        <v>5.8761047932216944E-9</v>
      </c>
    </row>
    <row r="386" spans="1:8" s="7" customFormat="1">
      <c r="A386" s="17">
        <v>29221</v>
      </c>
      <c r="B386" s="18">
        <f>INPC!D386</f>
        <v>2750000000000</v>
      </c>
      <c r="C386" s="22">
        <f>INPC!E386</f>
        <v>2932.8</v>
      </c>
      <c r="D386" s="20">
        <v>8.1222999999999995E-9</v>
      </c>
      <c r="E386" s="18">
        <f t="shared" ref="E386:E449" si="24">D386</f>
        <v>8.1222999999999995E-9</v>
      </c>
      <c r="F386" s="18">
        <f t="shared" si="21"/>
        <v>7.8662645575902158E-9</v>
      </c>
      <c r="G386" s="18">
        <f t="shared" si="22"/>
        <v>7.6244449980036481E-9</v>
      </c>
      <c r="H386" s="18">
        <f t="shared" si="23"/>
        <v>6.1368665093719078E-9</v>
      </c>
    </row>
    <row r="387" spans="1:8" s="7" customFormat="1">
      <c r="A387" s="17">
        <v>29252</v>
      </c>
      <c r="B387" s="18">
        <f>INPC!D387</f>
        <v>2750000000000</v>
      </c>
      <c r="C387" s="22">
        <f>INPC!E387</f>
        <v>2932.8</v>
      </c>
      <c r="D387" s="20">
        <v>8.4972999999999996E-9</v>
      </c>
      <c r="E387" s="18">
        <f t="shared" si="24"/>
        <v>8.4972999999999996E-9</v>
      </c>
      <c r="F387" s="18">
        <f t="shared" ref="F387:F450" si="25">SQRT(E387*E386)</f>
        <v>8.3076843819442248E-9</v>
      </c>
      <c r="G387" s="18">
        <f t="shared" si="22"/>
        <v>8.0712230530850966E-9</v>
      </c>
      <c r="H387" s="18">
        <f t="shared" si="23"/>
        <v>6.4182339845929348E-9</v>
      </c>
    </row>
    <row r="388" spans="1:8" s="7" customFormat="1">
      <c r="A388" s="17">
        <v>29281</v>
      </c>
      <c r="B388" s="18">
        <f>INPC!D388</f>
        <v>2750000000000</v>
      </c>
      <c r="C388" s="22">
        <f>INPC!E388</f>
        <v>2932.8</v>
      </c>
      <c r="D388" s="20">
        <v>9.0103999999999994E-9</v>
      </c>
      <c r="E388" s="18">
        <f t="shared" si="24"/>
        <v>9.0103999999999994E-9</v>
      </c>
      <c r="F388" s="18">
        <f t="shared" si="25"/>
        <v>8.7500898235389557E-9</v>
      </c>
      <c r="G388" s="18">
        <f t="shared" ref="G388:G451" si="26">GEOMEAN(E386:E388)</f>
        <v>8.5356123464394879E-9</v>
      </c>
      <c r="H388" s="18">
        <f t="shared" si="23"/>
        <v>6.7263318271190138E-9</v>
      </c>
    </row>
    <row r="389" spans="1:8" s="7" customFormat="1">
      <c r="A389" s="17">
        <v>29312</v>
      </c>
      <c r="B389" s="18">
        <f>INPC!D389</f>
        <v>2750000000000</v>
      </c>
      <c r="C389" s="22">
        <f>INPC!E389</f>
        <v>2932.8</v>
      </c>
      <c r="D389" s="20">
        <v>9.4866999999999995E-9</v>
      </c>
      <c r="E389" s="18">
        <f t="shared" si="24"/>
        <v>9.4866999999999995E-9</v>
      </c>
      <c r="F389" s="18">
        <f t="shared" si="25"/>
        <v>9.2454833124071993E-9</v>
      </c>
      <c r="G389" s="18">
        <f t="shared" si="26"/>
        <v>8.9890417289685834E-9</v>
      </c>
      <c r="H389" s="18">
        <f t="shared" si="23"/>
        <v>7.0569396356444084E-9</v>
      </c>
    </row>
    <row r="390" spans="1:8" s="7" customFormat="1">
      <c r="A390" s="17">
        <v>29342</v>
      </c>
      <c r="B390" s="18">
        <f>INPC!D390</f>
        <v>2750000000000</v>
      </c>
      <c r="C390" s="22">
        <f>INPC!E390</f>
        <v>4149.6000000000004</v>
      </c>
      <c r="D390" s="20">
        <v>1.0027699999999999E-8</v>
      </c>
      <c r="E390" s="18">
        <f t="shared" si="24"/>
        <v>1.0027699999999999E-8</v>
      </c>
      <c r="F390" s="18">
        <f t="shared" si="25"/>
        <v>9.7534497276604639E-9</v>
      </c>
      <c r="G390" s="18">
        <f t="shared" si="26"/>
        <v>9.4991961795916106E-9</v>
      </c>
      <c r="H390" s="18">
        <f t="shared" si="23"/>
        <v>7.4272407105545234E-9</v>
      </c>
    </row>
    <row r="391" spans="1:8" s="7" customFormat="1">
      <c r="A391" s="17">
        <v>29373</v>
      </c>
      <c r="B391" s="18">
        <f>INPC!D391</f>
        <v>2750000000000</v>
      </c>
      <c r="C391" s="22">
        <f>INPC!E391</f>
        <v>4149.6000000000004</v>
      </c>
      <c r="D391" s="20">
        <v>1.05597E-8</v>
      </c>
      <c r="E391" s="18">
        <f t="shared" si="24"/>
        <v>1.05597E-8</v>
      </c>
      <c r="F391" s="18">
        <f t="shared" si="25"/>
        <v>1.029026256662093E-8</v>
      </c>
      <c r="G391" s="18">
        <f t="shared" si="26"/>
        <v>1.001511698501421E-8</v>
      </c>
      <c r="H391" s="18">
        <f t="shared" si="23"/>
        <v>7.835344389665127E-9</v>
      </c>
    </row>
    <row r="392" spans="1:8" s="7" customFormat="1">
      <c r="A392" s="17">
        <v>29403</v>
      </c>
      <c r="B392" s="18">
        <f>INPC!D392</f>
        <v>2750000000000</v>
      </c>
      <c r="C392" s="22">
        <f>INPC!E392</f>
        <v>4149.6000000000004</v>
      </c>
      <c r="D392" s="20">
        <v>1.11453E-8</v>
      </c>
      <c r="E392" s="18">
        <f t="shared" si="24"/>
        <v>1.11453E-8</v>
      </c>
      <c r="F392" s="18">
        <f t="shared" si="25"/>
        <v>1.0848549415013972E-8</v>
      </c>
      <c r="G392" s="18">
        <f t="shared" si="26"/>
        <v>1.0567726345583142E-8</v>
      </c>
      <c r="H392" s="18">
        <f t="shared" si="23"/>
        <v>8.2703268614357866E-9</v>
      </c>
    </row>
    <row r="393" spans="1:8" s="7" customFormat="1">
      <c r="A393" s="17">
        <v>29434</v>
      </c>
      <c r="B393" s="18">
        <f>INPC!D393</f>
        <v>2750000000000</v>
      </c>
      <c r="C393" s="22">
        <f>INPC!E393</f>
        <v>4149.6000000000004</v>
      </c>
      <c r="D393" s="20">
        <v>1.16965E-8</v>
      </c>
      <c r="E393" s="18">
        <f t="shared" si="24"/>
        <v>1.16965E-8</v>
      </c>
      <c r="F393" s="18">
        <f t="shared" si="25"/>
        <v>1.141757423667567E-8</v>
      </c>
      <c r="G393" s="18">
        <f t="shared" si="26"/>
        <v>1.1124139406085621E-8</v>
      </c>
      <c r="H393" s="18">
        <f t="shared" si="23"/>
        <v>8.7274888431257756E-9</v>
      </c>
    </row>
    <row r="394" spans="1:8" s="7" customFormat="1">
      <c r="A394" s="17">
        <v>29465</v>
      </c>
      <c r="B394" s="18">
        <f>INPC!D394</f>
        <v>2750000000000</v>
      </c>
      <c r="C394" s="22">
        <f>INPC!E394</f>
        <v>4149.6000000000004</v>
      </c>
      <c r="D394" s="20">
        <v>1.2191299999999999E-8</v>
      </c>
      <c r="E394" s="18">
        <f t="shared" si="24"/>
        <v>1.2191299999999999E-8</v>
      </c>
      <c r="F394" s="18">
        <f t="shared" si="25"/>
        <v>1.1941337464873857E-8</v>
      </c>
      <c r="G394" s="18">
        <f t="shared" si="26"/>
        <v>1.1669866884298249E-8</v>
      </c>
      <c r="H394" s="18">
        <f t="shared" si="23"/>
        <v>9.1946945126147169E-9</v>
      </c>
    </row>
    <row r="395" spans="1:8" s="7" customFormat="1">
      <c r="A395" s="17">
        <v>29495</v>
      </c>
      <c r="B395" s="18">
        <f>INPC!D395</f>
        <v>2750000000000</v>
      </c>
      <c r="C395" s="22">
        <f>INPC!E395</f>
        <v>4149.6000000000004</v>
      </c>
      <c r="D395" s="20">
        <v>1.3347100000000001E-8</v>
      </c>
      <c r="E395" s="18">
        <f t="shared" si="24"/>
        <v>1.3347100000000001E-8</v>
      </c>
      <c r="F395" s="18">
        <f t="shared" si="25"/>
        <v>1.2756116189107091E-8</v>
      </c>
      <c r="G395" s="18">
        <f t="shared" si="26"/>
        <v>1.239265290124435E-8</v>
      </c>
      <c r="H395" s="18">
        <f t="shared" si="23"/>
        <v>9.733451500079345E-9</v>
      </c>
    </row>
    <row r="396" spans="1:8" s="7" customFormat="1">
      <c r="A396" s="17">
        <v>29526</v>
      </c>
      <c r="B396" s="18">
        <f>INPC!D396</f>
        <v>2750000000000</v>
      </c>
      <c r="C396" s="22">
        <f>INPC!E396</f>
        <v>5788.8</v>
      </c>
      <c r="D396" s="20">
        <v>1.4237800000000001E-8</v>
      </c>
      <c r="E396" s="18">
        <f t="shared" si="24"/>
        <v>1.4237800000000001E-8</v>
      </c>
      <c r="F396" s="18">
        <f t="shared" si="25"/>
        <v>1.3785258081733544E-8</v>
      </c>
      <c r="G396" s="18">
        <f t="shared" si="26"/>
        <v>1.3232033963078787E-8</v>
      </c>
      <c r="H396" s="18">
        <f t="shared" si="23"/>
        <v>1.0306941450677285E-8</v>
      </c>
    </row>
    <row r="397" spans="1:8" s="7" customFormat="1">
      <c r="A397" s="17">
        <v>29556</v>
      </c>
      <c r="B397" s="18">
        <f>INPC!D397</f>
        <v>2750000000000</v>
      </c>
      <c r="C397" s="22">
        <f>INPC!E397</f>
        <v>5788.8</v>
      </c>
      <c r="D397" s="20">
        <v>1.51795E-8</v>
      </c>
      <c r="E397" s="18">
        <f t="shared" si="24"/>
        <v>1.51795E-8</v>
      </c>
      <c r="F397" s="18">
        <f t="shared" si="25"/>
        <v>1.4701111696058908E-8</v>
      </c>
      <c r="G397" s="18">
        <f t="shared" si="26"/>
        <v>1.4235162297051005E-8</v>
      </c>
      <c r="H397" s="18">
        <f t="shared" ref="H397:H460" si="27">GEOMEAN(E386:E397)</f>
        <v>1.091640799083687E-8</v>
      </c>
    </row>
    <row r="398" spans="1:8" s="7" customFormat="1">
      <c r="A398" s="17">
        <v>29587</v>
      </c>
      <c r="B398" s="18">
        <f>INPC!D398</f>
        <v>2750000000000</v>
      </c>
      <c r="C398" s="22">
        <f>INPC!E398</f>
        <v>5788.8</v>
      </c>
      <c r="D398" s="20">
        <v>1.6217400000000001E-8</v>
      </c>
      <c r="E398" s="18">
        <f t="shared" si="24"/>
        <v>1.6217400000000001E-8</v>
      </c>
      <c r="F398" s="18">
        <f t="shared" si="25"/>
        <v>1.5689870085504212E-8</v>
      </c>
      <c r="G398" s="18">
        <f t="shared" si="26"/>
        <v>1.5190096320598811E-8</v>
      </c>
      <c r="H398" s="18">
        <f t="shared" si="27"/>
        <v>1.1563916369839766E-8</v>
      </c>
    </row>
    <row r="399" spans="1:8" s="7" customFormat="1">
      <c r="A399" s="17">
        <v>29618</v>
      </c>
      <c r="B399" s="18">
        <f>INPC!D399</f>
        <v>2750000000000</v>
      </c>
      <c r="C399" s="22">
        <f>INPC!E399</f>
        <v>5788.8</v>
      </c>
      <c r="D399" s="20">
        <v>1.7255499999999999E-8</v>
      </c>
      <c r="E399" s="18">
        <f t="shared" si="24"/>
        <v>1.7255499999999999E-8</v>
      </c>
      <c r="F399" s="18">
        <f t="shared" si="25"/>
        <v>1.6728399376509398E-8</v>
      </c>
      <c r="G399" s="18">
        <f t="shared" si="26"/>
        <v>1.6195290695433479E-8</v>
      </c>
      <c r="H399" s="18">
        <f t="shared" si="27"/>
        <v>1.2267107145458011E-8</v>
      </c>
    </row>
    <row r="400" spans="1:8" s="7" customFormat="1">
      <c r="A400" s="17">
        <v>29646</v>
      </c>
      <c r="B400" s="18">
        <f>INPC!D400</f>
        <v>2750000000000</v>
      </c>
      <c r="C400" s="22">
        <f>INPC!E400</f>
        <v>5788.8</v>
      </c>
      <c r="D400" s="20">
        <v>1.81134E-8</v>
      </c>
      <c r="E400" s="18">
        <f t="shared" si="24"/>
        <v>1.81134E-8</v>
      </c>
      <c r="F400" s="18">
        <f t="shared" si="25"/>
        <v>1.7679246977742011E-8</v>
      </c>
      <c r="G400" s="18">
        <f t="shared" si="26"/>
        <v>1.7177880802082548E-8</v>
      </c>
      <c r="H400" s="18">
        <f t="shared" si="27"/>
        <v>1.3002099468091279E-8</v>
      </c>
    </row>
    <row r="401" spans="1:8" s="7" customFormat="1">
      <c r="A401" s="17">
        <v>29677</v>
      </c>
      <c r="B401" s="18">
        <f>INPC!D401</f>
        <v>2750000000000</v>
      </c>
      <c r="C401" s="22">
        <f>INPC!E401</f>
        <v>5788.8</v>
      </c>
      <c r="D401" s="20">
        <v>1.92839E-8</v>
      </c>
      <c r="E401" s="18">
        <f t="shared" si="24"/>
        <v>1.92839E-8</v>
      </c>
      <c r="F401" s="18">
        <f t="shared" si="25"/>
        <v>1.8689488871020523E-8</v>
      </c>
      <c r="G401" s="18">
        <f t="shared" si="26"/>
        <v>1.819871814468802E-8</v>
      </c>
      <c r="H401" s="18">
        <f t="shared" si="27"/>
        <v>1.3793891093002066E-8</v>
      </c>
    </row>
    <row r="402" spans="1:8" s="7" customFormat="1">
      <c r="A402" s="17">
        <v>29707</v>
      </c>
      <c r="B402" s="18">
        <f>INPC!D402</f>
        <v>2750000000000</v>
      </c>
      <c r="C402" s="22">
        <f>INPC!E402</f>
        <v>8464.7999999999993</v>
      </c>
      <c r="D402" s="20">
        <v>2.0356E-8</v>
      </c>
      <c r="E402" s="18">
        <f t="shared" si="24"/>
        <v>2.0356E-8</v>
      </c>
      <c r="F402" s="18">
        <f t="shared" si="25"/>
        <v>1.9812699674703598E-8</v>
      </c>
      <c r="G402" s="18">
        <f t="shared" si="26"/>
        <v>1.9229253740881505E-8</v>
      </c>
      <c r="H402" s="18">
        <f t="shared" si="27"/>
        <v>1.4632247952138153E-8</v>
      </c>
    </row>
    <row r="403" spans="1:8" s="7" customFormat="1">
      <c r="A403" s="17">
        <v>29738</v>
      </c>
      <c r="B403" s="18">
        <f>INPC!D403</f>
        <v>2750000000000</v>
      </c>
      <c r="C403" s="22">
        <f>INPC!E403</f>
        <v>8464.7999999999993</v>
      </c>
      <c r="D403" s="20">
        <v>2.1479200000000001E-8</v>
      </c>
      <c r="E403" s="18">
        <f t="shared" si="24"/>
        <v>2.1479200000000001E-8</v>
      </c>
      <c r="F403" s="18">
        <f t="shared" si="25"/>
        <v>2.0910059665146822E-8</v>
      </c>
      <c r="G403" s="18">
        <f t="shared" si="26"/>
        <v>2.0353314260191211E-8</v>
      </c>
      <c r="H403" s="18">
        <f t="shared" si="27"/>
        <v>1.5524165429869324E-8</v>
      </c>
    </row>
    <row r="404" spans="1:8" s="7" customFormat="1">
      <c r="A404" s="17">
        <v>29768</v>
      </c>
      <c r="B404" s="18">
        <f>INPC!D404</f>
        <v>2750000000000</v>
      </c>
      <c r="C404" s="22">
        <f>INPC!E404</f>
        <v>8464.7999999999993</v>
      </c>
      <c r="D404" s="20">
        <v>2.28229E-8</v>
      </c>
      <c r="E404" s="18">
        <f t="shared" si="24"/>
        <v>2.28229E-8</v>
      </c>
      <c r="F404" s="18">
        <f t="shared" si="25"/>
        <v>2.2140858919201846E-8</v>
      </c>
      <c r="G404" s="18">
        <f t="shared" si="26"/>
        <v>2.1529161906980707E-8</v>
      </c>
      <c r="H404" s="18">
        <f t="shared" si="27"/>
        <v>1.6479657601135976E-8</v>
      </c>
    </row>
    <row r="405" spans="1:8" s="7" customFormat="1">
      <c r="A405" s="17">
        <v>29799</v>
      </c>
      <c r="B405" s="18">
        <f>INPC!D405</f>
        <v>2750000000000</v>
      </c>
      <c r="C405" s="22">
        <f>INPC!E405</f>
        <v>8464.7999999999993</v>
      </c>
      <c r="D405" s="20">
        <v>2.4077199999999999E-8</v>
      </c>
      <c r="E405" s="18">
        <f t="shared" si="24"/>
        <v>2.4077199999999999E-8</v>
      </c>
      <c r="F405" s="18">
        <f t="shared" si="25"/>
        <v>2.3441662225192137E-8</v>
      </c>
      <c r="G405" s="18">
        <f t="shared" si="26"/>
        <v>2.2768354071213874E-8</v>
      </c>
      <c r="H405" s="18">
        <f t="shared" si="27"/>
        <v>1.7501583943199731E-8</v>
      </c>
    </row>
    <row r="406" spans="1:8" s="7" customFormat="1">
      <c r="A406" s="17">
        <v>29830</v>
      </c>
      <c r="B406" s="18">
        <f>INPC!D406</f>
        <v>2750000000000</v>
      </c>
      <c r="C406" s="22">
        <f>INPC!E406</f>
        <v>8464.7999999999993</v>
      </c>
      <c r="D406" s="20">
        <v>2.5342899999999999E-8</v>
      </c>
      <c r="E406" s="18">
        <f t="shared" si="24"/>
        <v>2.5342899999999999E-8</v>
      </c>
      <c r="F406" s="18">
        <f t="shared" si="25"/>
        <v>2.4701944698343083E-8</v>
      </c>
      <c r="G406" s="18">
        <f t="shared" si="26"/>
        <v>2.405900740712892E-8</v>
      </c>
      <c r="H406" s="18">
        <f t="shared" si="27"/>
        <v>1.8602067373394488E-8</v>
      </c>
    </row>
    <row r="407" spans="1:8" s="7" customFormat="1">
      <c r="A407" s="17">
        <v>29860</v>
      </c>
      <c r="B407" s="18">
        <f>INPC!D407</f>
        <v>2750000000000</v>
      </c>
      <c r="C407" s="22">
        <f>INPC!E407</f>
        <v>8464.7999999999993</v>
      </c>
      <c r="D407" s="20">
        <v>2.6629700000000001E-8</v>
      </c>
      <c r="E407" s="18">
        <f t="shared" si="24"/>
        <v>2.6629700000000001E-8</v>
      </c>
      <c r="F407" s="18">
        <f t="shared" si="25"/>
        <v>2.5978333744295457E-8</v>
      </c>
      <c r="G407" s="18">
        <f t="shared" si="26"/>
        <v>2.5328502946285864E-8</v>
      </c>
      <c r="H407" s="18">
        <f t="shared" si="27"/>
        <v>1.9704231121831568E-8</v>
      </c>
    </row>
    <row r="408" spans="1:8" s="7" customFormat="1">
      <c r="A408" s="17">
        <v>29891</v>
      </c>
      <c r="B408" s="18">
        <f>INPC!D408</f>
        <v>2750000000000</v>
      </c>
      <c r="C408" s="22">
        <f>INPC!E408</f>
        <v>11928</v>
      </c>
      <c r="D408" s="20">
        <v>2.8033500000000001E-8</v>
      </c>
      <c r="E408" s="18">
        <f t="shared" si="24"/>
        <v>2.8033500000000001E-8</v>
      </c>
      <c r="F408" s="18">
        <f t="shared" si="25"/>
        <v>2.7322585802774965E-8</v>
      </c>
      <c r="G408" s="18">
        <f t="shared" si="26"/>
        <v>2.6646078456304041E-8</v>
      </c>
      <c r="H408" s="18">
        <f t="shared" si="27"/>
        <v>2.0848702354240072E-8</v>
      </c>
    </row>
    <row r="409" spans="1:8" s="7" customFormat="1">
      <c r="A409" s="17">
        <v>29921</v>
      </c>
      <c r="B409" s="18">
        <f>INPC!D409</f>
        <v>2750000000000</v>
      </c>
      <c r="C409" s="22">
        <f>INPC!E409</f>
        <v>11928</v>
      </c>
      <c r="D409" s="20">
        <v>2.96946E-8</v>
      </c>
      <c r="E409" s="18">
        <f t="shared" si="24"/>
        <v>2.96946E-8</v>
      </c>
      <c r="F409" s="18">
        <f t="shared" si="25"/>
        <v>2.8852098175002801E-8</v>
      </c>
      <c r="G409" s="18">
        <f t="shared" si="26"/>
        <v>2.8091419944339981E-8</v>
      </c>
      <c r="H409" s="18">
        <f t="shared" si="27"/>
        <v>2.2047737536635691E-8</v>
      </c>
    </row>
    <row r="410" spans="1:8" s="7" customFormat="1">
      <c r="A410" s="17">
        <v>29952</v>
      </c>
      <c r="B410" s="18">
        <f>INPC!D410</f>
        <v>2750000000000</v>
      </c>
      <c r="C410" s="22">
        <f>INPC!E410</f>
        <v>11928</v>
      </c>
      <c r="D410" s="20">
        <v>3.17628E-8</v>
      </c>
      <c r="E410" s="18">
        <f t="shared" si="24"/>
        <v>3.17628E-8</v>
      </c>
      <c r="F410" s="18">
        <f t="shared" si="25"/>
        <v>3.0711295004932631E-8</v>
      </c>
      <c r="G410" s="18">
        <f t="shared" si="26"/>
        <v>2.979141931102131E-8</v>
      </c>
      <c r="H410" s="18">
        <f t="shared" si="27"/>
        <v>2.3318046260284091E-8</v>
      </c>
    </row>
    <row r="411" spans="1:8" s="7" customFormat="1">
      <c r="A411" s="17">
        <v>29983</v>
      </c>
      <c r="B411" s="18">
        <f>INPC!D411</f>
        <v>2750000000000</v>
      </c>
      <c r="C411" s="22">
        <f>INPC!E411</f>
        <v>11928</v>
      </c>
      <c r="D411" s="20">
        <v>3.3870800000000002E-8</v>
      </c>
      <c r="E411" s="18">
        <f t="shared" si="24"/>
        <v>3.3870800000000002E-8</v>
      </c>
      <c r="F411" s="18">
        <f t="shared" si="25"/>
        <v>3.2799869607057896E-8</v>
      </c>
      <c r="G411" s="18">
        <f t="shared" si="26"/>
        <v>3.1730280010932009E-8</v>
      </c>
      <c r="H411" s="18">
        <f t="shared" si="27"/>
        <v>2.4666090376526516E-8</v>
      </c>
    </row>
    <row r="412" spans="1:8" s="7" customFormat="1">
      <c r="A412" s="17">
        <v>30011</v>
      </c>
      <c r="B412" s="18">
        <f>INPC!D412</f>
        <v>2750000000000</v>
      </c>
      <c r="C412" s="22">
        <f>INPC!E412</f>
        <v>11928</v>
      </c>
      <c r="D412" s="20">
        <v>3.58057E-8</v>
      </c>
      <c r="E412" s="18">
        <f t="shared" si="24"/>
        <v>3.58057E-8</v>
      </c>
      <c r="F412" s="18">
        <f t="shared" si="25"/>
        <v>3.482481447990786E-8</v>
      </c>
      <c r="G412" s="18">
        <f t="shared" si="26"/>
        <v>3.3772675538654482E-8</v>
      </c>
      <c r="H412" s="18">
        <f t="shared" si="27"/>
        <v>2.6107362596784871E-8</v>
      </c>
    </row>
    <row r="413" spans="1:8" s="7" customFormat="1">
      <c r="A413" s="17">
        <v>30042</v>
      </c>
      <c r="B413" s="18">
        <f>INPC!D413</f>
        <v>2750000000000</v>
      </c>
      <c r="C413" s="22">
        <f>INPC!E413</f>
        <v>11928</v>
      </c>
      <c r="D413" s="20">
        <v>3.7913700000000002E-8</v>
      </c>
      <c r="E413" s="18">
        <f t="shared" si="24"/>
        <v>3.7913700000000002E-8</v>
      </c>
      <c r="F413" s="18">
        <f t="shared" si="25"/>
        <v>3.6844627397898869E-8</v>
      </c>
      <c r="G413" s="18">
        <f t="shared" si="26"/>
        <v>3.582541781847397E-8</v>
      </c>
      <c r="H413" s="18">
        <f t="shared" si="27"/>
        <v>2.7620388050456627E-8</v>
      </c>
    </row>
    <row r="414" spans="1:8" s="7" customFormat="1">
      <c r="A414" s="17">
        <v>30072</v>
      </c>
      <c r="B414" s="18">
        <f>INPC!D414</f>
        <v>2750000000000</v>
      </c>
      <c r="C414" s="22">
        <f>INPC!E414</f>
        <v>16608</v>
      </c>
      <c r="D414" s="20">
        <v>4.0438199999999999E-8</v>
      </c>
      <c r="E414" s="18">
        <f t="shared" si="24"/>
        <v>4.0438199999999999E-8</v>
      </c>
      <c r="F414" s="18">
        <f t="shared" si="25"/>
        <v>3.9155609857847958E-8</v>
      </c>
      <c r="G414" s="18">
        <f t="shared" si="26"/>
        <v>3.8005523404352962E-8</v>
      </c>
      <c r="H414" s="18">
        <f t="shared" si="27"/>
        <v>2.9246330963699684E-8</v>
      </c>
    </row>
    <row r="415" spans="1:8" s="7" customFormat="1">
      <c r="A415" s="17">
        <v>30103</v>
      </c>
      <c r="B415" s="18">
        <f>INPC!D415</f>
        <v>2750000000000</v>
      </c>
      <c r="C415" s="22">
        <f>INPC!E415</f>
        <v>16608</v>
      </c>
      <c r="D415" s="20">
        <v>4.33113E-8</v>
      </c>
      <c r="E415" s="18">
        <f t="shared" si="24"/>
        <v>4.33113E-8</v>
      </c>
      <c r="F415" s="18">
        <f t="shared" si="25"/>
        <v>4.1850101692349567E-8</v>
      </c>
      <c r="G415" s="18">
        <f t="shared" si="26"/>
        <v>4.049453362116739E-8</v>
      </c>
      <c r="H415" s="18">
        <f t="shared" si="27"/>
        <v>3.1006540750045987E-8</v>
      </c>
    </row>
    <row r="416" spans="1:8" s="7" customFormat="1">
      <c r="A416" s="17">
        <v>30133</v>
      </c>
      <c r="B416" s="18">
        <f>INPC!D416</f>
        <v>2750000000000</v>
      </c>
      <c r="C416" s="22">
        <f>INPC!E416</f>
        <v>16608</v>
      </c>
      <c r="D416" s="20">
        <v>4.6065000000000003E-8</v>
      </c>
      <c r="E416" s="18">
        <f t="shared" si="24"/>
        <v>4.6065000000000003E-8</v>
      </c>
      <c r="F416" s="18">
        <f t="shared" si="25"/>
        <v>4.4666934464993233E-8</v>
      </c>
      <c r="G416" s="18">
        <f t="shared" si="26"/>
        <v>4.3210375157241878E-8</v>
      </c>
      <c r="H416" s="18">
        <f t="shared" si="27"/>
        <v>3.2875321159404945E-8</v>
      </c>
    </row>
    <row r="417" spans="1:8" s="7" customFormat="1">
      <c r="A417" s="17">
        <v>30164</v>
      </c>
      <c r="B417" s="18">
        <f>INPC!D417</f>
        <v>2750000000000</v>
      </c>
      <c r="C417" s="22">
        <f>INPC!E417</f>
        <v>16608</v>
      </c>
      <c r="D417" s="20">
        <v>4.88164E-8</v>
      </c>
      <c r="E417" s="18">
        <f t="shared" si="24"/>
        <v>4.88164E-8</v>
      </c>
      <c r="F417" s="18">
        <f t="shared" si="25"/>
        <v>4.7420749319258968E-8</v>
      </c>
      <c r="G417" s="18">
        <f t="shared" si="26"/>
        <v>4.6009341187110516E-8</v>
      </c>
      <c r="H417" s="18">
        <f t="shared" si="27"/>
        <v>3.4869842428073613E-8</v>
      </c>
    </row>
    <row r="418" spans="1:8" s="7" customFormat="1">
      <c r="A418" s="17">
        <v>30195</v>
      </c>
      <c r="B418" s="18">
        <f>INPC!D418</f>
        <v>2750000000000</v>
      </c>
      <c r="C418" s="22">
        <f>INPC!E418</f>
        <v>16608</v>
      </c>
      <c r="D418" s="20">
        <v>5.12964E-8</v>
      </c>
      <c r="E418" s="18">
        <f t="shared" si="24"/>
        <v>5.12964E-8</v>
      </c>
      <c r="F418" s="18">
        <f t="shared" si="25"/>
        <v>5.0041038967631358E-8</v>
      </c>
      <c r="G418" s="18">
        <f t="shared" si="26"/>
        <v>4.8678953950314557E-8</v>
      </c>
      <c r="H418" s="18">
        <f t="shared" si="27"/>
        <v>3.6980195233073302E-8</v>
      </c>
    </row>
    <row r="419" spans="1:8" s="7" customFormat="1">
      <c r="A419" s="17">
        <v>30225</v>
      </c>
      <c r="B419" s="18">
        <f>INPC!D419</f>
        <v>2750000000000</v>
      </c>
      <c r="C419" s="22">
        <f>INPC!E419</f>
        <v>16608</v>
      </c>
      <c r="D419" s="20">
        <v>5.3575199999999999E-8</v>
      </c>
      <c r="E419" s="18">
        <f t="shared" si="24"/>
        <v>5.3575199999999999E-8</v>
      </c>
      <c r="F419" s="18">
        <f t="shared" si="25"/>
        <v>5.2423419282606888E-8</v>
      </c>
      <c r="G419" s="18">
        <f t="shared" si="26"/>
        <v>5.1192398636674009E-8</v>
      </c>
      <c r="H419" s="18">
        <f t="shared" si="27"/>
        <v>3.9198458957515913E-8</v>
      </c>
    </row>
    <row r="420" spans="1:8" s="7" customFormat="1">
      <c r="A420" s="17">
        <v>30256</v>
      </c>
      <c r="B420" s="18">
        <f>INPC!D420</f>
        <v>2750000000000</v>
      </c>
      <c r="C420" s="22">
        <f>INPC!E420</f>
        <v>23568</v>
      </c>
      <c r="D420" s="20">
        <v>5.6408499999999999E-8</v>
      </c>
      <c r="E420" s="18">
        <f t="shared" si="24"/>
        <v>5.6408499999999999E-8</v>
      </c>
      <c r="F420" s="18">
        <f t="shared" si="25"/>
        <v>5.4973599747515166E-8</v>
      </c>
      <c r="G420" s="18">
        <f t="shared" si="26"/>
        <v>5.3719473369593967E-8</v>
      </c>
      <c r="H420" s="18">
        <f t="shared" si="27"/>
        <v>4.1550341340674631E-8</v>
      </c>
    </row>
    <row r="421" spans="1:8" s="7" customFormat="1">
      <c r="A421" s="17">
        <v>30286</v>
      </c>
      <c r="B421" s="18">
        <f>INPC!D421</f>
        <v>2750000000000</v>
      </c>
      <c r="C421" s="22">
        <f>INPC!E421</f>
        <v>23568</v>
      </c>
      <c r="D421" s="20">
        <v>6.0811699999999999E-8</v>
      </c>
      <c r="E421" s="18">
        <f t="shared" si="24"/>
        <v>6.0811699999999999E-8</v>
      </c>
      <c r="F421" s="18">
        <f t="shared" si="25"/>
        <v>5.8568735511789904E-8</v>
      </c>
      <c r="G421" s="18">
        <f t="shared" si="26"/>
        <v>5.6854542020511308E-8</v>
      </c>
      <c r="H421" s="18">
        <f t="shared" si="27"/>
        <v>4.4107969742559447E-8</v>
      </c>
    </row>
    <row r="422" spans="1:8" s="7" customFormat="1">
      <c r="A422" s="17">
        <v>30317</v>
      </c>
      <c r="B422" s="18">
        <f>INPC!D422</f>
        <v>2750000000000</v>
      </c>
      <c r="C422" s="22">
        <f>INPC!E422</f>
        <v>23568</v>
      </c>
      <c r="D422" s="20">
        <v>6.6066500000000005E-8</v>
      </c>
      <c r="E422" s="18">
        <f t="shared" si="24"/>
        <v>6.6066500000000005E-8</v>
      </c>
      <c r="F422" s="18">
        <f t="shared" si="25"/>
        <v>6.3384668320107192E-8</v>
      </c>
      <c r="G422" s="18">
        <f t="shared" si="26"/>
        <v>6.0968334562142138E-8</v>
      </c>
      <c r="H422" s="18">
        <f t="shared" si="27"/>
        <v>4.6883743144433867E-8</v>
      </c>
    </row>
    <row r="423" spans="1:8" s="7" customFormat="1">
      <c r="A423" s="17">
        <v>30348</v>
      </c>
      <c r="B423" s="18">
        <f>INPC!D423</f>
        <v>2750000000000</v>
      </c>
      <c r="C423" s="22">
        <f>INPC!E423</f>
        <v>23568</v>
      </c>
      <c r="D423" s="20">
        <v>7.1258099999999994E-8</v>
      </c>
      <c r="E423" s="18">
        <f t="shared" si="24"/>
        <v>7.1258099999999994E-8</v>
      </c>
      <c r="F423" s="18">
        <f t="shared" si="25"/>
        <v>6.8613214934515346E-8</v>
      </c>
      <c r="G423" s="18">
        <f t="shared" si="26"/>
        <v>6.590740730304936E-8</v>
      </c>
      <c r="H423" s="18">
        <f t="shared" si="27"/>
        <v>4.9881519736361513E-8</v>
      </c>
    </row>
    <row r="424" spans="1:8" s="7" customFormat="1">
      <c r="A424" s="17">
        <v>30376</v>
      </c>
      <c r="B424" s="18">
        <f>INPC!D424</f>
        <v>2750000000000</v>
      </c>
      <c r="C424" s="22">
        <f>INPC!E424</f>
        <v>23568</v>
      </c>
      <c r="D424" s="20">
        <v>7.6491900000000002E-8</v>
      </c>
      <c r="E424" s="18">
        <f t="shared" si="24"/>
        <v>7.6491900000000002E-8</v>
      </c>
      <c r="F424" s="18">
        <f t="shared" si="25"/>
        <v>7.3828635768176024E-8</v>
      </c>
      <c r="G424" s="18">
        <f t="shared" si="26"/>
        <v>7.1144881811620311E-8</v>
      </c>
      <c r="H424" s="18">
        <f t="shared" si="27"/>
        <v>5.3138784563302586E-8</v>
      </c>
    </row>
    <row r="425" spans="1:8" s="7" customFormat="1">
      <c r="A425" s="17">
        <v>30407</v>
      </c>
      <c r="B425" s="18">
        <f>INPC!D425</f>
        <v>2750000000000</v>
      </c>
      <c r="C425" s="22">
        <f>INPC!E425</f>
        <v>23568</v>
      </c>
      <c r="D425" s="20">
        <v>8.1524499999999997E-8</v>
      </c>
      <c r="E425" s="18">
        <f t="shared" si="24"/>
        <v>8.1524499999999997E-8</v>
      </c>
      <c r="F425" s="18">
        <f t="shared" si="25"/>
        <v>7.8968119526489929E-8</v>
      </c>
      <c r="G425" s="18">
        <f t="shared" si="26"/>
        <v>7.6309617546310549E-8</v>
      </c>
      <c r="H425" s="18">
        <f t="shared" si="27"/>
        <v>5.6639483087953936E-8</v>
      </c>
    </row>
    <row r="426" spans="1:8" s="7" customFormat="1">
      <c r="A426" s="17">
        <v>30437</v>
      </c>
      <c r="B426" s="18">
        <f>INPC!D426</f>
        <v>2750000000000</v>
      </c>
      <c r="C426" s="22">
        <f>INPC!E426</f>
        <v>34776</v>
      </c>
      <c r="D426" s="20">
        <v>8.6809700000000005E-8</v>
      </c>
      <c r="E426" s="18">
        <f t="shared" si="24"/>
        <v>8.6809700000000005E-8</v>
      </c>
      <c r="F426" s="18">
        <f t="shared" si="25"/>
        <v>8.4125604827840611E-8</v>
      </c>
      <c r="G426" s="18">
        <f t="shared" si="26"/>
        <v>8.1499938801032251E-8</v>
      </c>
      <c r="H426" s="18">
        <f t="shared" si="27"/>
        <v>6.0362513814285174E-8</v>
      </c>
    </row>
    <row r="427" spans="1:8" s="7" customFormat="1">
      <c r="A427" s="17">
        <v>30468</v>
      </c>
      <c r="B427" s="18">
        <f>INPC!D427</f>
        <v>2750000000000</v>
      </c>
      <c r="C427" s="22">
        <f>INPC!E427</f>
        <v>34776</v>
      </c>
      <c r="D427" s="20">
        <v>9.5386799999999995E-8</v>
      </c>
      <c r="E427" s="18">
        <f t="shared" si="24"/>
        <v>9.5386799999999995E-8</v>
      </c>
      <c r="F427" s="18">
        <f t="shared" si="25"/>
        <v>9.0997249914269384E-8</v>
      </c>
      <c r="G427" s="18">
        <f t="shared" si="26"/>
        <v>8.7723286304082316E-8</v>
      </c>
      <c r="H427" s="18">
        <f t="shared" si="27"/>
        <v>6.44675609416301E-8</v>
      </c>
    </row>
    <row r="428" spans="1:8" s="7" customFormat="1">
      <c r="A428" s="17">
        <v>30498</v>
      </c>
      <c r="B428" s="18">
        <f>INPC!D428</f>
        <v>2750000000000</v>
      </c>
      <c r="C428" s="22">
        <f>INPC!E428</f>
        <v>34776</v>
      </c>
      <c r="D428" s="20">
        <v>1.050003E-7</v>
      </c>
      <c r="E428" s="18">
        <f t="shared" si="24"/>
        <v>1.050003E-7</v>
      </c>
      <c r="F428" s="18">
        <f t="shared" si="25"/>
        <v>1.0007818251766965E-7</v>
      </c>
      <c r="G428" s="18">
        <f t="shared" si="26"/>
        <v>9.5444086338449972E-8</v>
      </c>
      <c r="H428" s="18">
        <f t="shared" si="27"/>
        <v>6.9049339426523226E-8</v>
      </c>
    </row>
    <row r="429" spans="1:8" s="7" customFormat="1">
      <c r="A429" s="17">
        <v>30529</v>
      </c>
      <c r="B429" s="18">
        <f>INPC!D429</f>
        <v>2750000000000</v>
      </c>
      <c r="C429" s="22">
        <f>INPC!E429</f>
        <v>34776</v>
      </c>
      <c r="D429" s="20">
        <v>1.145671E-7</v>
      </c>
      <c r="E429" s="18">
        <f t="shared" si="24"/>
        <v>1.145671E-7</v>
      </c>
      <c r="F429" s="18">
        <f t="shared" si="25"/>
        <v>1.0967944141966626E-7</v>
      </c>
      <c r="G429" s="18">
        <f t="shared" si="26"/>
        <v>1.0469185937904603E-7</v>
      </c>
      <c r="H429" s="18">
        <f t="shared" si="27"/>
        <v>7.4136835163543356E-8</v>
      </c>
    </row>
    <row r="430" spans="1:8" s="7" customFormat="1">
      <c r="A430" s="17">
        <v>30560</v>
      </c>
      <c r="B430" s="18">
        <f>INPC!D430</f>
        <v>2750000000000</v>
      </c>
      <c r="C430" s="22">
        <f>INPC!E430</f>
        <v>34776</v>
      </c>
      <c r="D430" s="20">
        <v>1.2636819999999999E-7</v>
      </c>
      <c r="E430" s="18">
        <f t="shared" si="24"/>
        <v>1.2636819999999999E-7</v>
      </c>
      <c r="F430" s="18">
        <f t="shared" si="25"/>
        <v>1.203230576665171E-7</v>
      </c>
      <c r="G430" s="18">
        <f t="shared" si="26"/>
        <v>1.1498188384935759E-7</v>
      </c>
      <c r="H430" s="18">
        <f t="shared" si="27"/>
        <v>7.9921437211317159E-8</v>
      </c>
    </row>
    <row r="431" spans="1:8" s="7" customFormat="1">
      <c r="A431" s="17">
        <v>30590</v>
      </c>
      <c r="B431" s="18">
        <f>INPC!D431</f>
        <v>2750000000000</v>
      </c>
      <c r="C431" s="22">
        <f>INPC!E431</f>
        <v>34776</v>
      </c>
      <c r="D431" s="20">
        <v>1.3757270000000001E-7</v>
      </c>
      <c r="E431" s="18">
        <f t="shared" si="24"/>
        <v>1.3757270000000001E-7</v>
      </c>
      <c r="F431" s="18">
        <f t="shared" si="25"/>
        <v>1.3185148640853465E-7</v>
      </c>
      <c r="G431" s="18">
        <f t="shared" si="26"/>
        <v>1.2581815916443656E-7</v>
      </c>
      <c r="H431" s="18">
        <f t="shared" si="27"/>
        <v>8.6455771395098803E-8</v>
      </c>
    </row>
    <row r="432" spans="1:8" s="7" customFormat="1">
      <c r="A432" s="17">
        <v>30621</v>
      </c>
      <c r="B432" s="18">
        <f>INPC!D432</f>
        <v>2750000000000</v>
      </c>
      <c r="C432" s="22">
        <f>INPC!E432</f>
        <v>57120</v>
      </c>
      <c r="D432" s="20">
        <v>1.4773140000000001E-7</v>
      </c>
      <c r="E432" s="18">
        <f t="shared" si="24"/>
        <v>1.4773140000000001E-7</v>
      </c>
      <c r="F432" s="18">
        <f t="shared" si="25"/>
        <v>1.4256159220764897E-7</v>
      </c>
      <c r="G432" s="18">
        <f t="shared" si="26"/>
        <v>1.3694545540535796E-7</v>
      </c>
      <c r="H432" s="18">
        <f t="shared" si="27"/>
        <v>9.3678086683982977E-8</v>
      </c>
    </row>
    <row r="433" spans="1:8" s="7" customFormat="1">
      <c r="A433" s="17">
        <v>30651</v>
      </c>
      <c r="B433" s="18">
        <f>INPC!D433</f>
        <v>2750000000000</v>
      </c>
      <c r="C433" s="22">
        <f>INPC!E433</f>
        <v>57120</v>
      </c>
      <c r="D433" s="20">
        <v>1.605502E-7</v>
      </c>
      <c r="E433" s="18">
        <f t="shared" si="24"/>
        <v>1.605502E-7</v>
      </c>
      <c r="F433" s="18">
        <f t="shared" si="25"/>
        <v>1.5400748623453342E-7</v>
      </c>
      <c r="G433" s="18">
        <f t="shared" si="26"/>
        <v>1.4832190965647116E-7</v>
      </c>
      <c r="H433" s="18">
        <f t="shared" si="27"/>
        <v>1.0157184022543264E-7</v>
      </c>
    </row>
    <row r="434" spans="1:8" s="7" customFormat="1">
      <c r="A434" s="17">
        <v>30682</v>
      </c>
      <c r="B434" s="18">
        <f>INPC!D434</f>
        <v>2750000000000</v>
      </c>
      <c r="C434" s="22">
        <f>INPC!E434</f>
        <v>57120</v>
      </c>
      <c r="D434" s="20">
        <v>1.7607369999999999E-7</v>
      </c>
      <c r="E434" s="18">
        <f t="shared" si="24"/>
        <v>1.7607369999999999E-7</v>
      </c>
      <c r="F434" s="18">
        <f t="shared" si="25"/>
        <v>1.6813288717481775E-7</v>
      </c>
      <c r="G434" s="18">
        <f t="shared" si="26"/>
        <v>1.6103714101148449E-7</v>
      </c>
      <c r="H434" s="18">
        <f t="shared" si="27"/>
        <v>1.102172117311366E-7</v>
      </c>
    </row>
    <row r="435" spans="1:8" s="7" customFormat="1">
      <c r="A435" s="17">
        <v>30713</v>
      </c>
      <c r="B435" s="18">
        <f>INPC!D435</f>
        <v>2750000000000</v>
      </c>
      <c r="C435" s="22">
        <f>INPC!E435</f>
        <v>57120</v>
      </c>
      <c r="D435" s="20">
        <v>1.9280200000000001E-7</v>
      </c>
      <c r="E435" s="18">
        <f t="shared" si="24"/>
        <v>1.9280200000000001E-7</v>
      </c>
      <c r="F435" s="18">
        <f t="shared" si="25"/>
        <v>1.8424809770361267E-7</v>
      </c>
      <c r="G435" s="18">
        <f t="shared" si="26"/>
        <v>1.7598363828061572E-7</v>
      </c>
      <c r="H435" s="18">
        <f t="shared" si="27"/>
        <v>1.1974917445780259E-7</v>
      </c>
    </row>
    <row r="436" spans="1:8" s="7" customFormat="1">
      <c r="A436" s="17">
        <v>30742</v>
      </c>
      <c r="B436" s="18">
        <f>INPC!D436</f>
        <v>2750000000000</v>
      </c>
      <c r="C436" s="22">
        <f>INPC!E436</f>
        <v>57120</v>
      </c>
      <c r="D436" s="20">
        <v>2.1003570000000001E-7</v>
      </c>
      <c r="E436" s="18">
        <f t="shared" si="24"/>
        <v>2.1003570000000001E-7</v>
      </c>
      <c r="F436" s="18">
        <f t="shared" si="25"/>
        <v>2.0123444792430545E-7</v>
      </c>
      <c r="G436" s="18">
        <f t="shared" si="26"/>
        <v>1.9247147797904977E-7</v>
      </c>
      <c r="H436" s="18">
        <f t="shared" si="27"/>
        <v>1.3026537696823965E-7</v>
      </c>
    </row>
    <row r="437" spans="1:8" s="7" customFormat="1">
      <c r="A437" s="17">
        <v>30773</v>
      </c>
      <c r="B437" s="18">
        <f>INPC!D437</f>
        <v>2750000000000</v>
      </c>
      <c r="C437" s="22">
        <f>INPC!E437</f>
        <v>57120</v>
      </c>
      <c r="D437" s="20">
        <v>2.300794E-7</v>
      </c>
      <c r="E437" s="18">
        <f t="shared" si="24"/>
        <v>2.300794E-7</v>
      </c>
      <c r="F437" s="18">
        <f t="shared" si="25"/>
        <v>2.1982922425050769E-7</v>
      </c>
      <c r="G437" s="18">
        <f t="shared" si="26"/>
        <v>2.1042344659812716E-7</v>
      </c>
      <c r="H437" s="18">
        <f t="shared" si="27"/>
        <v>1.4202936104979272E-7</v>
      </c>
    </row>
    <row r="438" spans="1:8" s="7" customFormat="1">
      <c r="A438" s="17">
        <v>30803</v>
      </c>
      <c r="B438" s="18">
        <f>INPC!D438</f>
        <v>2750000000000</v>
      </c>
      <c r="C438" s="22">
        <f>INPC!E438</f>
        <v>97176</v>
      </c>
      <c r="D438" s="20">
        <v>2.509021E-7</v>
      </c>
      <c r="E438" s="18">
        <f t="shared" si="24"/>
        <v>2.509021E-7</v>
      </c>
      <c r="F438" s="18">
        <f t="shared" si="25"/>
        <v>2.4026527969463255E-7</v>
      </c>
      <c r="G438" s="18">
        <f t="shared" si="26"/>
        <v>2.2973388149752527E-7</v>
      </c>
      <c r="H438" s="18">
        <f t="shared" si="27"/>
        <v>1.5516346522668906E-7</v>
      </c>
    </row>
    <row r="439" spans="1:8" s="7" customFormat="1">
      <c r="A439" s="17">
        <v>30834</v>
      </c>
      <c r="B439" s="18">
        <f>INPC!D439</f>
        <v>2750000000000</v>
      </c>
      <c r="C439" s="22">
        <f>INPC!E439</f>
        <v>97176</v>
      </c>
      <c r="D439" s="20">
        <v>2.7619349999999998E-7</v>
      </c>
      <c r="E439" s="18">
        <f t="shared" si="24"/>
        <v>2.7619349999999998E-7</v>
      </c>
      <c r="F439" s="18">
        <f t="shared" si="25"/>
        <v>2.6324423860048674E-7</v>
      </c>
      <c r="G439" s="18">
        <f t="shared" si="26"/>
        <v>2.5168953709459327E-7</v>
      </c>
      <c r="H439" s="18">
        <f t="shared" si="27"/>
        <v>1.6953780960823937E-7</v>
      </c>
    </row>
    <row r="440" spans="1:8" s="7" customFormat="1">
      <c r="A440" s="17">
        <v>30864</v>
      </c>
      <c r="B440" s="18">
        <f>INPC!D440</f>
        <v>2750000000000</v>
      </c>
      <c r="C440" s="22">
        <f>INPC!E440</f>
        <v>97176</v>
      </c>
      <c r="D440" s="20">
        <v>3.0305239999999997E-7</v>
      </c>
      <c r="E440" s="18">
        <f t="shared" si="24"/>
        <v>3.0305239999999997E-7</v>
      </c>
      <c r="F440" s="18">
        <f t="shared" si="25"/>
        <v>2.8931142915446666E-7</v>
      </c>
      <c r="G440" s="18">
        <f t="shared" si="26"/>
        <v>2.7589584446359584E-7</v>
      </c>
      <c r="H440" s="18">
        <f t="shared" si="27"/>
        <v>1.8519410863130083E-7</v>
      </c>
    </row>
    <row r="441" spans="1:8" s="7" customFormat="1">
      <c r="A441" s="17">
        <v>30895</v>
      </c>
      <c r="B441" s="18">
        <f>INPC!D441</f>
        <v>2750000000000</v>
      </c>
      <c r="C441" s="22">
        <f>INPC!E441</f>
        <v>97176</v>
      </c>
      <c r="D441" s="20">
        <v>3.3138539999999999E-7</v>
      </c>
      <c r="E441" s="18">
        <f t="shared" si="24"/>
        <v>3.3138539999999999E-7</v>
      </c>
      <c r="F441" s="18">
        <f t="shared" si="25"/>
        <v>3.1690241525580078E-7</v>
      </c>
      <c r="G441" s="18">
        <f t="shared" si="26"/>
        <v>3.0270634014767585E-7</v>
      </c>
      <c r="H441" s="18">
        <f t="shared" si="27"/>
        <v>2.0233295349626335E-7</v>
      </c>
    </row>
    <row r="442" spans="1:8" s="7" customFormat="1">
      <c r="A442" s="17">
        <v>30926</v>
      </c>
      <c r="B442" s="18">
        <f>INPC!D442</f>
        <v>2750000000000</v>
      </c>
      <c r="C442" s="22">
        <f>INPC!E442</f>
        <v>97176</v>
      </c>
      <c r="D442" s="20">
        <v>3.7031679999999998E-7</v>
      </c>
      <c r="E442" s="18">
        <f t="shared" si="24"/>
        <v>3.7031679999999998E-7</v>
      </c>
      <c r="F442" s="18">
        <f t="shared" si="25"/>
        <v>3.503106919503314E-7</v>
      </c>
      <c r="G442" s="18">
        <f t="shared" si="26"/>
        <v>3.3379116534089917E-7</v>
      </c>
      <c r="H442" s="18">
        <f t="shared" si="27"/>
        <v>2.2129822083473372E-7</v>
      </c>
    </row>
    <row r="443" spans="1:8" s="7" customFormat="1">
      <c r="A443" s="17">
        <v>30956</v>
      </c>
      <c r="B443" s="18">
        <f>INPC!D443</f>
        <v>2750000000000</v>
      </c>
      <c r="C443" s="22">
        <f>INPC!E443</f>
        <v>97176</v>
      </c>
      <c r="D443" s="20">
        <v>4.0896750000000003E-7</v>
      </c>
      <c r="E443" s="18">
        <f t="shared" si="24"/>
        <v>4.0896750000000003E-7</v>
      </c>
      <c r="F443" s="18">
        <f t="shared" si="25"/>
        <v>3.8916260856356692E-7</v>
      </c>
      <c r="G443" s="18">
        <f t="shared" si="26"/>
        <v>3.6886308491563526E-7</v>
      </c>
      <c r="H443" s="18">
        <f t="shared" si="27"/>
        <v>2.4233025185730246E-7</v>
      </c>
    </row>
    <row r="444" spans="1:8" s="7" customFormat="1">
      <c r="A444" s="17">
        <v>30987</v>
      </c>
      <c r="B444" s="18">
        <f>INPC!D444</f>
        <v>2750000000000</v>
      </c>
      <c r="C444" s="22">
        <f>INPC!E444</f>
        <v>166560</v>
      </c>
      <c r="D444" s="20">
        <v>4.5201679999999998E-7</v>
      </c>
      <c r="E444" s="18">
        <f t="shared" si="24"/>
        <v>4.5201679999999998E-7</v>
      </c>
      <c r="F444" s="18">
        <f t="shared" si="25"/>
        <v>4.2995369594178392E-7</v>
      </c>
      <c r="G444" s="18">
        <f t="shared" si="26"/>
        <v>4.0907750267826301E-7</v>
      </c>
      <c r="H444" s="18">
        <f t="shared" si="27"/>
        <v>2.6599967984693398E-7</v>
      </c>
    </row>
    <row r="445" spans="1:8" s="7" customFormat="1">
      <c r="A445" s="17">
        <v>31017</v>
      </c>
      <c r="B445" s="18">
        <f>INPC!D445</f>
        <v>2750000000000</v>
      </c>
      <c r="C445" s="22">
        <f>INPC!E445</f>
        <v>166560</v>
      </c>
      <c r="D445" s="20">
        <v>5.0615590000000003E-7</v>
      </c>
      <c r="E445" s="18">
        <f t="shared" si="24"/>
        <v>5.0615590000000003E-7</v>
      </c>
      <c r="F445" s="18">
        <f t="shared" si="25"/>
        <v>4.7832099077828484E-7</v>
      </c>
      <c r="G445" s="18">
        <f t="shared" si="26"/>
        <v>4.5398610305209068E-7</v>
      </c>
      <c r="H445" s="18">
        <f t="shared" si="27"/>
        <v>2.9270978113272575E-7</v>
      </c>
    </row>
    <row r="446" spans="1:8" s="7" customFormat="1">
      <c r="A446" s="17">
        <v>31048</v>
      </c>
      <c r="B446" s="18">
        <f>INPC!D446</f>
        <v>2750000000000</v>
      </c>
      <c r="C446" s="22">
        <f>INPC!E446</f>
        <v>166560</v>
      </c>
      <c r="D446" s="20">
        <v>5.6567609999999995E-7</v>
      </c>
      <c r="E446" s="18">
        <f t="shared" si="24"/>
        <v>5.6567609999999995E-7</v>
      </c>
      <c r="F446" s="18">
        <f t="shared" si="25"/>
        <v>5.3508905380692473E-7</v>
      </c>
      <c r="G446" s="18">
        <f t="shared" si="26"/>
        <v>5.058272670794589E-7</v>
      </c>
      <c r="H446" s="18">
        <f t="shared" si="27"/>
        <v>3.2260914927969942E-7</v>
      </c>
    </row>
    <row r="447" spans="1:8" s="7" customFormat="1">
      <c r="A447" s="17">
        <v>31079</v>
      </c>
      <c r="B447" s="18">
        <f>INPC!D447</f>
        <v>2750000000000</v>
      </c>
      <c r="C447" s="22">
        <f>INPC!E447</f>
        <v>166560</v>
      </c>
      <c r="D447" s="20">
        <v>6.2713819999999997E-7</v>
      </c>
      <c r="E447" s="18">
        <f t="shared" si="24"/>
        <v>6.2713819999999997E-7</v>
      </c>
      <c r="F447" s="18">
        <f t="shared" si="25"/>
        <v>5.9561488491895489E-7</v>
      </c>
      <c r="G447" s="18">
        <f t="shared" si="26"/>
        <v>5.6416368790811707E-7</v>
      </c>
      <c r="H447" s="18">
        <f t="shared" si="27"/>
        <v>3.5592977766394209E-7</v>
      </c>
    </row>
    <row r="448" spans="1:8" s="7" customFormat="1">
      <c r="A448" s="17">
        <v>31107</v>
      </c>
      <c r="B448" s="18">
        <f>INPC!D448</f>
        <v>2750000000000</v>
      </c>
      <c r="C448" s="22">
        <f>INPC!E448</f>
        <v>166560</v>
      </c>
      <c r="D448" s="20">
        <v>6.9086979999999995E-7</v>
      </c>
      <c r="E448" s="18">
        <f t="shared" si="24"/>
        <v>6.9086979999999995E-7</v>
      </c>
      <c r="F448" s="18">
        <f t="shared" si="25"/>
        <v>6.5823312193049045E-7</v>
      </c>
      <c r="G448" s="18">
        <f t="shared" si="26"/>
        <v>6.258099030852484E-7</v>
      </c>
      <c r="H448" s="18">
        <f t="shared" si="27"/>
        <v>3.9305764476567583E-7</v>
      </c>
    </row>
    <row r="449" spans="1:8" s="7" customFormat="1">
      <c r="A449" s="17">
        <v>31138</v>
      </c>
      <c r="B449" s="18">
        <f>INPC!D449</f>
        <v>2750000000000</v>
      </c>
      <c r="C449" s="22">
        <f>INPC!E449</f>
        <v>166560</v>
      </c>
      <c r="D449" s="20">
        <v>7.4748890000000001E-7</v>
      </c>
      <c r="E449" s="18">
        <f t="shared" si="24"/>
        <v>7.4748890000000001E-7</v>
      </c>
      <c r="F449" s="18">
        <f t="shared" si="25"/>
        <v>7.1862194987713807E-7</v>
      </c>
      <c r="G449" s="18">
        <f t="shared" si="26"/>
        <v>6.8673324240251166E-7</v>
      </c>
      <c r="H449" s="18">
        <f t="shared" si="27"/>
        <v>4.3361087432871276E-7</v>
      </c>
    </row>
    <row r="450" spans="1:8" s="7" customFormat="1">
      <c r="A450" s="17">
        <v>31168</v>
      </c>
      <c r="B450" s="18">
        <f>INPC!D450</f>
        <v>2750000000000</v>
      </c>
      <c r="C450" s="22">
        <f>INPC!E450</f>
        <v>333120</v>
      </c>
      <c r="D450" s="20">
        <v>8.0127699999999996E-7</v>
      </c>
      <c r="E450" s="18">
        <f t="shared" ref="E450:E513" si="28">D450</f>
        <v>8.0127699999999996E-7</v>
      </c>
      <c r="F450" s="18">
        <f t="shared" si="25"/>
        <v>7.739157986016954E-7</v>
      </c>
      <c r="G450" s="18">
        <f t="shared" si="26"/>
        <v>7.4518003584447456E-7</v>
      </c>
      <c r="H450" s="18">
        <f t="shared" si="27"/>
        <v>4.7766493750359006E-7</v>
      </c>
    </row>
    <row r="451" spans="1:8" s="7" customFormat="1">
      <c r="A451" s="17">
        <v>31199</v>
      </c>
      <c r="B451" s="18">
        <f>INPC!D451</f>
        <v>2750000000000</v>
      </c>
      <c r="C451" s="22">
        <f>INPC!E451</f>
        <v>333120</v>
      </c>
      <c r="D451" s="20">
        <v>8.6933690000000001E-7</v>
      </c>
      <c r="E451" s="18">
        <f t="shared" si="28"/>
        <v>8.6933690000000001E-7</v>
      </c>
      <c r="F451" s="18">
        <f t="shared" ref="F451:F514" si="29">SQRT(E451*E450)</f>
        <v>8.3461348133210733E-7</v>
      </c>
      <c r="G451" s="18">
        <f t="shared" si="26"/>
        <v>8.0449839060062817E-7</v>
      </c>
      <c r="H451" s="18">
        <f t="shared" si="27"/>
        <v>5.2555872685073267E-7</v>
      </c>
    </row>
    <row r="452" spans="1:8" s="7" customFormat="1">
      <c r="A452" s="17">
        <v>31229</v>
      </c>
      <c r="B452" s="18">
        <f>INPC!D452</f>
        <v>2750000000000</v>
      </c>
      <c r="C452" s="22">
        <f>INPC!E452</f>
        <v>333120</v>
      </c>
      <c r="D452" s="20">
        <v>9.5899160000000007E-7</v>
      </c>
      <c r="E452" s="18">
        <f t="shared" si="28"/>
        <v>9.5899160000000007E-7</v>
      </c>
      <c r="F452" s="18">
        <f t="shared" si="29"/>
        <v>9.1306450192198368E-7</v>
      </c>
      <c r="G452" s="18">
        <f t="shared" ref="G452:G515" si="30">GEOMEAN(E450:E452)</f>
        <v>8.7416859072702682E-7</v>
      </c>
      <c r="H452" s="18">
        <f t="shared" si="27"/>
        <v>5.7851240355700351E-7</v>
      </c>
    </row>
    <row r="453" spans="1:8" s="7" customFormat="1">
      <c r="A453" s="17">
        <v>31260</v>
      </c>
      <c r="B453" s="18">
        <f>INPC!D453</f>
        <v>2750000000000</v>
      </c>
      <c r="C453" s="22">
        <f>INPC!E453</f>
        <v>333120</v>
      </c>
      <c r="D453" s="20">
        <v>1.0745458999999999E-6</v>
      </c>
      <c r="E453" s="18">
        <f t="shared" si="28"/>
        <v>1.0745458999999999E-6</v>
      </c>
      <c r="F453" s="18">
        <f t="shared" si="29"/>
        <v>1.0151258502838157E-6</v>
      </c>
      <c r="G453" s="18">
        <f t="shared" si="30"/>
        <v>9.6399762269324655E-7</v>
      </c>
      <c r="H453" s="18">
        <f t="shared" si="27"/>
        <v>6.3809739981652998E-7</v>
      </c>
    </row>
    <row r="454" spans="1:8" s="7" customFormat="1">
      <c r="A454" s="17">
        <v>31291</v>
      </c>
      <c r="B454" s="18">
        <f>INPC!D454</f>
        <v>2750000000000</v>
      </c>
      <c r="C454" s="22">
        <f>INPC!E454</f>
        <v>333120</v>
      </c>
      <c r="D454" s="20">
        <v>1.1940075E-6</v>
      </c>
      <c r="E454" s="18">
        <f t="shared" si="28"/>
        <v>1.1940075E-6</v>
      </c>
      <c r="F454" s="18">
        <f t="shared" si="29"/>
        <v>1.1327029017770943E-6</v>
      </c>
      <c r="G454" s="18">
        <f t="shared" si="30"/>
        <v>1.0715578193546301E-6</v>
      </c>
      <c r="H454" s="18">
        <f t="shared" si="27"/>
        <v>7.0348759699162996E-7</v>
      </c>
    </row>
    <row r="455" spans="1:8" s="7" customFormat="1">
      <c r="A455" s="17">
        <v>31321</v>
      </c>
      <c r="B455" s="18">
        <f>INPC!D455</f>
        <v>2750000000000</v>
      </c>
      <c r="C455" s="22">
        <f>INPC!E455</f>
        <v>333120</v>
      </c>
      <c r="D455" s="20">
        <v>1.3207687000000001E-6</v>
      </c>
      <c r="E455" s="18">
        <f t="shared" si="28"/>
        <v>1.3207687000000001E-6</v>
      </c>
      <c r="F455" s="18">
        <f t="shared" si="29"/>
        <v>1.2557896852440101E-6</v>
      </c>
      <c r="G455" s="18">
        <f t="shared" si="30"/>
        <v>1.1922104700504153E-6</v>
      </c>
      <c r="H455" s="18">
        <f t="shared" si="27"/>
        <v>7.7568359964103681E-7</v>
      </c>
    </row>
    <row r="456" spans="1:8" s="7" customFormat="1">
      <c r="A456" s="17">
        <v>31352</v>
      </c>
      <c r="B456" s="18">
        <f>INPC!D456</f>
        <v>2750000000000</v>
      </c>
      <c r="C456" s="22">
        <f>INPC!E456</f>
        <v>600000</v>
      </c>
      <c r="D456" s="20">
        <v>1.5053189E-6</v>
      </c>
      <c r="E456" s="18">
        <f t="shared" si="28"/>
        <v>1.5053189E-6</v>
      </c>
      <c r="F456" s="18">
        <f t="shared" si="29"/>
        <v>1.410027690025423E-6</v>
      </c>
      <c r="G456" s="18">
        <f t="shared" si="30"/>
        <v>1.3339947257762816E-6</v>
      </c>
      <c r="H456" s="18">
        <f t="shared" si="27"/>
        <v>8.5748020684585042E-7</v>
      </c>
    </row>
    <row r="457" spans="1:8" s="7" customFormat="1">
      <c r="A457" s="17">
        <v>31382</v>
      </c>
      <c r="B457" s="18">
        <f>INPC!D457</f>
        <v>2750000000000</v>
      </c>
      <c r="C457" s="22">
        <f>INPC!E457</f>
        <v>600000</v>
      </c>
      <c r="D457" s="20">
        <v>1.7322163E-6</v>
      </c>
      <c r="E457" s="18">
        <f t="shared" si="28"/>
        <v>1.7322163E-6</v>
      </c>
      <c r="F457" s="18">
        <f t="shared" si="29"/>
        <v>1.6147872724535791E-6</v>
      </c>
      <c r="G457" s="18">
        <f t="shared" si="30"/>
        <v>1.5101466882301589E-6</v>
      </c>
      <c r="H457" s="18">
        <f t="shared" si="27"/>
        <v>9.5005902712718119E-7</v>
      </c>
    </row>
    <row r="458" spans="1:8" s="7" customFormat="1">
      <c r="A458" s="17">
        <v>31413</v>
      </c>
      <c r="B458" s="18">
        <f>INPC!D458</f>
        <v>2750000000000</v>
      </c>
      <c r="C458" s="22">
        <f>INPC!E458</f>
        <v>600000</v>
      </c>
      <c r="D458" s="20">
        <v>1.9811765000000001E-6</v>
      </c>
      <c r="E458" s="18">
        <f t="shared" si="28"/>
        <v>1.9811765000000001E-6</v>
      </c>
      <c r="F458" s="18">
        <f t="shared" si="29"/>
        <v>1.8525188869420334E-6</v>
      </c>
      <c r="G458" s="18">
        <f t="shared" si="30"/>
        <v>1.7286932428910057E-6</v>
      </c>
      <c r="H458" s="18">
        <f t="shared" si="27"/>
        <v>1.054662571174281E-6</v>
      </c>
    </row>
    <row r="459" spans="1:8" s="7" customFormat="1">
      <c r="A459" s="17">
        <v>31444</v>
      </c>
      <c r="B459" s="18">
        <f>INPC!D459</f>
        <v>2750000000000</v>
      </c>
      <c r="C459" s="22">
        <f>INPC!E459</f>
        <v>600000</v>
      </c>
      <c r="D459" s="20">
        <v>2.2331080000000001E-6</v>
      </c>
      <c r="E459" s="18">
        <f t="shared" si="28"/>
        <v>2.2331080000000001E-6</v>
      </c>
      <c r="F459" s="18">
        <f t="shared" si="29"/>
        <v>2.1033737403424051E-6</v>
      </c>
      <c r="G459" s="18">
        <f t="shared" si="30"/>
        <v>1.9715675980729345E-6</v>
      </c>
      <c r="H459" s="18">
        <f t="shared" si="27"/>
        <v>1.1723998107609006E-6</v>
      </c>
    </row>
    <row r="460" spans="1:8" s="7" customFormat="1">
      <c r="A460" s="17">
        <v>31472</v>
      </c>
      <c r="B460" s="18">
        <f>INPC!D460</f>
        <v>2750000000</v>
      </c>
      <c r="C460" s="22">
        <f>INPC!E460</f>
        <v>804</v>
      </c>
      <c r="D460" s="20">
        <v>2.3396314E-6</v>
      </c>
      <c r="E460" s="18">
        <f t="shared" si="28"/>
        <v>2.3396314E-6</v>
      </c>
      <c r="F460" s="18">
        <f t="shared" si="29"/>
        <v>2.2857492418004209E-6</v>
      </c>
      <c r="G460" s="18">
        <f t="shared" si="30"/>
        <v>2.1793489766239556E-6</v>
      </c>
      <c r="H460" s="18">
        <f t="shared" si="27"/>
        <v>1.2978415555717148E-6</v>
      </c>
    </row>
    <row r="461" spans="1:8" s="7" customFormat="1">
      <c r="A461" s="17">
        <v>31503</v>
      </c>
      <c r="B461" s="18">
        <f>INPC!D461</f>
        <v>2750000000</v>
      </c>
      <c r="C461" s="22">
        <f>INPC!E461</f>
        <v>804</v>
      </c>
      <c r="D461" s="20">
        <v>2.3578805999999998E-6</v>
      </c>
      <c r="E461" s="18">
        <f t="shared" si="28"/>
        <v>2.3578805999999998E-6</v>
      </c>
      <c r="F461" s="18">
        <f t="shared" si="29"/>
        <v>2.3487382760134941E-6</v>
      </c>
      <c r="G461" s="18">
        <f t="shared" si="30"/>
        <v>2.3095444542578692E-6</v>
      </c>
      <c r="H461" s="18">
        <f t="shared" ref="H461:H524" si="31">GEOMEAN(E450:E461)</f>
        <v>1.4282298233750249E-6</v>
      </c>
    </row>
    <row r="462" spans="1:8" s="7" customFormat="1">
      <c r="A462" s="17">
        <v>31533</v>
      </c>
      <c r="B462" s="18">
        <f>INPC!D462</f>
        <v>2750000000</v>
      </c>
      <c r="C462" s="22">
        <f>INPC!E462</f>
        <v>804</v>
      </c>
      <c r="D462" s="20">
        <v>2.3908693999999998E-6</v>
      </c>
      <c r="E462" s="18">
        <f t="shared" si="28"/>
        <v>2.3908693999999998E-6</v>
      </c>
      <c r="F462" s="18">
        <f t="shared" si="29"/>
        <v>2.3743177073411296E-6</v>
      </c>
      <c r="G462" s="18">
        <f t="shared" si="30"/>
        <v>2.3626988400093494E-6</v>
      </c>
      <c r="H462" s="18">
        <f t="shared" si="31"/>
        <v>1.5644530305575659E-6</v>
      </c>
    </row>
    <row r="463" spans="1:8" s="7" customFormat="1">
      <c r="A463" s="17">
        <v>31564</v>
      </c>
      <c r="B463" s="18">
        <f>INPC!D463</f>
        <v>2750000000</v>
      </c>
      <c r="C463" s="22">
        <f>INPC!E463</f>
        <v>804</v>
      </c>
      <c r="D463" s="20">
        <v>2.4212846000000001E-6</v>
      </c>
      <c r="E463" s="18">
        <f t="shared" si="28"/>
        <v>2.4212846000000001E-6</v>
      </c>
      <c r="F463" s="18">
        <f t="shared" si="29"/>
        <v>2.4060289397326957E-6</v>
      </c>
      <c r="G463" s="18">
        <f t="shared" si="30"/>
        <v>2.3898712287825937E-6</v>
      </c>
      <c r="H463" s="18">
        <f t="shared" si="31"/>
        <v>1.7038603865877697E-6</v>
      </c>
    </row>
    <row r="464" spans="1:8" s="7" customFormat="1">
      <c r="A464" s="17">
        <v>31594</v>
      </c>
      <c r="B464" s="18">
        <f>INPC!D464</f>
        <v>2750000000</v>
      </c>
      <c r="C464" s="22">
        <f>INPC!E464</f>
        <v>804</v>
      </c>
      <c r="D464" s="20">
        <v>2.462696E-6</v>
      </c>
      <c r="E464" s="18">
        <f t="shared" si="28"/>
        <v>2.462696E-6</v>
      </c>
      <c r="F464" s="18">
        <f t="shared" si="29"/>
        <v>2.4419025163346713E-6</v>
      </c>
      <c r="G464" s="18">
        <f t="shared" si="30"/>
        <v>2.4247715781032394E-6</v>
      </c>
      <c r="H464" s="18">
        <f t="shared" si="31"/>
        <v>1.8431768460812689E-6</v>
      </c>
    </row>
    <row r="465" spans="1:8" s="7" customFormat="1">
      <c r="A465" s="17">
        <v>31625</v>
      </c>
      <c r="B465" s="18">
        <f>INPC!D465</f>
        <v>2750000000</v>
      </c>
      <c r="C465" s="22">
        <f>INPC!E465</f>
        <v>804</v>
      </c>
      <c r="D465" s="20">
        <v>2.5501982999999999E-6</v>
      </c>
      <c r="E465" s="18">
        <f t="shared" si="28"/>
        <v>2.5501982999999999E-6</v>
      </c>
      <c r="F465" s="18">
        <f t="shared" si="29"/>
        <v>2.5060652730160082E-6</v>
      </c>
      <c r="G465" s="18">
        <f t="shared" si="30"/>
        <v>2.4774802376958458E-6</v>
      </c>
      <c r="H465" s="18">
        <f t="shared" si="31"/>
        <v>1.9808249055228516E-6</v>
      </c>
    </row>
    <row r="466" spans="1:8" s="7" customFormat="1">
      <c r="A466" s="17">
        <v>31656</v>
      </c>
      <c r="B466" s="18">
        <f>INPC!D466</f>
        <v>2750000000</v>
      </c>
      <c r="C466" s="22">
        <f>INPC!E466</f>
        <v>804</v>
      </c>
      <c r="D466" s="20">
        <v>2.5939493999999999E-6</v>
      </c>
      <c r="E466" s="18">
        <f t="shared" si="28"/>
        <v>2.5939493999999999E-6</v>
      </c>
      <c r="F466" s="18">
        <f t="shared" si="29"/>
        <v>2.5719808222780392E-6</v>
      </c>
      <c r="G466" s="18">
        <f t="shared" si="30"/>
        <v>2.5350240603729197E-6</v>
      </c>
      <c r="H466" s="18">
        <f t="shared" si="31"/>
        <v>2.1131271257664562E-6</v>
      </c>
    </row>
    <row r="467" spans="1:8" s="7" customFormat="1">
      <c r="A467" s="17">
        <v>31686</v>
      </c>
      <c r="B467" s="18">
        <f>INPC!D467</f>
        <v>2750000000</v>
      </c>
      <c r="C467" s="22">
        <f>INPC!E467</f>
        <v>804</v>
      </c>
      <c r="D467" s="20">
        <v>2.6433156E-6</v>
      </c>
      <c r="E467" s="18">
        <f t="shared" si="28"/>
        <v>2.6433156E-6</v>
      </c>
      <c r="F467" s="18">
        <f t="shared" si="29"/>
        <v>2.6185161665780564E-6</v>
      </c>
      <c r="G467" s="18">
        <f t="shared" si="30"/>
        <v>2.595542574684063E-6</v>
      </c>
      <c r="H467" s="18">
        <f t="shared" si="31"/>
        <v>2.2389057544157659E-6</v>
      </c>
    </row>
    <row r="468" spans="1:8" s="7" customFormat="1">
      <c r="A468" s="17">
        <v>31717</v>
      </c>
      <c r="B468" s="18">
        <f>INPC!D468</f>
        <v>2750000000</v>
      </c>
      <c r="C468" s="22">
        <f>INPC!E468</f>
        <v>804</v>
      </c>
      <c r="D468" s="20">
        <v>2.7874368999999998E-6</v>
      </c>
      <c r="E468" s="18">
        <f t="shared" si="28"/>
        <v>2.7874368999999998E-6</v>
      </c>
      <c r="F468" s="18">
        <f t="shared" si="29"/>
        <v>2.7144199088913341E-6</v>
      </c>
      <c r="G468" s="18">
        <f t="shared" si="30"/>
        <v>2.6736539008426051E-6</v>
      </c>
      <c r="H468" s="18">
        <f t="shared" si="31"/>
        <v>2.3568603854884428E-6</v>
      </c>
    </row>
    <row r="469" spans="1:8" s="7" customFormat="1">
      <c r="A469" s="17">
        <v>31747</v>
      </c>
      <c r="B469" s="18">
        <f>INPC!D469</f>
        <v>2750000000</v>
      </c>
      <c r="C469" s="22">
        <f>INPC!E469</f>
        <v>804</v>
      </c>
      <c r="D469" s="20">
        <v>3.1121777E-6</v>
      </c>
      <c r="E469" s="18">
        <f t="shared" si="28"/>
        <v>3.1121777E-6</v>
      </c>
      <c r="F469" s="18">
        <f t="shared" si="29"/>
        <v>2.9453351185114962E-6</v>
      </c>
      <c r="G469" s="18">
        <f t="shared" si="30"/>
        <v>2.8410103560566096E-6</v>
      </c>
      <c r="H469" s="18">
        <f t="shared" si="31"/>
        <v>2.474793949491033E-6</v>
      </c>
    </row>
    <row r="470" spans="1:8" s="7" customFormat="1">
      <c r="A470" s="17">
        <v>31778</v>
      </c>
      <c r="B470" s="18">
        <f>INPC!D470</f>
        <v>2750000000</v>
      </c>
      <c r="C470" s="22">
        <f>INPC!E470</f>
        <v>964.8</v>
      </c>
      <c r="D470" s="20">
        <v>3.5232509999999999E-6</v>
      </c>
      <c r="E470" s="18">
        <f t="shared" si="28"/>
        <v>3.5232509999999999E-6</v>
      </c>
      <c r="F470" s="18">
        <f t="shared" si="29"/>
        <v>3.311341600273626E-6</v>
      </c>
      <c r="G470" s="18">
        <f t="shared" si="30"/>
        <v>3.1265905080967055E-6</v>
      </c>
      <c r="H470" s="18">
        <f t="shared" si="31"/>
        <v>2.5964148251655277E-6</v>
      </c>
    </row>
    <row r="471" spans="1:8" s="7" customFormat="1">
      <c r="A471" s="17">
        <v>31809</v>
      </c>
      <c r="B471" s="18">
        <f>INPC!D471</f>
        <v>2750000000</v>
      </c>
      <c r="C471" s="22">
        <f>INPC!E471</f>
        <v>964.8</v>
      </c>
      <c r="D471" s="20">
        <v>3.9684828999999996E-6</v>
      </c>
      <c r="E471" s="18">
        <f t="shared" si="28"/>
        <v>3.9684828999999996E-6</v>
      </c>
      <c r="F471" s="18">
        <f t="shared" si="29"/>
        <v>3.7392460932530099E-6</v>
      </c>
      <c r="G471" s="18">
        <f t="shared" si="30"/>
        <v>3.5173114667409383E-6</v>
      </c>
      <c r="H471" s="18">
        <f t="shared" si="31"/>
        <v>2.7238528727173298E-6</v>
      </c>
    </row>
    <row r="472" spans="1:8" s="7" customFormat="1">
      <c r="A472" s="17">
        <v>31837</v>
      </c>
      <c r="B472" s="18">
        <f>INPC!D472</f>
        <v>2750000000</v>
      </c>
      <c r="C472" s="22">
        <f>INPC!E472</f>
        <v>1368</v>
      </c>
      <c r="D472" s="20">
        <v>4.6181985000000002E-6</v>
      </c>
      <c r="E472" s="18">
        <f t="shared" si="28"/>
        <v>4.6181985000000002E-6</v>
      </c>
      <c r="F472" s="18">
        <f t="shared" si="29"/>
        <v>4.2810327931534985E-6</v>
      </c>
      <c r="G472" s="18">
        <f t="shared" si="30"/>
        <v>4.0118704241348882E-6</v>
      </c>
      <c r="H472" s="18">
        <f t="shared" si="31"/>
        <v>2.8826643371122239E-6</v>
      </c>
    </row>
    <row r="473" spans="1:8" s="7" customFormat="1">
      <c r="A473" s="17">
        <v>31868</v>
      </c>
      <c r="B473" s="18">
        <f>INPC!D473</f>
        <v>2750000000</v>
      </c>
      <c r="C473" s="22">
        <f>INPC!E473</f>
        <v>1368</v>
      </c>
      <c r="D473" s="20">
        <v>5.5002395E-6</v>
      </c>
      <c r="E473" s="18">
        <f t="shared" si="28"/>
        <v>5.5002395E-6</v>
      </c>
      <c r="F473" s="18">
        <f t="shared" si="29"/>
        <v>5.0399600998957079E-6</v>
      </c>
      <c r="G473" s="18">
        <f t="shared" si="30"/>
        <v>4.6539984745672402E-6</v>
      </c>
      <c r="H473" s="18">
        <f t="shared" si="31"/>
        <v>3.0934924319422647E-6</v>
      </c>
    </row>
    <row r="474" spans="1:8" s="7" customFormat="1">
      <c r="A474" s="17">
        <v>31898</v>
      </c>
      <c r="B474" s="18">
        <f>INPC!D474</f>
        <v>2750000000</v>
      </c>
      <c r="C474" s="22">
        <f>INPC!E474</f>
        <v>1641.6</v>
      </c>
      <c r="D474" s="20">
        <v>6.6801157000000004E-6</v>
      </c>
      <c r="E474" s="18">
        <f t="shared" si="28"/>
        <v>6.6801157000000004E-6</v>
      </c>
      <c r="F474" s="18">
        <f t="shared" si="29"/>
        <v>6.0615374483467607E-6</v>
      </c>
      <c r="G474" s="18">
        <f t="shared" si="30"/>
        <v>5.53621218702711E-6</v>
      </c>
      <c r="H474" s="18">
        <f t="shared" si="31"/>
        <v>3.3700375151801137E-6</v>
      </c>
    </row>
    <row r="475" spans="1:8" s="7" customFormat="1">
      <c r="A475" s="17">
        <v>31929</v>
      </c>
      <c r="B475" s="18">
        <f>INPC!D475</f>
        <v>2750000000</v>
      </c>
      <c r="C475" s="22">
        <f>INPC!E475</f>
        <v>1969.92</v>
      </c>
      <c r="D475" s="20">
        <v>7.9968603E-6</v>
      </c>
      <c r="E475" s="18">
        <f t="shared" si="28"/>
        <v>7.9968603E-6</v>
      </c>
      <c r="F475" s="18">
        <f t="shared" si="29"/>
        <v>7.3088954049662463E-6</v>
      </c>
      <c r="G475" s="18">
        <f t="shared" si="30"/>
        <v>6.6480615474457836E-6</v>
      </c>
      <c r="H475" s="18">
        <f t="shared" si="31"/>
        <v>3.7228385973391078E-6</v>
      </c>
    </row>
    <row r="476" spans="1:8" s="7" customFormat="1">
      <c r="A476" s="17">
        <v>31959</v>
      </c>
      <c r="B476" s="18">
        <f>INPC!D476</f>
        <v>2750000000</v>
      </c>
      <c r="C476" s="22">
        <f>INPC!E476</f>
        <v>1969.92</v>
      </c>
      <c r="D476" s="20">
        <v>8.7333761999999993E-6</v>
      </c>
      <c r="E476" s="18">
        <f t="shared" si="28"/>
        <v>8.7333761999999993E-6</v>
      </c>
      <c r="F476" s="18">
        <f t="shared" si="29"/>
        <v>8.3570084012608761E-6</v>
      </c>
      <c r="G476" s="18">
        <f t="shared" si="30"/>
        <v>7.7558348719850785E-6</v>
      </c>
      <c r="H476" s="18">
        <f t="shared" si="31"/>
        <v>4.1370282658511816E-6</v>
      </c>
    </row>
    <row r="477" spans="1:8" s="7" customFormat="1">
      <c r="A477" s="17">
        <v>31990</v>
      </c>
      <c r="B477" s="18">
        <f>INPC!D477</f>
        <v>2750000000</v>
      </c>
      <c r="C477" s="22">
        <f>INPC!E477</f>
        <v>1970</v>
      </c>
      <c r="D477" s="20">
        <v>9.1587211999999999E-6</v>
      </c>
      <c r="E477" s="18">
        <f t="shared" si="28"/>
        <v>9.1587211999999999E-6</v>
      </c>
      <c r="F477" s="18">
        <f t="shared" si="29"/>
        <v>8.9435204338401007E-6</v>
      </c>
      <c r="G477" s="18">
        <f t="shared" si="30"/>
        <v>8.6161285948200326E-6</v>
      </c>
      <c r="H477" s="18">
        <f t="shared" si="31"/>
        <v>4.6021442675327296E-6</v>
      </c>
    </row>
    <row r="478" spans="1:8" s="7" customFormat="1">
      <c r="A478" s="17">
        <v>32021</v>
      </c>
      <c r="B478" s="18">
        <f>INPC!D478</f>
        <v>2750000000</v>
      </c>
      <c r="C478" s="22">
        <f>INPC!E478</f>
        <v>2400</v>
      </c>
      <c r="D478" s="20">
        <v>9.8713729999999995E-6</v>
      </c>
      <c r="E478" s="18">
        <f t="shared" si="28"/>
        <v>9.8713729999999995E-6</v>
      </c>
      <c r="F478" s="18">
        <f t="shared" si="29"/>
        <v>9.508372792870903E-6</v>
      </c>
      <c r="G478" s="18">
        <f t="shared" si="30"/>
        <v>9.2426858042490143E-6</v>
      </c>
      <c r="H478" s="18">
        <f t="shared" si="31"/>
        <v>5.1443230575421902E-6</v>
      </c>
    </row>
    <row r="479" spans="1:8" s="7" customFormat="1">
      <c r="A479" s="17">
        <v>32051</v>
      </c>
      <c r="B479" s="18">
        <f>INPC!D479</f>
        <v>2750000000</v>
      </c>
      <c r="C479" s="22">
        <f>INPC!E479</f>
        <v>2640</v>
      </c>
      <c r="D479" s="20">
        <v>1.09789545E-5</v>
      </c>
      <c r="E479" s="18">
        <f t="shared" si="28"/>
        <v>1.09789545E-5</v>
      </c>
      <c r="F479" s="18">
        <f t="shared" si="29"/>
        <v>1.0410444515943038E-5</v>
      </c>
      <c r="G479" s="18">
        <f t="shared" si="30"/>
        <v>9.9752654674559741E-6</v>
      </c>
      <c r="H479" s="18">
        <f t="shared" si="31"/>
        <v>5.7924536118368004E-6</v>
      </c>
    </row>
    <row r="480" spans="1:8" s="7" customFormat="1">
      <c r="A480" s="17">
        <v>32082</v>
      </c>
      <c r="B480" s="18">
        <f>INPC!D480</f>
        <v>2750000000</v>
      </c>
      <c r="C480" s="22">
        <f>INPC!E480</f>
        <v>3000</v>
      </c>
      <c r="D480" s="20">
        <v>1.2634477700000001E-5</v>
      </c>
      <c r="E480" s="18">
        <f t="shared" si="28"/>
        <v>1.2634477700000001E-5</v>
      </c>
      <c r="F480" s="18">
        <f t="shared" si="29"/>
        <v>1.1777663426994534E-5</v>
      </c>
      <c r="G480" s="18">
        <f t="shared" si="30"/>
        <v>1.110448990554235E-5</v>
      </c>
      <c r="H480" s="18">
        <f t="shared" si="31"/>
        <v>6.5698973666954441E-6</v>
      </c>
    </row>
    <row r="481" spans="1:8" s="7" customFormat="1">
      <c r="A481" s="17">
        <v>32112</v>
      </c>
      <c r="B481" s="18">
        <f>INPC!D481</f>
        <v>2750000000</v>
      </c>
      <c r="C481" s="22">
        <f>INPC!E481</f>
        <v>3600</v>
      </c>
      <c r="D481" s="20">
        <v>1.44221901E-5</v>
      </c>
      <c r="E481" s="18">
        <f t="shared" si="28"/>
        <v>1.44221901E-5</v>
      </c>
      <c r="F481" s="18">
        <f t="shared" si="29"/>
        <v>1.3498771766483452E-5</v>
      </c>
      <c r="G481" s="18">
        <f t="shared" si="30"/>
        <v>1.2600366132701353E-5</v>
      </c>
      <c r="H481" s="18">
        <f t="shared" si="31"/>
        <v>7.4654470747812778E-6</v>
      </c>
    </row>
    <row r="482" spans="1:8" s="7" customFormat="1">
      <c r="A482" s="17">
        <v>32143</v>
      </c>
      <c r="B482" s="18">
        <f>INPC!D482</f>
        <v>2750000000</v>
      </c>
      <c r="C482" s="22">
        <f>INPC!E482</f>
        <v>4500</v>
      </c>
      <c r="D482" s="20">
        <v>1.7146457000000002E-5</v>
      </c>
      <c r="E482" s="18">
        <f t="shared" si="28"/>
        <v>1.7146457000000002E-5</v>
      </c>
      <c r="F482" s="18">
        <f t="shared" si="29"/>
        <v>1.572543997462315E-5</v>
      </c>
      <c r="G482" s="18">
        <f t="shared" si="30"/>
        <v>1.4619111143074011E-5</v>
      </c>
      <c r="H482" s="18">
        <f t="shared" si="31"/>
        <v>8.5177532557479745E-6</v>
      </c>
    </row>
    <row r="483" spans="1:8" s="7" customFormat="1">
      <c r="A483" s="17">
        <v>32174</v>
      </c>
      <c r="B483" s="18">
        <f>INPC!D483</f>
        <v>2750000000</v>
      </c>
      <c r="C483" s="22">
        <f>INPC!E483</f>
        <v>5280</v>
      </c>
      <c r="D483" s="20">
        <v>1.9838436899999999E-5</v>
      </c>
      <c r="E483" s="18">
        <f t="shared" si="28"/>
        <v>1.9838436899999999E-5</v>
      </c>
      <c r="F483" s="18">
        <f t="shared" si="29"/>
        <v>1.8443397334901813E-5</v>
      </c>
      <c r="G483" s="18">
        <f t="shared" si="30"/>
        <v>1.6991733461607798E-5</v>
      </c>
      <c r="H483" s="18">
        <f t="shared" si="31"/>
        <v>9.7401422580199577E-6</v>
      </c>
    </row>
    <row r="484" spans="1:8" s="7" customFormat="1">
      <c r="A484" s="17">
        <v>32203</v>
      </c>
      <c r="B484" s="18">
        <f>INPC!D484</f>
        <v>2750000000</v>
      </c>
      <c r="C484" s="22">
        <f>INPC!E484</f>
        <v>6240</v>
      </c>
      <c r="D484" s="20">
        <v>2.3330102899999999E-5</v>
      </c>
      <c r="E484" s="18">
        <f t="shared" si="28"/>
        <v>2.3330102899999999E-5</v>
      </c>
      <c r="F484" s="18">
        <f t="shared" si="29"/>
        <v>2.1513548620628746E-5</v>
      </c>
      <c r="G484" s="18">
        <f t="shared" si="30"/>
        <v>1.9946475435421601E-5</v>
      </c>
      <c r="H484" s="18">
        <f t="shared" si="31"/>
        <v>1.1147709379479369E-5</v>
      </c>
    </row>
    <row r="485" spans="1:8" s="7" customFormat="1">
      <c r="A485" s="17">
        <v>32234</v>
      </c>
      <c r="B485" s="18">
        <f>INPC!D485</f>
        <v>2750000000</v>
      </c>
      <c r="C485" s="22">
        <f>INPC!E485</f>
        <v>7260</v>
      </c>
      <c r="D485" s="20">
        <v>2.7830389E-5</v>
      </c>
      <c r="E485" s="18">
        <f t="shared" si="28"/>
        <v>2.7830389E-5</v>
      </c>
      <c r="F485" s="18">
        <f t="shared" si="29"/>
        <v>2.5481087871537746E-5</v>
      </c>
      <c r="G485" s="18">
        <f t="shared" si="30"/>
        <v>2.3441269460077892E-5</v>
      </c>
      <c r="H485" s="18">
        <f t="shared" si="31"/>
        <v>1.2760384997566167E-5</v>
      </c>
    </row>
    <row r="486" spans="1:8" s="7" customFormat="1">
      <c r="A486" s="17">
        <v>32264</v>
      </c>
      <c r="B486" s="18">
        <f>INPC!D486</f>
        <v>2750000000</v>
      </c>
      <c r="C486" s="22">
        <f>INPC!E486</f>
        <v>8712</v>
      </c>
      <c r="D486" s="20">
        <v>3.2678334300000003E-5</v>
      </c>
      <c r="E486" s="18">
        <f t="shared" si="28"/>
        <v>3.2678334300000003E-5</v>
      </c>
      <c r="F486" s="18">
        <f t="shared" si="29"/>
        <v>3.0157101244002927E-5</v>
      </c>
      <c r="G486" s="18">
        <f t="shared" si="30"/>
        <v>2.7684198047960025E-5</v>
      </c>
      <c r="H486" s="18">
        <f t="shared" si="31"/>
        <v>1.4565322499615892E-5</v>
      </c>
    </row>
    <row r="487" spans="1:8" s="7" customFormat="1">
      <c r="A487" s="17">
        <v>32295</v>
      </c>
      <c r="B487" s="18">
        <f>INPC!D487</f>
        <v>2750000000</v>
      </c>
      <c r="C487" s="22">
        <f>INPC!E487</f>
        <v>10368</v>
      </c>
      <c r="D487" s="20">
        <v>3.9867553699999997E-5</v>
      </c>
      <c r="E487" s="18">
        <f t="shared" si="28"/>
        <v>3.9867553699999997E-5</v>
      </c>
      <c r="F487" s="18">
        <f t="shared" si="29"/>
        <v>3.6094393574789448E-5</v>
      </c>
      <c r="G487" s="18">
        <f t="shared" si="30"/>
        <v>3.3097835411261563E-5</v>
      </c>
      <c r="H487" s="18">
        <f t="shared" si="31"/>
        <v>1.6651822706543211E-5</v>
      </c>
    </row>
    <row r="488" spans="1:8" s="7" customFormat="1">
      <c r="A488" s="17">
        <v>32325</v>
      </c>
      <c r="B488" s="18">
        <f>INPC!D488</f>
        <v>2750000000</v>
      </c>
      <c r="C488" s="22">
        <f>INPC!E488</f>
        <v>12444</v>
      </c>
      <c r="D488" s="20">
        <v>4.8602567699999999E-5</v>
      </c>
      <c r="E488" s="18">
        <f t="shared" si="28"/>
        <v>4.8602567699999999E-5</v>
      </c>
      <c r="F488" s="18">
        <f t="shared" si="29"/>
        <v>4.4018921814801816E-5</v>
      </c>
      <c r="G488" s="18">
        <f t="shared" si="30"/>
        <v>3.9857761522223056E-5</v>
      </c>
      <c r="H488" s="18">
        <f t="shared" si="31"/>
        <v>1.9212543570117467E-5</v>
      </c>
    </row>
    <row r="489" spans="1:8" s="7" customFormat="1">
      <c r="A489" s="17">
        <v>32356</v>
      </c>
      <c r="B489" s="18">
        <f>INPC!D489</f>
        <v>2750000000</v>
      </c>
      <c r="C489" s="22">
        <f>INPC!E489</f>
        <v>15552</v>
      </c>
      <c r="D489" s="20">
        <v>5.9095814699999997E-5</v>
      </c>
      <c r="E489" s="18">
        <f t="shared" si="28"/>
        <v>5.9095814699999997E-5</v>
      </c>
      <c r="F489" s="18">
        <f t="shared" si="29"/>
        <v>5.3592987738540987E-5</v>
      </c>
      <c r="G489" s="18">
        <f t="shared" si="30"/>
        <v>4.8559981058962421E-5</v>
      </c>
      <c r="H489" s="18">
        <f t="shared" si="31"/>
        <v>2.2442006776984152E-5</v>
      </c>
    </row>
    <row r="490" spans="1:8" s="7" customFormat="1">
      <c r="A490" s="17">
        <v>32387</v>
      </c>
      <c r="B490" s="18">
        <f>INPC!D490</f>
        <v>2750000000</v>
      </c>
      <c r="C490" s="22">
        <f>INPC!E490</f>
        <v>18960</v>
      </c>
      <c r="D490" s="20">
        <v>7.5317649299999994E-5</v>
      </c>
      <c r="E490" s="18">
        <f t="shared" si="28"/>
        <v>7.5317649299999994E-5</v>
      </c>
      <c r="F490" s="18">
        <f t="shared" si="29"/>
        <v>6.6715499298681597E-5</v>
      </c>
      <c r="G490" s="18">
        <f t="shared" si="30"/>
        <v>6.0030353167418236E-5</v>
      </c>
      <c r="H490" s="18">
        <f t="shared" si="31"/>
        <v>2.6583059013130939E-5</v>
      </c>
    </row>
    <row r="491" spans="1:8" s="7" customFormat="1">
      <c r="A491" s="17">
        <v>32417</v>
      </c>
      <c r="B491" s="18">
        <f>INPC!D491</f>
        <v>2750000000</v>
      </c>
      <c r="C491" s="22">
        <f>INPC!E491</f>
        <v>23700</v>
      </c>
      <c r="D491" s="20">
        <v>9.4613993600000003E-5</v>
      </c>
      <c r="E491" s="18">
        <f t="shared" si="28"/>
        <v>9.4613993600000003E-5</v>
      </c>
      <c r="F491" s="18">
        <f t="shared" si="29"/>
        <v>8.44162519236506E-5</v>
      </c>
      <c r="G491" s="18">
        <f t="shared" si="30"/>
        <v>7.4955404434703463E-5</v>
      </c>
      <c r="H491" s="18">
        <f t="shared" si="31"/>
        <v>3.1809327520293797E-5</v>
      </c>
    </row>
    <row r="492" spans="1:8" s="7" customFormat="1">
      <c r="A492" s="17">
        <v>32448</v>
      </c>
      <c r="B492" s="18">
        <f>INPC!D492</f>
        <v>2750000000</v>
      </c>
      <c r="C492" s="22">
        <f>INPC!E492</f>
        <v>30800</v>
      </c>
      <c r="D492" s="20">
        <v>1.210492553E-4</v>
      </c>
      <c r="E492" s="18">
        <f t="shared" si="28"/>
        <v>1.210492553E-4</v>
      </c>
      <c r="F492" s="18">
        <f t="shared" si="29"/>
        <v>1.0701847254674758E-4</v>
      </c>
      <c r="G492" s="18">
        <f t="shared" si="30"/>
        <v>9.5192942412043876E-5</v>
      </c>
      <c r="H492" s="18">
        <f t="shared" si="31"/>
        <v>3.8400618866126251E-5</v>
      </c>
    </row>
    <row r="493" spans="1:8" s="7" customFormat="1">
      <c r="A493" s="17">
        <v>32478</v>
      </c>
      <c r="B493" s="18">
        <f>INPC!D493</f>
        <v>2750000000</v>
      </c>
      <c r="C493" s="22">
        <f>INPC!E493</f>
        <v>40425</v>
      </c>
      <c r="D493" s="20">
        <v>1.557904426E-4</v>
      </c>
      <c r="E493" s="18">
        <f t="shared" si="28"/>
        <v>1.557904426E-4</v>
      </c>
      <c r="F493" s="18">
        <f t="shared" si="29"/>
        <v>1.3732558778169272E-4</v>
      </c>
      <c r="G493" s="18">
        <f t="shared" si="30"/>
        <v>1.2128844713131847E-4</v>
      </c>
      <c r="H493" s="18">
        <f t="shared" si="31"/>
        <v>4.682351612807912E-5</v>
      </c>
    </row>
    <row r="494" spans="1:8" s="7" customFormat="1">
      <c r="A494" s="17">
        <v>32509</v>
      </c>
      <c r="B494" s="18">
        <f>INPC!D494</f>
        <v>2750000000</v>
      </c>
      <c r="C494" s="22">
        <f>INPC!E494</f>
        <v>54374</v>
      </c>
      <c r="D494" s="20">
        <v>2.1419629999999999E-4</v>
      </c>
      <c r="E494" s="18">
        <f t="shared" si="28"/>
        <v>2.1419629999999999E-4</v>
      </c>
      <c r="F494" s="18">
        <f t="shared" si="29"/>
        <v>1.8267385248108822E-4</v>
      </c>
      <c r="G494" s="18">
        <f t="shared" si="30"/>
        <v>1.5925935991870476E-4</v>
      </c>
      <c r="H494" s="18">
        <f t="shared" si="31"/>
        <v>5.7789706302718825E-5</v>
      </c>
    </row>
    <row r="495" spans="1:8" s="7" customFormat="1">
      <c r="A495" s="17">
        <v>32540</v>
      </c>
      <c r="B495" s="18">
        <f>INPC!D495</f>
        <v>2750000</v>
      </c>
      <c r="C495" s="22">
        <f>INPC!E495</f>
        <v>63.9</v>
      </c>
      <c r="D495" s="20">
        <v>2.5013842009999999E-4</v>
      </c>
      <c r="E495" s="18">
        <f t="shared" si="28"/>
        <v>2.5013842009999999E-4</v>
      </c>
      <c r="F495" s="18">
        <f t="shared" si="29"/>
        <v>2.3147078449183524E-4</v>
      </c>
      <c r="G495" s="18">
        <f t="shared" si="30"/>
        <v>2.0285126767399401E-4</v>
      </c>
      <c r="H495" s="18">
        <f t="shared" si="31"/>
        <v>7.1379455925029279E-5</v>
      </c>
    </row>
    <row r="496" spans="1:8" s="7" customFormat="1">
      <c r="A496" s="17">
        <v>32568</v>
      </c>
      <c r="B496" s="18">
        <f>INPC!D496</f>
        <v>2750000</v>
      </c>
      <c r="C496" s="22">
        <f>INPC!E496</f>
        <v>63.9</v>
      </c>
      <c r="D496" s="20">
        <v>2.6719784279999998E-4</v>
      </c>
      <c r="E496" s="18">
        <f t="shared" si="28"/>
        <v>2.6719784279999998E-4</v>
      </c>
      <c r="F496" s="18">
        <f t="shared" si="29"/>
        <v>2.585274574433442E-4</v>
      </c>
      <c r="G496" s="18">
        <f t="shared" si="30"/>
        <v>2.4281477240515565E-4</v>
      </c>
      <c r="H496" s="18">
        <f t="shared" si="31"/>
        <v>8.7461366350213168E-5</v>
      </c>
    </row>
    <row r="497" spans="1:8" s="7" customFormat="1">
      <c r="A497" s="17">
        <v>32599</v>
      </c>
      <c r="B497" s="18">
        <f>INPC!D497</f>
        <v>2750000</v>
      </c>
      <c r="C497" s="22">
        <f>INPC!E497</f>
        <v>63.9</v>
      </c>
      <c r="D497" s="20">
        <v>2.8945545859999997E-4</v>
      </c>
      <c r="E497" s="18">
        <f t="shared" si="28"/>
        <v>2.8945545859999997E-4</v>
      </c>
      <c r="F497" s="18">
        <f t="shared" si="29"/>
        <v>2.7810407067248169E-4</v>
      </c>
      <c r="G497" s="18">
        <f t="shared" si="30"/>
        <v>2.6845100325148438E-4</v>
      </c>
      <c r="H497" s="18">
        <f t="shared" si="31"/>
        <v>1.0630935014073722E-4</v>
      </c>
    </row>
    <row r="498" spans="1:8" s="7" customFormat="1">
      <c r="A498" s="17">
        <v>32629</v>
      </c>
      <c r="B498" s="18">
        <f>INPC!D498</f>
        <v>2750000</v>
      </c>
      <c r="C498" s="22">
        <f>INPC!E498</f>
        <v>81.400000000000006</v>
      </c>
      <c r="D498" s="20">
        <v>3.4132578959999998E-4</v>
      </c>
      <c r="E498" s="18">
        <f t="shared" si="28"/>
        <v>3.4132578959999998E-4</v>
      </c>
      <c r="F498" s="18">
        <f t="shared" si="29"/>
        <v>3.143224665223202E-4</v>
      </c>
      <c r="G498" s="18">
        <f t="shared" si="30"/>
        <v>2.977565097147217E-4</v>
      </c>
      <c r="H498" s="18">
        <f t="shared" si="31"/>
        <v>1.2926488457072285E-4</v>
      </c>
    </row>
    <row r="499" spans="1:8" s="7" customFormat="1">
      <c r="A499" s="17">
        <v>32660</v>
      </c>
      <c r="B499" s="18">
        <f>INPC!D499</f>
        <v>2750000</v>
      </c>
      <c r="C499" s="22">
        <f>INPC!E499</f>
        <v>120</v>
      </c>
      <c r="D499" s="20">
        <v>4.3911559890000003E-4</v>
      </c>
      <c r="E499" s="18">
        <f t="shared" si="28"/>
        <v>4.3911559890000003E-4</v>
      </c>
      <c r="F499" s="18">
        <f t="shared" si="29"/>
        <v>3.8714529381127623E-4</v>
      </c>
      <c r="G499" s="18">
        <f t="shared" si="30"/>
        <v>3.5137962163579424E-4</v>
      </c>
      <c r="H499" s="18">
        <f t="shared" si="31"/>
        <v>1.5787395993817208E-4</v>
      </c>
    </row>
    <row r="500" spans="1:8" s="7" customFormat="1">
      <c r="A500" s="17">
        <v>32690</v>
      </c>
      <c r="B500" s="18">
        <f>INPC!D500</f>
        <v>2750000</v>
      </c>
      <c r="C500" s="22">
        <f>INPC!E500</f>
        <v>149.80000000000001</v>
      </c>
      <c r="D500" s="20">
        <v>5.6092617030000002E-4</v>
      </c>
      <c r="E500" s="18">
        <f t="shared" si="28"/>
        <v>5.6092617030000002E-4</v>
      </c>
      <c r="F500" s="18">
        <f t="shared" si="29"/>
        <v>4.9629772436509106E-4</v>
      </c>
      <c r="G500" s="18">
        <f t="shared" si="30"/>
        <v>4.3807777811801852E-4</v>
      </c>
      <c r="H500" s="18">
        <f t="shared" si="31"/>
        <v>1.9356687699249281E-4</v>
      </c>
    </row>
    <row r="501" spans="1:8" s="7" customFormat="1">
      <c r="A501" s="17">
        <v>32721</v>
      </c>
      <c r="B501" s="18">
        <f>INPC!D501</f>
        <v>2750000</v>
      </c>
      <c r="C501" s="22">
        <f>INPC!E501</f>
        <v>192.88</v>
      </c>
      <c r="D501" s="20">
        <v>7.5001448160000002E-4</v>
      </c>
      <c r="E501" s="18">
        <f t="shared" si="28"/>
        <v>7.5001448160000002E-4</v>
      </c>
      <c r="F501" s="18">
        <f t="shared" si="29"/>
        <v>6.486160272714727E-4</v>
      </c>
      <c r="G501" s="18">
        <f t="shared" si="30"/>
        <v>5.6953192350483897E-4</v>
      </c>
      <c r="H501" s="18">
        <f t="shared" si="31"/>
        <v>2.3921612639221876E-4</v>
      </c>
    </row>
    <row r="502" spans="1:8" s="7" customFormat="1">
      <c r="A502" s="17">
        <v>32752</v>
      </c>
      <c r="B502" s="18">
        <f>INPC!D502</f>
        <v>2750000</v>
      </c>
      <c r="C502" s="22">
        <f>INPC!E502</f>
        <v>249.48</v>
      </c>
      <c r="D502" s="20">
        <v>1.031719911E-3</v>
      </c>
      <c r="E502" s="18">
        <f t="shared" si="28"/>
        <v>1.031719911E-3</v>
      </c>
      <c r="F502" s="18">
        <f t="shared" si="29"/>
        <v>8.7966179535379574E-4</v>
      </c>
      <c r="G502" s="18">
        <f t="shared" si="30"/>
        <v>7.5714499277912341E-4</v>
      </c>
      <c r="H502" s="18">
        <f t="shared" si="31"/>
        <v>2.9751751745183899E-4</v>
      </c>
    </row>
    <row r="503" spans="1:8" s="7" customFormat="1">
      <c r="A503" s="17">
        <v>32782</v>
      </c>
      <c r="B503" s="18">
        <f>INPC!D503</f>
        <v>2750000</v>
      </c>
      <c r="C503" s="22">
        <f>INPC!E503</f>
        <v>381.73</v>
      </c>
      <c r="D503" s="20">
        <v>1.4420348808E-3</v>
      </c>
      <c r="E503" s="18">
        <f t="shared" si="28"/>
        <v>1.4420348808E-3</v>
      </c>
      <c r="F503" s="18">
        <f t="shared" si="29"/>
        <v>1.2197442760176708E-3</v>
      </c>
      <c r="G503" s="18">
        <f t="shared" si="30"/>
        <v>1.0372156846637124E-3</v>
      </c>
      <c r="H503" s="18">
        <f t="shared" si="31"/>
        <v>3.7333402635240839E-4</v>
      </c>
    </row>
    <row r="504" spans="1:8" s="7" customFormat="1">
      <c r="A504" s="17">
        <v>32813</v>
      </c>
      <c r="B504" s="18">
        <f>INPC!D504</f>
        <v>2750000</v>
      </c>
      <c r="C504" s="22">
        <f>INPC!E504</f>
        <v>557.33000000000004</v>
      </c>
      <c r="D504" s="20">
        <v>2.1316159802999999E-3</v>
      </c>
      <c r="E504" s="18">
        <f t="shared" si="28"/>
        <v>2.1316159802999999E-3</v>
      </c>
      <c r="F504" s="18">
        <f t="shared" si="29"/>
        <v>1.7532440206837396E-3</v>
      </c>
      <c r="G504" s="18">
        <f t="shared" si="30"/>
        <v>1.4692042691506722E-3</v>
      </c>
      <c r="H504" s="18">
        <f t="shared" si="31"/>
        <v>4.7414351094515191E-4</v>
      </c>
    </row>
    <row r="505" spans="1:8" s="7" customFormat="1">
      <c r="A505" s="17">
        <v>32843</v>
      </c>
      <c r="B505" s="18">
        <f>INPC!D505</f>
        <v>2750000</v>
      </c>
      <c r="C505" s="22">
        <f>INPC!E505</f>
        <v>788.18</v>
      </c>
      <c r="D505" s="20">
        <v>3.2293981927000001E-3</v>
      </c>
      <c r="E505" s="18">
        <f t="shared" si="28"/>
        <v>3.2293981927000001E-3</v>
      </c>
      <c r="F505" s="18">
        <f t="shared" si="29"/>
        <v>2.6237066898400171E-3</v>
      </c>
      <c r="G505" s="18">
        <f t="shared" si="30"/>
        <v>2.1491601386050478E-3</v>
      </c>
      <c r="H505" s="18">
        <f t="shared" si="31"/>
        <v>6.104145496970485E-4</v>
      </c>
    </row>
    <row r="506" spans="1:8" s="7" customFormat="1">
      <c r="A506" s="17">
        <v>32874</v>
      </c>
      <c r="B506" s="18">
        <f>INPC!D506</f>
        <v>2750000</v>
      </c>
      <c r="C506" s="22">
        <f>INPC!E506</f>
        <v>1283.95</v>
      </c>
      <c r="D506" s="20">
        <v>5.4108567453999999E-3</v>
      </c>
      <c r="E506" s="18">
        <f t="shared" si="28"/>
        <v>5.4108567453999999E-3</v>
      </c>
      <c r="F506" s="18">
        <f t="shared" si="29"/>
        <v>4.180168775845464E-3</v>
      </c>
      <c r="G506" s="18">
        <f t="shared" si="30"/>
        <v>3.3396339479771033E-3</v>
      </c>
      <c r="H506" s="18">
        <f t="shared" si="31"/>
        <v>7.9890667434913117E-4</v>
      </c>
    </row>
    <row r="507" spans="1:8" s="7" customFormat="1">
      <c r="A507" s="17">
        <v>32905</v>
      </c>
      <c r="B507" s="18">
        <f>INPC!D507</f>
        <v>2750000</v>
      </c>
      <c r="C507" s="22">
        <f>INPC!E507</f>
        <v>2004.37</v>
      </c>
      <c r="D507" s="20">
        <v>9.5084984832999996E-3</v>
      </c>
      <c r="E507" s="18">
        <f t="shared" si="28"/>
        <v>9.5084984832999996E-3</v>
      </c>
      <c r="F507" s="18">
        <f t="shared" si="29"/>
        <v>7.1728044136857285E-3</v>
      </c>
      <c r="G507" s="18">
        <f t="shared" si="30"/>
        <v>5.4975162927744011E-3</v>
      </c>
      <c r="H507" s="18">
        <f t="shared" si="31"/>
        <v>1.0818249941164913E-3</v>
      </c>
    </row>
    <row r="508" spans="1:8" s="7" customFormat="1">
      <c r="A508" s="17">
        <v>32933</v>
      </c>
      <c r="B508" s="18">
        <f>INPC!D508</f>
        <v>2750000</v>
      </c>
      <c r="C508" s="22">
        <f>INPC!E508</f>
        <v>3674.06</v>
      </c>
      <c r="D508" s="20">
        <v>1.7342550351000002E-2</v>
      </c>
      <c r="E508" s="18">
        <f t="shared" si="28"/>
        <v>1.7342550351000002E-2</v>
      </c>
      <c r="F508" s="18">
        <f t="shared" si="29"/>
        <v>1.284140232642204E-2</v>
      </c>
      <c r="G508" s="18">
        <f t="shared" si="30"/>
        <v>9.6271331960061362E-3</v>
      </c>
      <c r="H508" s="18">
        <f t="shared" si="31"/>
        <v>1.5317233951895012E-3</v>
      </c>
    </row>
    <row r="509" spans="1:8" s="7" customFormat="1">
      <c r="A509" s="17">
        <v>32964</v>
      </c>
      <c r="B509" s="18">
        <f>INPC!D509</f>
        <v>2750000</v>
      </c>
      <c r="C509" s="22">
        <f>INPC!E509</f>
        <v>3674.06</v>
      </c>
      <c r="D509" s="20">
        <v>2.00341140678E-2</v>
      </c>
      <c r="E509" s="18">
        <f t="shared" si="28"/>
        <v>2.00341140678E-2</v>
      </c>
      <c r="F509" s="18">
        <f t="shared" si="29"/>
        <v>1.8639813088078404E-2</v>
      </c>
      <c r="G509" s="18">
        <f t="shared" si="30"/>
        <v>1.4893554167303921E-2</v>
      </c>
      <c r="H509" s="18">
        <f t="shared" si="31"/>
        <v>2.1803658883427423E-3</v>
      </c>
    </row>
    <row r="510" spans="1:8" s="7" customFormat="1">
      <c r="A510" s="17">
        <v>32994</v>
      </c>
      <c r="B510" s="18">
        <f>INPC!D510</f>
        <v>2750000</v>
      </c>
      <c r="C510" s="22">
        <f>INPC!E510</f>
        <v>3674.06</v>
      </c>
      <c r="D510" s="20">
        <v>2.1554703244099999E-2</v>
      </c>
      <c r="E510" s="18">
        <f t="shared" si="28"/>
        <v>2.1554703244099999E-2</v>
      </c>
      <c r="F510" s="18">
        <f t="shared" si="29"/>
        <v>2.0780504890157942E-2</v>
      </c>
      <c r="G510" s="18">
        <f t="shared" si="30"/>
        <v>1.9564783724619426E-2</v>
      </c>
      <c r="H510" s="18">
        <f t="shared" si="31"/>
        <v>3.0800690843682159E-3</v>
      </c>
    </row>
    <row r="511" spans="1:8" s="7" customFormat="1">
      <c r="A511" s="17">
        <v>33025</v>
      </c>
      <c r="B511" s="18">
        <f>INPC!D511</f>
        <v>2750000</v>
      </c>
      <c r="C511" s="22">
        <f>INPC!E511</f>
        <v>3857.76</v>
      </c>
      <c r="D511" s="20">
        <v>2.4087380951899998E-2</v>
      </c>
      <c r="E511" s="18">
        <f t="shared" si="28"/>
        <v>2.4087380951899998E-2</v>
      </c>
      <c r="F511" s="18">
        <f t="shared" si="29"/>
        <v>2.278588046018392E-2</v>
      </c>
      <c r="G511" s="18">
        <f t="shared" si="30"/>
        <v>2.1829004169632116E-2</v>
      </c>
      <c r="H511" s="18">
        <f t="shared" si="31"/>
        <v>4.3002596981126535E-3</v>
      </c>
    </row>
    <row r="512" spans="1:8" s="7" customFormat="1">
      <c r="A512" s="17">
        <v>33055</v>
      </c>
      <c r="B512" s="18">
        <f>INPC!D512</f>
        <v>2750000</v>
      </c>
      <c r="C512" s="22">
        <f>INPC!E512</f>
        <v>4904.76</v>
      </c>
      <c r="D512" s="20">
        <v>2.7199470492E-2</v>
      </c>
      <c r="E512" s="18">
        <f t="shared" si="28"/>
        <v>2.7199470492E-2</v>
      </c>
      <c r="F512" s="18">
        <f t="shared" si="29"/>
        <v>2.5596171733889561E-2</v>
      </c>
      <c r="G512" s="18">
        <f t="shared" si="30"/>
        <v>2.4171152565012934E-2</v>
      </c>
      <c r="H512" s="18">
        <f t="shared" si="31"/>
        <v>5.9424551531974019E-3</v>
      </c>
    </row>
    <row r="513" spans="1:8" s="7" customFormat="1">
      <c r="A513" s="17">
        <v>33086</v>
      </c>
      <c r="B513" s="18">
        <f>INPC!D513</f>
        <v>2750000</v>
      </c>
      <c r="C513" s="22">
        <f>INPC!E513</f>
        <v>5203.46</v>
      </c>
      <c r="D513" s="20">
        <v>3.0702762318699998E-2</v>
      </c>
      <c r="E513" s="18">
        <f t="shared" si="28"/>
        <v>3.0702762318699998E-2</v>
      </c>
      <c r="F513" s="18">
        <f t="shared" si="29"/>
        <v>2.8898077405086486E-2</v>
      </c>
      <c r="G513" s="18">
        <f t="shared" si="30"/>
        <v>2.7196258496278495E-2</v>
      </c>
      <c r="H513" s="18">
        <f t="shared" si="31"/>
        <v>8.0967033859688769E-3</v>
      </c>
    </row>
    <row r="514" spans="1:8" s="7" customFormat="1">
      <c r="A514" s="17">
        <v>33117</v>
      </c>
      <c r="B514" s="18">
        <f>INPC!D514</f>
        <v>2750000</v>
      </c>
      <c r="C514" s="22">
        <f>INPC!E514</f>
        <v>6056.31</v>
      </c>
      <c r="D514" s="20">
        <v>3.51270304097E-2</v>
      </c>
      <c r="E514" s="18">
        <f t="shared" ref="E514:E552" si="32">D514</f>
        <v>3.51270304097E-2</v>
      </c>
      <c r="F514" s="18">
        <f t="shared" si="29"/>
        <v>3.2840476026250988E-2</v>
      </c>
      <c r="G514" s="18">
        <f t="shared" si="30"/>
        <v>3.0840857563519505E-2</v>
      </c>
      <c r="H514" s="18">
        <f t="shared" si="31"/>
        <v>1.0863794245649245E-2</v>
      </c>
    </row>
    <row r="515" spans="1:8" s="7" customFormat="1">
      <c r="A515" s="17">
        <v>33147</v>
      </c>
      <c r="B515" s="18">
        <f>INPC!D515</f>
        <v>2750000</v>
      </c>
      <c r="C515" s="22">
        <f>INPC!E515</f>
        <v>6425.14</v>
      </c>
      <c r="D515" s="20">
        <v>4.0171272055300002E-2</v>
      </c>
      <c r="E515" s="18">
        <f t="shared" si="32"/>
        <v>4.0171272055300002E-2</v>
      </c>
      <c r="F515" s="18">
        <f t="shared" ref="F515:F578" si="33">SQRT(E515*E514)</f>
        <v>3.7564577664108707E-2</v>
      </c>
      <c r="G515" s="18">
        <f t="shared" si="30"/>
        <v>3.5121912546355195E-2</v>
      </c>
      <c r="H515" s="18">
        <f t="shared" si="31"/>
        <v>1.4334851004422567E-2</v>
      </c>
    </row>
    <row r="516" spans="1:8" s="7" customFormat="1">
      <c r="A516" s="17">
        <v>33178</v>
      </c>
      <c r="B516" s="18">
        <f>INPC!D516</f>
        <v>2750000</v>
      </c>
      <c r="C516" s="22">
        <f>INPC!E516</f>
        <v>8329.5499999999993</v>
      </c>
      <c r="D516" s="20">
        <v>4.6924062784199999E-2</v>
      </c>
      <c r="E516" s="18">
        <f t="shared" si="32"/>
        <v>4.6924062784199999E-2</v>
      </c>
      <c r="F516" s="18">
        <f t="shared" si="33"/>
        <v>4.3416578539125769E-2</v>
      </c>
      <c r="G516" s="18">
        <f t="shared" ref="G516:G579" si="34">GEOMEAN(E514:E516)</f>
        <v>4.0456118188562637E-2</v>
      </c>
      <c r="H516" s="18">
        <f t="shared" si="31"/>
        <v>1.8547429825338597E-2</v>
      </c>
    </row>
    <row r="517" spans="1:8" s="7" customFormat="1">
      <c r="A517" s="17">
        <v>33208</v>
      </c>
      <c r="B517" s="18">
        <f>INPC!D517</f>
        <v>2750000</v>
      </c>
      <c r="C517" s="22">
        <f>INPC!E517</f>
        <v>8836.82</v>
      </c>
      <c r="D517" s="20">
        <v>5.5576860018600002E-2</v>
      </c>
      <c r="E517" s="18">
        <f t="shared" si="32"/>
        <v>5.5576860018600002E-2</v>
      </c>
      <c r="F517" s="18">
        <f t="shared" si="33"/>
        <v>5.1067524600879974E-2</v>
      </c>
      <c r="G517" s="18">
        <f t="shared" si="34"/>
        <v>4.7141319305145361E-2</v>
      </c>
      <c r="H517" s="18">
        <f t="shared" si="31"/>
        <v>2.3510657274785889E-2</v>
      </c>
    </row>
    <row r="518" spans="1:8" s="7" customFormat="1">
      <c r="A518" s="17">
        <v>33239</v>
      </c>
      <c r="B518" s="18">
        <f>INPC!D518</f>
        <v>2750000</v>
      </c>
      <c r="C518" s="22">
        <f>INPC!E518</f>
        <v>12325.6</v>
      </c>
      <c r="D518" s="20">
        <v>6.7109058472399993E-2</v>
      </c>
      <c r="E518" s="18">
        <f t="shared" si="32"/>
        <v>6.7109058472399993E-2</v>
      </c>
      <c r="F518" s="18">
        <f t="shared" si="33"/>
        <v>6.1071357842286567E-2</v>
      </c>
      <c r="G518" s="18">
        <f t="shared" si="34"/>
        <v>5.593585143244071E-2</v>
      </c>
      <c r="H518" s="18">
        <f t="shared" si="31"/>
        <v>2.8999534708056808E-2</v>
      </c>
    </row>
    <row r="519" spans="1:8" s="7" customFormat="1">
      <c r="A519" s="17">
        <v>33270</v>
      </c>
      <c r="B519" s="18">
        <f>INPC!D519</f>
        <v>2750000</v>
      </c>
      <c r="C519" s="22">
        <f>INPC!E519</f>
        <v>15895.46</v>
      </c>
      <c r="D519" s="20">
        <v>8.1014388849100005E-2</v>
      </c>
      <c r="E519" s="18">
        <f t="shared" si="32"/>
        <v>8.1014388849100005E-2</v>
      </c>
      <c r="F519" s="18">
        <f t="shared" si="33"/>
        <v>7.373465507059758E-2</v>
      </c>
      <c r="G519" s="18">
        <f t="shared" si="34"/>
        <v>6.7103592394000655E-2</v>
      </c>
      <c r="H519" s="18">
        <f t="shared" si="31"/>
        <v>3.4667980850381815E-2</v>
      </c>
    </row>
    <row r="520" spans="1:8" s="7" customFormat="1">
      <c r="A520" s="17">
        <v>33298</v>
      </c>
      <c r="B520" s="18">
        <f>INPC!D520</f>
        <v>2750000</v>
      </c>
      <c r="C520" s="22">
        <f>INPC!E520</f>
        <v>17000</v>
      </c>
      <c r="D520" s="20">
        <v>9.0673647120300002E-2</v>
      </c>
      <c r="E520" s="18">
        <f t="shared" si="32"/>
        <v>9.0673647120300002E-2</v>
      </c>
      <c r="F520" s="18">
        <f t="shared" si="33"/>
        <v>8.5708051583092595E-2</v>
      </c>
      <c r="G520" s="18">
        <f t="shared" si="34"/>
        <v>7.8996550962257314E-2</v>
      </c>
      <c r="H520" s="18">
        <f t="shared" si="31"/>
        <v>3.9791705896525933E-2</v>
      </c>
    </row>
    <row r="521" spans="1:8" s="7" customFormat="1">
      <c r="A521" s="17">
        <v>33329</v>
      </c>
      <c r="B521" s="18">
        <f>INPC!D521</f>
        <v>2750000</v>
      </c>
      <c r="C521" s="22">
        <f>INPC!E521</f>
        <v>17000</v>
      </c>
      <c r="D521" s="20">
        <v>9.5197603525800006E-2</v>
      </c>
      <c r="E521" s="18">
        <f t="shared" si="32"/>
        <v>9.5197603525800006E-2</v>
      </c>
      <c r="F521" s="18">
        <f t="shared" si="33"/>
        <v>9.2908093882054316E-2</v>
      </c>
      <c r="G521" s="18">
        <f t="shared" si="34"/>
        <v>8.8761184013317215E-2</v>
      </c>
      <c r="H521" s="18">
        <f t="shared" si="31"/>
        <v>4.5310328848193838E-2</v>
      </c>
    </row>
    <row r="522" spans="1:8" s="7" customFormat="1">
      <c r="A522" s="17">
        <v>33359</v>
      </c>
      <c r="B522" s="18">
        <f>INPC!D522</f>
        <v>2750000</v>
      </c>
      <c r="C522" s="22">
        <f>INPC!E522</f>
        <v>17000</v>
      </c>
      <c r="D522" s="20">
        <v>0.10227253780620001</v>
      </c>
      <c r="E522" s="18">
        <f t="shared" si="32"/>
        <v>0.10227253780620001</v>
      </c>
      <c r="F522" s="18">
        <f t="shared" si="33"/>
        <v>9.8671680362969499E-2</v>
      </c>
      <c r="G522" s="18">
        <f t="shared" si="34"/>
        <v>9.5930206127606804E-2</v>
      </c>
      <c r="H522" s="18">
        <f t="shared" si="31"/>
        <v>5.1587992681550274E-2</v>
      </c>
    </row>
    <row r="523" spans="1:8" s="7" customFormat="1">
      <c r="A523" s="17">
        <v>33390</v>
      </c>
      <c r="B523" s="18">
        <f>INPC!D523</f>
        <v>2750000</v>
      </c>
      <c r="C523" s="22">
        <f>INPC!E523</f>
        <v>17000</v>
      </c>
      <c r="D523" s="20">
        <v>0.113715813284</v>
      </c>
      <c r="E523" s="18">
        <f t="shared" si="32"/>
        <v>0.113715813284</v>
      </c>
      <c r="F523" s="18">
        <f t="shared" si="33"/>
        <v>0.10784250003245785</v>
      </c>
      <c r="G523" s="18">
        <f t="shared" si="34"/>
        <v>0.10345114537836726</v>
      </c>
      <c r="H523" s="18">
        <f t="shared" si="31"/>
        <v>5.8710787125563074E-2</v>
      </c>
    </row>
    <row r="524" spans="1:8" s="7" customFormat="1">
      <c r="A524" s="17">
        <v>33420</v>
      </c>
      <c r="B524" s="18">
        <f>INPC!D524</f>
        <v>2750000</v>
      </c>
      <c r="C524" s="22">
        <f>INPC!E524</f>
        <v>17000</v>
      </c>
      <c r="D524" s="20">
        <v>0.12782677804270001</v>
      </c>
      <c r="E524" s="18">
        <f t="shared" si="32"/>
        <v>0.12782677804270001</v>
      </c>
      <c r="F524" s="18">
        <f t="shared" si="33"/>
        <v>0.12056502819888935</v>
      </c>
      <c r="G524" s="18">
        <f t="shared" si="34"/>
        <v>0.11413020016618658</v>
      </c>
      <c r="H524" s="18">
        <f t="shared" si="31"/>
        <v>6.6791780222367411E-2</v>
      </c>
    </row>
    <row r="525" spans="1:8" s="7" customFormat="1">
      <c r="A525" s="17">
        <v>33451</v>
      </c>
      <c r="B525" s="18">
        <f>INPC!D525</f>
        <v>2750000</v>
      </c>
      <c r="C525" s="22">
        <f>INPC!E525</f>
        <v>17000</v>
      </c>
      <c r="D525" s="20">
        <v>0.14780665921940001</v>
      </c>
      <c r="E525" s="18">
        <f t="shared" si="32"/>
        <v>0.14780665921940001</v>
      </c>
      <c r="F525" s="18">
        <f t="shared" si="33"/>
        <v>0.13745417062159751</v>
      </c>
      <c r="G525" s="18">
        <f t="shared" si="34"/>
        <v>0.12903639908607883</v>
      </c>
      <c r="H525" s="18">
        <f t="shared" ref="H525:H588" si="35">GEOMEAN(E514:E525)</f>
        <v>7.6137637743655076E-2</v>
      </c>
    </row>
    <row r="526" spans="1:8" s="7" customFormat="1">
      <c r="A526" s="17">
        <v>33482</v>
      </c>
      <c r="B526" s="18">
        <f>INPC!D526</f>
        <v>2750000</v>
      </c>
      <c r="C526" s="22">
        <f>INPC!E526</f>
        <v>42000</v>
      </c>
      <c r="D526" s="20">
        <v>0.17090995992909999</v>
      </c>
      <c r="E526" s="18">
        <f t="shared" si="32"/>
        <v>0.17090995992909999</v>
      </c>
      <c r="F526" s="18">
        <f t="shared" si="33"/>
        <v>0.1589390770214858</v>
      </c>
      <c r="G526" s="18">
        <f t="shared" si="34"/>
        <v>0.1478067967943634</v>
      </c>
      <c r="H526" s="18">
        <f t="shared" si="35"/>
        <v>8.6868014035892838E-2</v>
      </c>
    </row>
    <row r="527" spans="1:8" s="7" customFormat="1">
      <c r="A527" s="17">
        <v>33512</v>
      </c>
      <c r="B527" s="18">
        <f>INPC!D527</f>
        <v>2750000</v>
      </c>
      <c r="C527" s="22">
        <f>INPC!E527</f>
        <v>42000</v>
      </c>
      <c r="D527" s="20">
        <v>0.20548432454660001</v>
      </c>
      <c r="E527" s="18">
        <f t="shared" si="32"/>
        <v>0.20548432454660001</v>
      </c>
      <c r="F527" s="18">
        <f t="shared" si="33"/>
        <v>0.18740148791916669</v>
      </c>
      <c r="G527" s="18">
        <f t="shared" si="34"/>
        <v>0.17314635636889333</v>
      </c>
      <c r="H527" s="18">
        <f t="shared" si="35"/>
        <v>9.9524915820614707E-2</v>
      </c>
    </row>
    <row r="528" spans="1:8" s="7" customFormat="1">
      <c r="A528" s="17">
        <v>33543</v>
      </c>
      <c r="B528" s="18">
        <f>INPC!D528</f>
        <v>2750000</v>
      </c>
      <c r="C528" s="22">
        <f>INPC!E528</f>
        <v>42000</v>
      </c>
      <c r="D528" s="20">
        <v>0.2572875157699</v>
      </c>
      <c r="E528" s="18">
        <f t="shared" si="32"/>
        <v>0.2572875157699</v>
      </c>
      <c r="F528" s="18">
        <f t="shared" si="33"/>
        <v>0.22993162329755906</v>
      </c>
      <c r="G528" s="18">
        <f t="shared" si="34"/>
        <v>0.2082835291433284</v>
      </c>
      <c r="H528" s="18">
        <f t="shared" si="35"/>
        <v>0.11468776192978518</v>
      </c>
    </row>
    <row r="529" spans="1:8" s="7" customFormat="1">
      <c r="A529" s="17">
        <v>33573</v>
      </c>
      <c r="B529" s="18">
        <f>INPC!D529</f>
        <v>2750000</v>
      </c>
      <c r="C529" s="22">
        <f>INPC!E529</f>
        <v>42000</v>
      </c>
      <c r="D529" s="20">
        <v>0.31828867732630001</v>
      </c>
      <c r="E529" s="18">
        <f t="shared" si="32"/>
        <v>0.31828867732630001</v>
      </c>
      <c r="F529" s="18">
        <f t="shared" si="33"/>
        <v>0.28616726417773752</v>
      </c>
      <c r="G529" s="18">
        <f t="shared" si="34"/>
        <v>0.25625530608620201</v>
      </c>
      <c r="H529" s="18">
        <f t="shared" si="35"/>
        <v>0.13264096608695639</v>
      </c>
    </row>
    <row r="530" spans="1:8" s="7" customFormat="1">
      <c r="A530" s="17">
        <v>33604</v>
      </c>
      <c r="B530" s="18">
        <f>INPC!D530</f>
        <v>2750000</v>
      </c>
      <c r="C530" s="22">
        <f>INPC!E530</f>
        <v>96037.33</v>
      </c>
      <c r="D530" s="20">
        <v>0.40085366056990002</v>
      </c>
      <c r="E530" s="18">
        <f t="shared" si="32"/>
        <v>0.40085366056990002</v>
      </c>
      <c r="F530" s="18">
        <f t="shared" si="33"/>
        <v>0.35719347897770909</v>
      </c>
      <c r="G530" s="18">
        <f t="shared" si="34"/>
        <v>0.32019060569167451</v>
      </c>
      <c r="H530" s="18">
        <f t="shared" si="35"/>
        <v>0.15394351622707489</v>
      </c>
    </row>
    <row r="531" spans="1:8" s="7" customFormat="1">
      <c r="A531" s="17">
        <v>33635</v>
      </c>
      <c r="B531" s="18">
        <f>INPC!D531</f>
        <v>2750000</v>
      </c>
      <c r="C531" s="22">
        <f>INPC!E531</f>
        <v>96037.33</v>
      </c>
      <c r="D531" s="20">
        <v>0.49834103072840003</v>
      </c>
      <c r="E531" s="18">
        <f t="shared" si="32"/>
        <v>0.49834103072840003</v>
      </c>
      <c r="F531" s="18">
        <f t="shared" si="33"/>
        <v>0.4469472299720138</v>
      </c>
      <c r="G531" s="18">
        <f t="shared" si="34"/>
        <v>0.3991271121749223</v>
      </c>
      <c r="H531" s="18">
        <f t="shared" si="35"/>
        <v>0.17910530209759687</v>
      </c>
    </row>
    <row r="532" spans="1:8" s="7" customFormat="1">
      <c r="A532" s="17">
        <v>33664</v>
      </c>
      <c r="B532" s="18">
        <f>INPC!D532</f>
        <v>2750000</v>
      </c>
      <c r="C532" s="22">
        <f>INPC!E532</f>
        <v>96037.33</v>
      </c>
      <c r="D532" s="20">
        <v>0.60498746741809994</v>
      </c>
      <c r="E532" s="18">
        <f t="shared" si="32"/>
        <v>0.60498746741809994</v>
      </c>
      <c r="F532" s="18">
        <f t="shared" si="33"/>
        <v>0.54908112159397748</v>
      </c>
      <c r="G532" s="18">
        <f t="shared" si="34"/>
        <v>0.49440891446767865</v>
      </c>
      <c r="H532" s="18">
        <f t="shared" si="35"/>
        <v>0.20979600648204819</v>
      </c>
    </row>
    <row r="533" spans="1:8" s="7" customFormat="1">
      <c r="A533" s="17">
        <v>33695</v>
      </c>
      <c r="B533" s="18">
        <f>INPC!D533</f>
        <v>2750000</v>
      </c>
      <c r="C533" s="22">
        <f>INPC!E533</f>
        <v>96037.33</v>
      </c>
      <c r="D533" s="20">
        <v>0.72556146522830001</v>
      </c>
      <c r="E533" s="18">
        <f t="shared" si="32"/>
        <v>0.72556146522830001</v>
      </c>
      <c r="F533" s="18">
        <f t="shared" si="33"/>
        <v>0.66253723918330432</v>
      </c>
      <c r="G533" s="18">
        <f t="shared" si="34"/>
        <v>0.60253518300211284</v>
      </c>
      <c r="H533" s="18">
        <f t="shared" si="35"/>
        <v>0.2484856041051256</v>
      </c>
    </row>
    <row r="534" spans="1:8" s="7" customFormat="1">
      <c r="A534" s="17">
        <v>33725</v>
      </c>
      <c r="B534" s="18">
        <f>INPC!D534</f>
        <v>2750000</v>
      </c>
      <c r="C534" s="22">
        <f>INPC!E534</f>
        <v>230000</v>
      </c>
      <c r="D534" s="20">
        <v>0.90593616441860003</v>
      </c>
      <c r="E534" s="18">
        <f t="shared" si="32"/>
        <v>0.90593616441860003</v>
      </c>
      <c r="F534" s="18">
        <f t="shared" si="33"/>
        <v>0.81074803167128662</v>
      </c>
      <c r="G534" s="18">
        <f t="shared" si="34"/>
        <v>0.73537025881856055</v>
      </c>
      <c r="H534" s="18">
        <f t="shared" si="35"/>
        <v>0.29802048248787322</v>
      </c>
    </row>
    <row r="535" spans="1:8" s="7" customFormat="1">
      <c r="A535" s="17">
        <v>33756</v>
      </c>
      <c r="B535" s="18">
        <f>INPC!D535</f>
        <v>2750000</v>
      </c>
      <c r="C535" s="22">
        <f>INPC!E535</f>
        <v>230000</v>
      </c>
      <c r="D535" s="20">
        <v>1.0890285720637001</v>
      </c>
      <c r="E535" s="18">
        <f t="shared" si="32"/>
        <v>1.0890285720637001</v>
      </c>
      <c r="F535" s="18">
        <f t="shared" si="33"/>
        <v>0.99327255449733098</v>
      </c>
      <c r="G535" s="18">
        <f t="shared" si="34"/>
        <v>0.89454809125547963</v>
      </c>
      <c r="H535" s="18">
        <f t="shared" si="35"/>
        <v>0.35976119284027064</v>
      </c>
    </row>
    <row r="536" spans="1:8" s="7" customFormat="1">
      <c r="A536" s="17">
        <v>33786</v>
      </c>
      <c r="B536" s="18">
        <f>INPC!D536</f>
        <v>2750000</v>
      </c>
      <c r="C536" s="22">
        <f>INPC!E536</f>
        <v>230000</v>
      </c>
      <c r="D536" s="20">
        <v>1.3267641484791</v>
      </c>
      <c r="E536" s="18">
        <f t="shared" si="32"/>
        <v>1.3267641484791</v>
      </c>
      <c r="F536" s="18">
        <f t="shared" si="33"/>
        <v>1.2020333048977907</v>
      </c>
      <c r="G536" s="18">
        <f t="shared" si="34"/>
        <v>1.0938980954160875</v>
      </c>
      <c r="H536" s="18">
        <f t="shared" si="35"/>
        <v>0.43721525331938932</v>
      </c>
    </row>
    <row r="537" spans="1:8" s="7" customFormat="1">
      <c r="A537" s="17">
        <v>33817</v>
      </c>
      <c r="B537" s="18">
        <f>INPC!D537</f>
        <v>2750000</v>
      </c>
      <c r="C537" s="22">
        <f>INPC!E537</f>
        <v>230000</v>
      </c>
      <c r="D537" s="20">
        <v>1.6205100844213001</v>
      </c>
      <c r="E537" s="18">
        <f t="shared" si="32"/>
        <v>1.6205100844213001</v>
      </c>
      <c r="F537" s="18">
        <f t="shared" si="33"/>
        <v>1.46629965636599</v>
      </c>
      <c r="G537" s="18">
        <f t="shared" si="34"/>
        <v>1.3278884087362559</v>
      </c>
      <c r="H537" s="18">
        <f t="shared" si="35"/>
        <v>0.53377527099810362</v>
      </c>
    </row>
    <row r="538" spans="1:8" s="7" customFormat="1">
      <c r="A538" s="17">
        <v>33848</v>
      </c>
      <c r="B538" s="18">
        <f>INPC!D538</f>
        <v>2750000</v>
      </c>
      <c r="C538" s="22">
        <f>INPC!E538</f>
        <v>522186.94</v>
      </c>
      <c r="D538" s="20">
        <v>2.0196408623306001</v>
      </c>
      <c r="E538" s="18">
        <f t="shared" si="32"/>
        <v>2.0196408623306001</v>
      </c>
      <c r="F538" s="18">
        <f t="shared" si="33"/>
        <v>1.8091015406317215</v>
      </c>
      <c r="G538" s="18">
        <f t="shared" si="34"/>
        <v>1.6314478835546962</v>
      </c>
      <c r="H538" s="18">
        <f t="shared" si="35"/>
        <v>0.65574353027383026</v>
      </c>
    </row>
    <row r="539" spans="1:8" s="7" customFormat="1">
      <c r="A539" s="17">
        <v>33878</v>
      </c>
      <c r="B539" s="18">
        <f>INPC!D539</f>
        <v>2750000</v>
      </c>
      <c r="C539" s="22">
        <f>INPC!E539</f>
        <v>522186.94</v>
      </c>
      <c r="D539" s="20">
        <v>2.5293973801068002</v>
      </c>
      <c r="E539" s="18">
        <f t="shared" si="32"/>
        <v>2.5293973801068002</v>
      </c>
      <c r="F539" s="18">
        <f t="shared" si="33"/>
        <v>2.2601934222397113</v>
      </c>
      <c r="G539" s="18">
        <f t="shared" si="34"/>
        <v>2.0229305997624354</v>
      </c>
      <c r="H539" s="18">
        <f t="shared" si="35"/>
        <v>0.80832723491174618</v>
      </c>
    </row>
    <row r="540" spans="1:8" s="7" customFormat="1">
      <c r="A540" s="17">
        <v>33909</v>
      </c>
      <c r="B540" s="18">
        <f>INPC!D540</f>
        <v>2750000</v>
      </c>
      <c r="C540" s="22">
        <f>INPC!E540</f>
        <v>522186.94</v>
      </c>
      <c r="D540" s="20">
        <v>3.0982598885127999</v>
      </c>
      <c r="E540" s="18">
        <f t="shared" si="32"/>
        <v>3.0982598885127999</v>
      </c>
      <c r="F540" s="18">
        <f t="shared" si="33"/>
        <v>2.7994160899898861</v>
      </c>
      <c r="G540" s="18">
        <f t="shared" si="34"/>
        <v>2.5107473863909839</v>
      </c>
      <c r="H540" s="18">
        <f t="shared" si="35"/>
        <v>0.99459317011105464</v>
      </c>
    </row>
    <row r="541" spans="1:8" s="7" customFormat="1">
      <c r="A541" s="17">
        <v>33939</v>
      </c>
      <c r="B541" s="18">
        <f>INPC!D541</f>
        <v>2750000</v>
      </c>
      <c r="C541" s="22">
        <f>INPC!E541</f>
        <v>522186.94</v>
      </c>
      <c r="D541" s="20">
        <v>3.8802596550900001</v>
      </c>
      <c r="E541" s="18">
        <f t="shared" si="32"/>
        <v>3.8802596550900001</v>
      </c>
      <c r="F541" s="18">
        <f t="shared" si="33"/>
        <v>3.4672832082741465</v>
      </c>
      <c r="G541" s="18">
        <f t="shared" si="34"/>
        <v>3.121274030871382</v>
      </c>
      <c r="H541" s="18">
        <f t="shared" si="35"/>
        <v>1.2250357772765721</v>
      </c>
    </row>
    <row r="542" spans="1:8" s="7" customFormat="1">
      <c r="A542" s="17">
        <v>33970</v>
      </c>
      <c r="B542" s="18">
        <f>INPC!D542</f>
        <v>2750000</v>
      </c>
      <c r="C542" s="22">
        <f>INPC!E542</f>
        <v>1250700</v>
      </c>
      <c r="D542" s="20">
        <v>5.0579166458253004</v>
      </c>
      <c r="E542" s="18">
        <f t="shared" si="32"/>
        <v>5.0579166458253004</v>
      </c>
      <c r="F542" s="18">
        <f t="shared" si="33"/>
        <v>4.4301275263364657</v>
      </c>
      <c r="G542" s="18">
        <f t="shared" si="34"/>
        <v>3.9323313006842224</v>
      </c>
      <c r="H542" s="18">
        <f t="shared" si="35"/>
        <v>1.5132043822031815</v>
      </c>
    </row>
    <row r="543" spans="1:8" s="7" customFormat="1">
      <c r="A543" s="17">
        <v>34001</v>
      </c>
      <c r="B543" s="18">
        <f>INPC!D543</f>
        <v>2750000</v>
      </c>
      <c r="C543" s="22">
        <f>INPC!E543</f>
        <v>1250700</v>
      </c>
      <c r="D543" s="20">
        <v>6.3213843084293</v>
      </c>
      <c r="E543" s="18">
        <f t="shared" si="32"/>
        <v>6.3213843084293</v>
      </c>
      <c r="F543" s="18">
        <f t="shared" si="33"/>
        <v>5.6544703481637795</v>
      </c>
      <c r="G543" s="18">
        <f t="shared" si="34"/>
        <v>4.9874843973322287</v>
      </c>
      <c r="H543" s="18">
        <f t="shared" si="35"/>
        <v>1.869984697644864</v>
      </c>
    </row>
    <row r="544" spans="1:8" s="7" customFormat="1">
      <c r="A544" s="17">
        <v>34029</v>
      </c>
      <c r="B544" s="18">
        <f>INPC!D544</f>
        <v>2750000</v>
      </c>
      <c r="C544" s="22">
        <f>INPC!E544</f>
        <v>1709400</v>
      </c>
      <c r="D544" s="20">
        <v>8.0445948724788998</v>
      </c>
      <c r="E544" s="18">
        <f t="shared" si="32"/>
        <v>8.0445948724788998</v>
      </c>
      <c r="F544" s="18">
        <f t="shared" si="33"/>
        <v>7.1311272457136061</v>
      </c>
      <c r="G544" s="18">
        <f t="shared" si="34"/>
        <v>6.3595933507869935</v>
      </c>
      <c r="H544" s="18">
        <f t="shared" si="35"/>
        <v>2.3199815759094671</v>
      </c>
    </row>
    <row r="545" spans="1:8" s="7" customFormat="1">
      <c r="A545" s="17">
        <v>34060</v>
      </c>
      <c r="B545" s="18">
        <f>INPC!D545</f>
        <v>2750000</v>
      </c>
      <c r="C545" s="22">
        <f>INPC!E545</f>
        <v>1709400</v>
      </c>
      <c r="D545" s="20">
        <v>10.2769672819025</v>
      </c>
      <c r="E545" s="18">
        <f t="shared" si="32"/>
        <v>10.2769672819025</v>
      </c>
      <c r="F545" s="18">
        <f t="shared" si="33"/>
        <v>9.0925265081068787</v>
      </c>
      <c r="G545" s="18">
        <f t="shared" si="34"/>
        <v>8.0549054803480242</v>
      </c>
      <c r="H545" s="18">
        <f t="shared" si="35"/>
        <v>2.8934574466749865</v>
      </c>
    </row>
    <row r="546" spans="1:8" s="7" customFormat="1">
      <c r="A546" s="17">
        <v>34090</v>
      </c>
      <c r="B546" s="18">
        <f>INPC!D546</f>
        <v>2750000</v>
      </c>
      <c r="C546" s="22">
        <f>INPC!E546</f>
        <v>3303300</v>
      </c>
      <c r="D546" s="20">
        <v>13.1226581300609</v>
      </c>
      <c r="E546" s="18">
        <f t="shared" si="32"/>
        <v>13.1226581300609</v>
      </c>
      <c r="F546" s="18">
        <f t="shared" si="33"/>
        <v>11.612972412531931</v>
      </c>
      <c r="G546" s="18">
        <f t="shared" si="34"/>
        <v>10.275358637109351</v>
      </c>
      <c r="H546" s="18">
        <f t="shared" si="35"/>
        <v>3.6154368858828363</v>
      </c>
    </row>
    <row r="547" spans="1:8" s="7" customFormat="1">
      <c r="A547" s="17">
        <v>34121</v>
      </c>
      <c r="B547" s="18">
        <f>INPC!D547</f>
        <v>2750000</v>
      </c>
      <c r="C547" s="22">
        <f>INPC!E547</f>
        <v>3303300</v>
      </c>
      <c r="D547" s="20">
        <v>17.068642979808899</v>
      </c>
      <c r="E547" s="18">
        <f t="shared" si="32"/>
        <v>17.068642979808899</v>
      </c>
      <c r="F547" s="18">
        <f t="shared" si="33"/>
        <v>14.966160715697802</v>
      </c>
      <c r="G547" s="18">
        <f t="shared" si="34"/>
        <v>13.203688229444477</v>
      </c>
      <c r="H547" s="18">
        <f t="shared" si="35"/>
        <v>4.5473400073893337</v>
      </c>
    </row>
    <row r="548" spans="1:8" s="7" customFormat="1">
      <c r="A548" s="17">
        <v>34151</v>
      </c>
      <c r="B548" s="18">
        <f>INPC!D548</f>
        <v>2750000</v>
      </c>
      <c r="C548" s="22">
        <f>INPC!E548</f>
        <v>4639800</v>
      </c>
      <c r="D548" s="20">
        <v>22.312130761236201</v>
      </c>
      <c r="E548" s="18">
        <f t="shared" si="32"/>
        <v>22.312130761236201</v>
      </c>
      <c r="F548" s="18">
        <f t="shared" si="33"/>
        <v>19.515065823162178</v>
      </c>
      <c r="G548" s="18">
        <f t="shared" si="34"/>
        <v>17.097027828051075</v>
      </c>
      <c r="H548" s="18">
        <f t="shared" si="35"/>
        <v>5.7531147680386763</v>
      </c>
    </row>
    <row r="549" spans="1:8" s="7" customFormat="1">
      <c r="A549" s="17">
        <v>34182</v>
      </c>
      <c r="B549" s="18">
        <f>INPC!D549</f>
        <v>2750</v>
      </c>
      <c r="C549" s="22">
        <f>INPC!E549</f>
        <v>5534</v>
      </c>
      <c r="D549" s="20">
        <v>29.666210936414501</v>
      </c>
      <c r="E549" s="18">
        <f t="shared" si="32"/>
        <v>29.666210936414501</v>
      </c>
      <c r="F549" s="18">
        <f t="shared" si="33"/>
        <v>25.727735570852243</v>
      </c>
      <c r="G549" s="18">
        <f t="shared" si="34"/>
        <v>22.438855772035744</v>
      </c>
      <c r="H549" s="18">
        <f t="shared" si="35"/>
        <v>7.3302800388683806</v>
      </c>
    </row>
    <row r="550" spans="1:8" s="7" customFormat="1">
      <c r="A550" s="17">
        <v>34213</v>
      </c>
      <c r="B550" s="18">
        <f>INPC!D550</f>
        <v>2750</v>
      </c>
      <c r="C550" s="22">
        <f>INPC!E550</f>
        <v>9606</v>
      </c>
      <c r="D550" s="20">
        <v>40.254080730946797</v>
      </c>
      <c r="E550" s="18">
        <f t="shared" si="32"/>
        <v>40.254080730946797</v>
      </c>
      <c r="F550" s="18">
        <f t="shared" si="33"/>
        <v>34.556997120926553</v>
      </c>
      <c r="G550" s="18">
        <f t="shared" si="34"/>
        <v>29.867876485760764</v>
      </c>
      <c r="H550" s="18">
        <f t="shared" si="35"/>
        <v>9.4062217586461028</v>
      </c>
    </row>
    <row r="551" spans="1:8" s="7" customFormat="1">
      <c r="A551" s="17">
        <v>34243</v>
      </c>
      <c r="B551" s="18">
        <f>INPC!D551</f>
        <v>2750</v>
      </c>
      <c r="C551" s="22">
        <f>INPC!E551</f>
        <v>12024</v>
      </c>
      <c r="D551" s="20">
        <v>53.908264834853298</v>
      </c>
      <c r="E551" s="18">
        <f t="shared" si="32"/>
        <v>53.908264834853298</v>
      </c>
      <c r="F551" s="18">
        <f t="shared" si="33"/>
        <v>46.58355551830973</v>
      </c>
      <c r="G551" s="18">
        <f t="shared" si="34"/>
        <v>40.078283742762437</v>
      </c>
      <c r="H551" s="18">
        <f t="shared" si="35"/>
        <v>12.137662875233627</v>
      </c>
    </row>
    <row r="552" spans="1:8" s="7" customFormat="1">
      <c r="A552" s="17">
        <v>34274</v>
      </c>
      <c r="B552" s="18">
        <f>INPC!D552</f>
        <v>2750</v>
      </c>
      <c r="C552" s="22">
        <f>INPC!E552</f>
        <v>15021</v>
      </c>
      <c r="D552" s="20">
        <v>73.078046584524003</v>
      </c>
      <c r="E552" s="18">
        <f t="shared" si="32"/>
        <v>73.078046584524003</v>
      </c>
      <c r="F552" s="18">
        <f t="shared" si="33"/>
        <v>62.765521497811733</v>
      </c>
      <c r="G552" s="18">
        <f t="shared" si="34"/>
        <v>54.127428973784049</v>
      </c>
      <c r="H552" s="18">
        <f t="shared" si="35"/>
        <v>15.795164788915882</v>
      </c>
    </row>
    <row r="553" spans="1:8" s="7" customFormat="1">
      <c r="A553" s="17">
        <v>34304</v>
      </c>
      <c r="B553" s="18">
        <f>INPC!D553</f>
        <v>2750</v>
      </c>
      <c r="C553" s="22">
        <f>INPC!E553</f>
        <v>18760</v>
      </c>
      <c r="D553" s="25">
        <v>100</v>
      </c>
      <c r="E553" s="26">
        <v>100</v>
      </c>
      <c r="F553" s="23">
        <f t="shared" si="33"/>
        <v>85.485698560942936</v>
      </c>
      <c r="G553" s="23">
        <f t="shared" si="34"/>
        <v>73.307334355737851</v>
      </c>
      <c r="H553" s="23">
        <f t="shared" si="35"/>
        <v>20.707091164555031</v>
      </c>
    </row>
    <row r="554" spans="1:8" s="7" customFormat="1">
      <c r="A554" s="17">
        <v>34335</v>
      </c>
      <c r="B554" s="18">
        <f>INPC!D554</f>
        <v>2750</v>
      </c>
      <c r="C554" s="22">
        <f>INPC!E554</f>
        <v>32882</v>
      </c>
      <c r="D554" s="21">
        <v>141.31</v>
      </c>
      <c r="E554" s="23">
        <f t="shared" ref="E554:E559" si="36">D554</f>
        <v>141.31</v>
      </c>
      <c r="F554" s="23">
        <f t="shared" si="33"/>
        <v>118.87388274974448</v>
      </c>
      <c r="G554" s="23">
        <f t="shared" si="34"/>
        <v>101.07721691346057</v>
      </c>
      <c r="H554" s="23">
        <f t="shared" si="35"/>
        <v>27.329762936517479</v>
      </c>
    </row>
    <row r="555" spans="1:8" s="7" customFormat="1">
      <c r="A555" s="17">
        <v>34366</v>
      </c>
      <c r="B555" s="18">
        <f>INPC!D555</f>
        <v>2750</v>
      </c>
      <c r="C555" s="22">
        <f>INPC!E555</f>
        <v>42829</v>
      </c>
      <c r="D555" s="21">
        <v>198.22</v>
      </c>
      <c r="E555" s="23">
        <f t="shared" si="36"/>
        <v>198.22</v>
      </c>
      <c r="F555" s="23">
        <f t="shared" si="33"/>
        <v>167.36328211408858</v>
      </c>
      <c r="G555" s="23">
        <f t="shared" si="34"/>
        <v>140.96353734150205</v>
      </c>
      <c r="H555" s="23">
        <f t="shared" si="35"/>
        <v>36.41920581760111</v>
      </c>
    </row>
    <row r="556" spans="1:8" s="7" customFormat="1">
      <c r="A556" s="17">
        <v>34394</v>
      </c>
      <c r="B556" s="18">
        <f>INPC!D556</f>
        <v>2750</v>
      </c>
      <c r="C556" s="22">
        <f>INPC!E556</f>
        <v>50298.34</v>
      </c>
      <c r="D556" s="21">
        <v>282.95999999999998</v>
      </c>
      <c r="E556" s="23">
        <f t="shared" si="36"/>
        <v>282.95999999999998</v>
      </c>
      <c r="F556" s="23">
        <f t="shared" si="33"/>
        <v>236.82975150939123</v>
      </c>
      <c r="G556" s="23">
        <f t="shared" si="34"/>
        <v>199.3800979412467</v>
      </c>
      <c r="H556" s="23">
        <f t="shared" si="35"/>
        <v>48.998435129203713</v>
      </c>
    </row>
    <row r="557" spans="1:8" s="7" customFormat="1">
      <c r="A557" s="17">
        <v>34425</v>
      </c>
      <c r="B557" s="18">
        <f>INPC!D557</f>
        <v>2750</v>
      </c>
      <c r="C557" s="22">
        <f>INPC!E557</f>
        <v>71532.22</v>
      </c>
      <c r="D557" s="21">
        <v>403.73</v>
      </c>
      <c r="E557" s="23">
        <f t="shared" si="36"/>
        <v>403.73</v>
      </c>
      <c r="F557" s="23">
        <f t="shared" si="33"/>
        <v>337.99325555401248</v>
      </c>
      <c r="G557" s="23">
        <f t="shared" si="34"/>
        <v>282.91404847058919</v>
      </c>
      <c r="H557" s="23">
        <f t="shared" si="35"/>
        <v>66.532582440841367</v>
      </c>
    </row>
    <row r="558" spans="1:8" s="7" customFormat="1">
      <c r="A558" s="17">
        <v>34455</v>
      </c>
      <c r="B558" s="18">
        <f>INPC!D558</f>
        <v>2750</v>
      </c>
      <c r="C558" s="22">
        <f>INPC!E558</f>
        <v>102887.77</v>
      </c>
      <c r="D558" s="21">
        <v>581.49</v>
      </c>
      <c r="E558" s="23">
        <f t="shared" si="36"/>
        <v>581.49</v>
      </c>
      <c r="F558" s="23">
        <f t="shared" si="33"/>
        <v>484.52549747149533</v>
      </c>
      <c r="G558" s="23">
        <f t="shared" si="34"/>
        <v>404.9979015911029</v>
      </c>
      <c r="H558" s="23">
        <f t="shared" si="35"/>
        <v>91.252425542545026</v>
      </c>
    </row>
    <row r="559" spans="1:8" s="7" customFormat="1">
      <c r="A559" s="17">
        <v>34486</v>
      </c>
      <c r="B559" s="18">
        <f>INPC!D559</f>
        <v>2750</v>
      </c>
      <c r="C559" s="22">
        <f>INPC!E559</f>
        <v>147627.07999999999</v>
      </c>
      <c r="D559" s="21">
        <v>857.29</v>
      </c>
      <c r="E559" s="23">
        <f t="shared" si="36"/>
        <v>857.29</v>
      </c>
      <c r="F559" s="23">
        <f t="shared" si="33"/>
        <v>706.0492632245996</v>
      </c>
      <c r="G559" s="23">
        <f t="shared" si="34"/>
        <v>586.03066715322871</v>
      </c>
      <c r="H559" s="23">
        <f t="shared" si="35"/>
        <v>126.47028018283878</v>
      </c>
    </row>
    <row r="560" spans="1:8" s="7" customFormat="1">
      <c r="A560" s="17">
        <v>34516</v>
      </c>
      <c r="B560" s="18">
        <f>INPC!D560</f>
        <v>1</v>
      </c>
      <c r="C560" s="22">
        <f>INPC!E560</f>
        <v>64.790000000000006</v>
      </c>
      <c r="D560" s="21">
        <v>915.93</v>
      </c>
      <c r="E560" s="23">
        <f t="shared" ref="E560:E623" si="37">D560*(1.2225)</f>
        <v>1119.7244249999999</v>
      </c>
      <c r="F560" s="23">
        <f t="shared" si="33"/>
        <v>979.75943593733757</v>
      </c>
      <c r="G560" s="23">
        <f t="shared" si="34"/>
        <v>823.3674990931811</v>
      </c>
      <c r="H560" s="23">
        <f t="shared" si="35"/>
        <v>175.2680101795462</v>
      </c>
    </row>
    <row r="561" spans="1:8" s="7" customFormat="1">
      <c r="A561" s="17">
        <v>34547</v>
      </c>
      <c r="B561" s="18">
        <f>INPC!D561</f>
        <v>1</v>
      </c>
      <c r="C561" s="22">
        <f>INPC!E561</f>
        <v>64.790000000000006</v>
      </c>
      <c r="D561" s="21">
        <v>932.97</v>
      </c>
      <c r="E561" s="23">
        <f t="shared" si="37"/>
        <v>1140.5558249999999</v>
      </c>
      <c r="F561" s="23">
        <f t="shared" si="33"/>
        <v>1130.0921269208654</v>
      </c>
      <c r="G561" s="23">
        <f t="shared" si="34"/>
        <v>1030.6672717486679</v>
      </c>
      <c r="H561" s="23">
        <f t="shared" si="35"/>
        <v>237.56029815658664</v>
      </c>
    </row>
    <row r="562" spans="1:8" s="7" customFormat="1">
      <c r="A562" s="17">
        <v>34578</v>
      </c>
      <c r="B562" s="18">
        <f>INPC!D562</f>
        <v>1</v>
      </c>
      <c r="C562" s="22">
        <f>INPC!E562</f>
        <v>70</v>
      </c>
      <c r="D562" s="21">
        <v>947.24</v>
      </c>
      <c r="E562" s="23">
        <f t="shared" si="37"/>
        <v>1158.0009</v>
      </c>
      <c r="F562" s="23">
        <f t="shared" si="33"/>
        <v>1149.2452618350194</v>
      </c>
      <c r="G562" s="23">
        <f t="shared" si="34"/>
        <v>1139.3195032686228</v>
      </c>
      <c r="H562" s="23">
        <f t="shared" si="35"/>
        <v>314.3031813884275</v>
      </c>
    </row>
    <row r="563" spans="1:8" s="7" customFormat="1">
      <c r="A563" s="17">
        <v>34608</v>
      </c>
      <c r="B563" s="18">
        <f>INPC!D563</f>
        <v>1</v>
      </c>
      <c r="C563" s="22">
        <f>INPC!E563</f>
        <v>70</v>
      </c>
      <c r="D563" s="21">
        <v>972.06</v>
      </c>
      <c r="E563" s="23">
        <f t="shared" si="37"/>
        <v>1188.3433499999999</v>
      </c>
      <c r="F563" s="23">
        <f t="shared" si="33"/>
        <v>1173.0740252895446</v>
      </c>
      <c r="G563" s="23">
        <f t="shared" si="34"/>
        <v>1162.1328957676244</v>
      </c>
      <c r="H563" s="23">
        <f t="shared" si="35"/>
        <v>406.71419090687988</v>
      </c>
    </row>
    <row r="564" spans="1:8" s="7" customFormat="1">
      <c r="A564" s="17">
        <v>34639</v>
      </c>
      <c r="B564" s="18">
        <f>INPC!D564</f>
        <v>1</v>
      </c>
      <c r="C564" s="22">
        <f>INPC!E564</f>
        <v>70</v>
      </c>
      <c r="D564" s="21">
        <v>999.37</v>
      </c>
      <c r="E564" s="23">
        <f t="shared" si="37"/>
        <v>1221.7298249999999</v>
      </c>
      <c r="F564" s="23">
        <f t="shared" si="33"/>
        <v>1204.9209571732968</v>
      </c>
      <c r="G564" s="23">
        <f t="shared" si="34"/>
        <v>1189.0734196063627</v>
      </c>
      <c r="H564" s="23">
        <f t="shared" si="35"/>
        <v>514.30610518525305</v>
      </c>
    </row>
    <row r="565" spans="1:8" s="7" customFormat="1">
      <c r="A565" s="17">
        <v>34669</v>
      </c>
      <c r="B565" s="18">
        <f>INPC!D565</f>
        <v>1</v>
      </c>
      <c r="C565" s="22">
        <f>INPC!E565</f>
        <v>70</v>
      </c>
      <c r="D565" s="21">
        <v>1016.46</v>
      </c>
      <c r="E565" s="23">
        <f t="shared" si="37"/>
        <v>1242.6223499999999</v>
      </c>
      <c r="F565" s="23">
        <f t="shared" si="33"/>
        <v>1232.1318055332345</v>
      </c>
      <c r="G565" s="23">
        <f t="shared" si="34"/>
        <v>1217.3592469596513</v>
      </c>
      <c r="H565" s="23">
        <f t="shared" si="35"/>
        <v>634.47806121975634</v>
      </c>
    </row>
    <row r="566" spans="1:8" s="7" customFormat="1">
      <c r="A566" s="17">
        <v>34700</v>
      </c>
      <c r="B566" s="18">
        <f>INPC!D566</f>
        <v>1</v>
      </c>
      <c r="C566" s="22">
        <f>INPC!E566</f>
        <v>70</v>
      </c>
      <c r="D566" s="21">
        <v>1033.74</v>
      </c>
      <c r="E566" s="23">
        <f t="shared" si="37"/>
        <v>1263.7471499999999</v>
      </c>
      <c r="F566" s="23">
        <f t="shared" si="33"/>
        <v>1253.1402369004047</v>
      </c>
      <c r="G566" s="23">
        <f t="shared" si="34"/>
        <v>1242.5813814410524</v>
      </c>
      <c r="H566" s="23">
        <f t="shared" si="35"/>
        <v>761.56542260074127</v>
      </c>
    </row>
    <row r="567" spans="1:8" s="7" customFormat="1">
      <c r="A567" s="17">
        <v>34731</v>
      </c>
      <c r="B567" s="18">
        <f>INPC!D567</f>
        <v>1</v>
      </c>
      <c r="C567" s="22">
        <f>INPC!E567</f>
        <v>70</v>
      </c>
      <c r="D567" s="21">
        <v>1044.28</v>
      </c>
      <c r="E567" s="23">
        <f t="shared" si="37"/>
        <v>1276.6323</v>
      </c>
      <c r="F567" s="23">
        <f t="shared" si="33"/>
        <v>1270.1733860866968</v>
      </c>
      <c r="G567" s="23">
        <f t="shared" si="34"/>
        <v>1260.9224951331641</v>
      </c>
      <c r="H567" s="23">
        <f t="shared" si="35"/>
        <v>889.44086809672547</v>
      </c>
    </row>
    <row r="568" spans="1:8" s="7" customFormat="1">
      <c r="A568" s="17">
        <v>34759</v>
      </c>
      <c r="B568" s="18">
        <f>INPC!D568</f>
        <v>1</v>
      </c>
      <c r="C568" s="22">
        <f>INPC!E568</f>
        <v>70</v>
      </c>
      <c r="D568" s="21">
        <v>1060.47</v>
      </c>
      <c r="E568" s="23">
        <f t="shared" si="37"/>
        <v>1296.424575</v>
      </c>
      <c r="F568" s="23">
        <f t="shared" si="33"/>
        <v>1286.4903757738618</v>
      </c>
      <c r="G568" s="23">
        <f t="shared" si="34"/>
        <v>1278.8641824916554</v>
      </c>
      <c r="H568" s="23">
        <f t="shared" si="35"/>
        <v>1009.7230363081462</v>
      </c>
    </row>
    <row r="569" spans="1:8" s="7" customFormat="1">
      <c r="A569" s="17">
        <v>34790</v>
      </c>
      <c r="B569" s="18">
        <f>INPC!D569</f>
        <v>1</v>
      </c>
      <c r="C569" s="22">
        <f>INPC!E569</f>
        <v>70</v>
      </c>
      <c r="D569" s="21">
        <v>1086.24</v>
      </c>
      <c r="E569" s="23">
        <f t="shared" si="37"/>
        <v>1327.9284</v>
      </c>
      <c r="F569" s="23">
        <f t="shared" si="33"/>
        <v>1312.081937837889</v>
      </c>
      <c r="G569" s="23">
        <f t="shared" si="34"/>
        <v>1300.157345957803</v>
      </c>
      <c r="H569" s="23">
        <f t="shared" si="35"/>
        <v>1115.0454443785079</v>
      </c>
    </row>
    <row r="570" spans="1:8" s="7" customFormat="1">
      <c r="A570" s="17">
        <v>34820</v>
      </c>
      <c r="B570" s="18">
        <f>INPC!D570</f>
        <v>1</v>
      </c>
      <c r="C570" s="22">
        <f>INPC!E570</f>
        <v>100</v>
      </c>
      <c r="D570" s="21">
        <v>1115.24</v>
      </c>
      <c r="E570" s="23">
        <f t="shared" si="37"/>
        <v>1363.3808999999999</v>
      </c>
      <c r="F570" s="23">
        <f t="shared" si="33"/>
        <v>1345.5378913756238</v>
      </c>
      <c r="G570" s="23">
        <f t="shared" si="34"/>
        <v>1328.9634591797656</v>
      </c>
      <c r="H570" s="23">
        <f t="shared" si="35"/>
        <v>1197.1047313462986</v>
      </c>
    </row>
    <row r="571" spans="1:8" s="7" customFormat="1">
      <c r="A571" s="17">
        <v>34851</v>
      </c>
      <c r="B571" s="18">
        <f>INPC!D571</f>
        <v>1</v>
      </c>
      <c r="C571" s="22">
        <f>INPC!E571</f>
        <v>100</v>
      </c>
      <c r="D571" s="21">
        <v>1140.44</v>
      </c>
      <c r="E571" s="23">
        <f t="shared" si="37"/>
        <v>1394.1878999999999</v>
      </c>
      <c r="F571" s="23">
        <f t="shared" si="33"/>
        <v>1378.6983549243503</v>
      </c>
      <c r="G571" s="23">
        <f t="shared" si="34"/>
        <v>1361.5629483730459</v>
      </c>
      <c r="H571" s="23">
        <f t="shared" si="35"/>
        <v>1246.6128805290391</v>
      </c>
    </row>
    <row r="572" spans="1:8" s="7" customFormat="1">
      <c r="A572" s="17">
        <v>34881</v>
      </c>
      <c r="B572" s="18">
        <f>INPC!D572</f>
        <v>1</v>
      </c>
      <c r="C572" s="22">
        <f>INPC!E572</f>
        <v>100</v>
      </c>
      <c r="D572" s="21">
        <v>1167.3499999999999</v>
      </c>
      <c r="E572" s="23">
        <f t="shared" si="37"/>
        <v>1427.0853749999999</v>
      </c>
      <c r="F572" s="23">
        <f t="shared" si="33"/>
        <v>1410.540733935735</v>
      </c>
      <c r="G572" s="23">
        <f t="shared" si="34"/>
        <v>1394.6422679800646</v>
      </c>
      <c r="H572" s="23">
        <f t="shared" si="35"/>
        <v>1272.0665818773548</v>
      </c>
    </row>
    <row r="573" spans="1:8" s="7" customFormat="1">
      <c r="A573" s="17">
        <v>34912</v>
      </c>
      <c r="B573" s="18">
        <f>INPC!D573</f>
        <v>1</v>
      </c>
      <c r="C573" s="22">
        <f>INPC!E573</f>
        <v>100</v>
      </c>
      <c r="D573" s="21">
        <v>1178.9100000000001</v>
      </c>
      <c r="E573" s="23">
        <f t="shared" si="37"/>
        <v>1441.2174749999999</v>
      </c>
      <c r="F573" s="23">
        <f t="shared" si="33"/>
        <v>1434.1340177148466</v>
      </c>
      <c r="G573" s="23">
        <f t="shared" si="34"/>
        <v>1420.6930677961848</v>
      </c>
      <c r="H573" s="23">
        <f t="shared" si="35"/>
        <v>1297.1123407629027</v>
      </c>
    </row>
    <row r="574" spans="1:8" s="7" customFormat="1">
      <c r="A574" s="17">
        <v>34943</v>
      </c>
      <c r="B574" s="18">
        <f>INPC!D574</f>
        <v>1</v>
      </c>
      <c r="C574" s="22">
        <f>INPC!E574</f>
        <v>100</v>
      </c>
      <c r="D574" s="21">
        <v>1190.58</v>
      </c>
      <c r="E574" s="23">
        <f t="shared" si="37"/>
        <v>1455.4840499999998</v>
      </c>
      <c r="F574" s="23">
        <f t="shared" si="33"/>
        <v>1448.3331962790101</v>
      </c>
      <c r="G574" s="23">
        <f t="shared" si="34"/>
        <v>1441.2156688986704</v>
      </c>
      <c r="H574" s="23">
        <f t="shared" si="35"/>
        <v>1322.0639732880463</v>
      </c>
    </row>
    <row r="575" spans="1:8" s="7" customFormat="1">
      <c r="A575" s="17">
        <v>34973</v>
      </c>
      <c r="B575" s="18">
        <f>INPC!D575</f>
        <v>1</v>
      </c>
      <c r="C575" s="22">
        <f>INPC!E575</f>
        <v>100</v>
      </c>
      <c r="D575" s="21">
        <v>1207.3699999999999</v>
      </c>
      <c r="E575" s="23">
        <f t="shared" si="37"/>
        <v>1476.0098249999999</v>
      </c>
      <c r="F575" s="23">
        <f t="shared" si="33"/>
        <v>1465.7110076446825</v>
      </c>
      <c r="G575" s="23">
        <f t="shared" si="34"/>
        <v>1457.5005906632459</v>
      </c>
      <c r="H575" s="23">
        <f t="shared" si="35"/>
        <v>1346.1643333297463</v>
      </c>
    </row>
    <row r="576" spans="1:8" s="7" customFormat="1">
      <c r="A576" s="17">
        <v>35004</v>
      </c>
      <c r="B576" s="18">
        <f>INPC!D576</f>
        <v>1</v>
      </c>
      <c r="C576" s="22">
        <f>INPC!E576</f>
        <v>100</v>
      </c>
      <c r="D576" s="21">
        <v>1225.1199999999999</v>
      </c>
      <c r="E576" s="23">
        <f t="shared" si="37"/>
        <v>1497.7091999999998</v>
      </c>
      <c r="F576" s="23">
        <f t="shared" si="33"/>
        <v>1486.8199266195249</v>
      </c>
      <c r="G576" s="23">
        <f t="shared" si="34"/>
        <v>1476.3003820891311</v>
      </c>
      <c r="H576" s="23">
        <f t="shared" si="35"/>
        <v>1369.206986561948</v>
      </c>
    </row>
    <row r="577" spans="1:8" s="7" customFormat="1">
      <c r="A577" s="17">
        <v>35034</v>
      </c>
      <c r="B577" s="18">
        <f>INPC!D577</f>
        <v>1</v>
      </c>
      <c r="C577" s="22">
        <f>INPC!E577</f>
        <v>100</v>
      </c>
      <c r="D577" s="21">
        <v>1244.23</v>
      </c>
      <c r="E577" s="23">
        <f t="shared" si="37"/>
        <v>1521.0711749999998</v>
      </c>
      <c r="F577" s="23">
        <f t="shared" si="33"/>
        <v>1509.344987950836</v>
      </c>
      <c r="G577" s="23">
        <f t="shared" si="34"/>
        <v>1498.1504442933324</v>
      </c>
      <c r="H577" s="23">
        <f t="shared" si="35"/>
        <v>1392.4725346131911</v>
      </c>
    </row>
    <row r="578" spans="1:8" s="7" customFormat="1">
      <c r="A578" s="17">
        <v>35065</v>
      </c>
      <c r="B578" s="18">
        <f>INPC!D578</f>
        <v>1</v>
      </c>
      <c r="C578" s="22">
        <f>INPC!E578</f>
        <v>100</v>
      </c>
      <c r="D578" s="21">
        <v>1260.9000000000001</v>
      </c>
      <c r="E578" s="23">
        <f t="shared" si="37"/>
        <v>1541.4502500000001</v>
      </c>
      <c r="F578" s="23">
        <f t="shared" si="33"/>
        <v>1531.2268097742881</v>
      </c>
      <c r="G578" s="23">
        <f t="shared" si="34"/>
        <v>1519.9717471577217</v>
      </c>
      <c r="H578" s="23">
        <f t="shared" si="35"/>
        <v>1415.7147213303065</v>
      </c>
    </row>
    <row r="579" spans="1:8" s="7" customFormat="1">
      <c r="A579" s="17">
        <v>35096</v>
      </c>
      <c r="B579" s="18">
        <f>INPC!D579</f>
        <v>1</v>
      </c>
      <c r="C579" s="22">
        <f>INPC!E579</f>
        <v>100</v>
      </c>
      <c r="D579" s="21">
        <v>1273.8900000000001</v>
      </c>
      <c r="E579" s="23">
        <f t="shared" si="37"/>
        <v>1557.3305250000001</v>
      </c>
      <c r="F579" s="23">
        <f t="shared" ref="F579:F642" si="38">SQRT(E579*E578)</f>
        <v>1549.3700420151029</v>
      </c>
      <c r="G579" s="23">
        <f t="shared" si="34"/>
        <v>1539.8790661879973</v>
      </c>
      <c r="H579" s="23">
        <f t="shared" si="35"/>
        <v>1439.3574569071066</v>
      </c>
    </row>
    <row r="580" spans="1:8" s="7" customFormat="1">
      <c r="A580" s="17">
        <v>35125</v>
      </c>
      <c r="B580" s="18">
        <f>INPC!D580</f>
        <v>1</v>
      </c>
      <c r="C580" s="22">
        <f>INPC!E580</f>
        <v>100</v>
      </c>
      <c r="D580" s="21">
        <v>1278.3499999999999</v>
      </c>
      <c r="E580" s="23">
        <f t="shared" si="37"/>
        <v>1562.7828749999999</v>
      </c>
      <c r="F580" s="23">
        <f t="shared" si="38"/>
        <v>1560.0543180238178</v>
      </c>
      <c r="G580" s="23">
        <f t="shared" ref="G580:G643" si="39">GEOMEAN(E578:E580)</f>
        <v>1553.8281464427939</v>
      </c>
      <c r="H580" s="23">
        <f t="shared" si="35"/>
        <v>1461.9458197917506</v>
      </c>
    </row>
    <row r="581" spans="1:8" s="7" customFormat="1">
      <c r="A581" s="17">
        <v>35156</v>
      </c>
      <c r="B581" s="18">
        <f>INPC!D581</f>
        <v>1</v>
      </c>
      <c r="C581" s="22">
        <f>INPC!E581</f>
        <v>100</v>
      </c>
      <c r="D581" s="21">
        <v>1294.46</v>
      </c>
      <c r="E581" s="23">
        <f t="shared" si="37"/>
        <v>1582.4773499999999</v>
      </c>
      <c r="F581" s="23">
        <f t="shared" si="38"/>
        <v>1572.599282288842</v>
      </c>
      <c r="G581" s="23">
        <f t="shared" si="39"/>
        <v>1567.4931350784302</v>
      </c>
      <c r="H581" s="23">
        <f t="shared" si="35"/>
        <v>1483.4679962203575</v>
      </c>
    </row>
    <row r="582" spans="1:8" s="7" customFormat="1">
      <c r="A582" s="17">
        <v>35186</v>
      </c>
      <c r="B582" s="18">
        <f>INPC!D582</f>
        <v>1</v>
      </c>
      <c r="C582" s="22">
        <f>INPC!E582</f>
        <v>112</v>
      </c>
      <c r="D582" s="21">
        <v>1310.25</v>
      </c>
      <c r="E582" s="23">
        <f t="shared" si="37"/>
        <v>1601.7806249999999</v>
      </c>
      <c r="F582" s="23">
        <f t="shared" si="38"/>
        <v>1592.0997326585241</v>
      </c>
      <c r="G582" s="23">
        <f t="shared" si="39"/>
        <v>1582.2668433663221</v>
      </c>
      <c r="H582" s="23">
        <f t="shared" si="35"/>
        <v>1503.5238929667053</v>
      </c>
    </row>
    <row r="583" spans="1:8" s="7" customFormat="1">
      <c r="A583" s="17">
        <v>35217</v>
      </c>
      <c r="B583" s="18">
        <f>INPC!D583</f>
        <v>1</v>
      </c>
      <c r="C583" s="22">
        <f>INPC!E583</f>
        <v>112</v>
      </c>
      <c r="D583" s="21">
        <v>1325.84</v>
      </c>
      <c r="E583" s="23">
        <f t="shared" si="37"/>
        <v>1620.8393999999998</v>
      </c>
      <c r="F583" s="23">
        <f t="shared" si="38"/>
        <v>1611.2818335588049</v>
      </c>
      <c r="G583" s="23">
        <f t="shared" si="39"/>
        <v>1601.6225494418522</v>
      </c>
      <c r="H583" s="23">
        <f t="shared" si="35"/>
        <v>1522.5160877549069</v>
      </c>
    </row>
    <row r="584" spans="1:8" s="7" customFormat="1">
      <c r="A584" s="17">
        <v>35247</v>
      </c>
      <c r="B584" s="18">
        <f>INPC!D584</f>
        <v>1</v>
      </c>
      <c r="C584" s="22">
        <f>INPC!E584</f>
        <v>112</v>
      </c>
      <c r="D584" s="21">
        <v>1340.56</v>
      </c>
      <c r="E584" s="23">
        <f t="shared" si="37"/>
        <v>1638.8345999999999</v>
      </c>
      <c r="F584" s="23">
        <f t="shared" si="38"/>
        <v>1629.8121639511835</v>
      </c>
      <c r="G584" s="23">
        <f t="shared" si="39"/>
        <v>1620.4142307961349</v>
      </c>
      <c r="H584" s="23">
        <f t="shared" si="35"/>
        <v>1540.1711630510156</v>
      </c>
    </row>
    <row r="585" spans="1:8" s="7" customFormat="1">
      <c r="A585" s="17">
        <v>35278</v>
      </c>
      <c r="B585" s="18">
        <f>INPC!D585</f>
        <v>1</v>
      </c>
      <c r="C585" s="22">
        <f>INPC!E585</f>
        <v>112</v>
      </c>
      <c r="D585" s="21">
        <v>1346.46</v>
      </c>
      <c r="E585" s="23">
        <f t="shared" si="37"/>
        <v>1646.0473499999998</v>
      </c>
      <c r="F585" s="23">
        <f t="shared" si="38"/>
        <v>1642.4370156624909</v>
      </c>
      <c r="G585" s="23">
        <f t="shared" si="39"/>
        <v>1635.2060219860086</v>
      </c>
      <c r="H585" s="23">
        <f t="shared" si="35"/>
        <v>1557.3218898534235</v>
      </c>
    </row>
    <row r="586" spans="1:8" s="7" customFormat="1">
      <c r="A586" s="17">
        <v>35309</v>
      </c>
      <c r="B586" s="18">
        <f>INPC!D586</f>
        <v>1</v>
      </c>
      <c r="C586" s="22">
        <f>INPC!E586</f>
        <v>112</v>
      </c>
      <c r="D586" s="21">
        <v>1348.48</v>
      </c>
      <c r="E586" s="23">
        <f t="shared" si="37"/>
        <v>1648.5167999999999</v>
      </c>
      <c r="F586" s="23">
        <f t="shared" si="38"/>
        <v>1647.2816122541037</v>
      </c>
      <c r="G586" s="23">
        <f t="shared" si="39"/>
        <v>1644.4611149663651</v>
      </c>
      <c r="H586" s="23">
        <f t="shared" si="35"/>
        <v>1573.5681213123887</v>
      </c>
    </row>
    <row r="587" spans="1:8" s="7" customFormat="1">
      <c r="A587" s="17">
        <v>35339</v>
      </c>
      <c r="B587" s="18">
        <f>INPC!D587</f>
        <v>1</v>
      </c>
      <c r="C587" s="22">
        <f>INPC!E587</f>
        <v>112</v>
      </c>
      <c r="D587" s="21">
        <v>1352.53</v>
      </c>
      <c r="E587" s="23">
        <f t="shared" si="37"/>
        <v>1653.4679249999999</v>
      </c>
      <c r="F587" s="23">
        <f t="shared" si="38"/>
        <v>1650.9905065213547</v>
      </c>
      <c r="G587" s="23">
        <f t="shared" si="39"/>
        <v>1649.3411404864487</v>
      </c>
      <c r="H587" s="23">
        <f t="shared" si="35"/>
        <v>1588.5263599117563</v>
      </c>
    </row>
    <row r="588" spans="1:8" s="7" customFormat="1">
      <c r="A588" s="17">
        <v>35370</v>
      </c>
      <c r="B588" s="18">
        <f>INPC!D588</f>
        <v>1</v>
      </c>
      <c r="C588" s="22">
        <f>INPC!E588</f>
        <v>112</v>
      </c>
      <c r="D588" s="21">
        <v>1356.86</v>
      </c>
      <c r="E588" s="23">
        <f t="shared" si="37"/>
        <v>1658.7613499999998</v>
      </c>
      <c r="F588" s="23">
        <f t="shared" si="38"/>
        <v>1656.1125225825383</v>
      </c>
      <c r="G588" s="23">
        <f t="shared" si="39"/>
        <v>1653.5767343161715</v>
      </c>
      <c r="H588" s="23">
        <f t="shared" si="35"/>
        <v>1602.1043270126765</v>
      </c>
    </row>
    <row r="589" spans="1:8" s="7" customFormat="1">
      <c r="A589" s="17">
        <v>35400</v>
      </c>
      <c r="B589" s="18">
        <f>INPC!D589</f>
        <v>1</v>
      </c>
      <c r="C589" s="22">
        <f>INPC!E589</f>
        <v>112</v>
      </c>
      <c r="D589" s="21">
        <v>1363.24</v>
      </c>
      <c r="E589" s="23">
        <f t="shared" si="37"/>
        <v>1666.5608999999999</v>
      </c>
      <c r="F589" s="23">
        <f t="shared" si="38"/>
        <v>1662.6565515286716</v>
      </c>
      <c r="G589" s="23">
        <f t="shared" si="39"/>
        <v>1659.5880163320928</v>
      </c>
      <c r="H589" s="23">
        <f t="shared" ref="H589:H652" si="40">GEOMEAN(E578:E589)</f>
        <v>1614.3465294486352</v>
      </c>
    </row>
    <row r="590" spans="1:8" s="7" customFormat="1">
      <c r="A590" s="17">
        <v>35431</v>
      </c>
      <c r="B590" s="18">
        <f>INPC!D590</f>
        <v>1</v>
      </c>
      <c r="C590" s="22">
        <f>INPC!E590</f>
        <v>112</v>
      </c>
      <c r="D590" s="21">
        <v>1379.33</v>
      </c>
      <c r="E590" s="23">
        <f t="shared" si="37"/>
        <v>1686.2309249999998</v>
      </c>
      <c r="F590" s="23">
        <f t="shared" si="38"/>
        <v>1676.3670624227357</v>
      </c>
      <c r="G590" s="23">
        <f t="shared" si="39"/>
        <v>1670.4778264000599</v>
      </c>
      <c r="H590" s="23">
        <f t="shared" si="40"/>
        <v>1626.4687590181866</v>
      </c>
    </row>
    <row r="591" spans="1:8" s="7" customFormat="1">
      <c r="A591" s="17">
        <v>35462</v>
      </c>
      <c r="B591" s="18">
        <f>INPC!D591</f>
        <v>1</v>
      </c>
      <c r="C591" s="22">
        <f>INPC!E591</f>
        <v>112</v>
      </c>
      <c r="D591" s="21">
        <v>1386.23</v>
      </c>
      <c r="E591" s="23">
        <f t="shared" si="37"/>
        <v>1694.6661749999998</v>
      </c>
      <c r="F591" s="23">
        <f t="shared" si="38"/>
        <v>1690.4432885596786</v>
      </c>
      <c r="G591" s="23">
        <f t="shared" si="39"/>
        <v>1682.4447055843084</v>
      </c>
      <c r="H591" s="23">
        <f t="shared" si="40"/>
        <v>1637.9639516870582</v>
      </c>
    </row>
    <row r="592" spans="1:8" s="7" customFormat="1">
      <c r="A592" s="17">
        <v>35490</v>
      </c>
      <c r="B592" s="18">
        <f>INPC!D592</f>
        <v>1</v>
      </c>
      <c r="C592" s="22">
        <f>INPC!E592</f>
        <v>112</v>
      </c>
      <c r="D592" s="21">
        <v>1393.3</v>
      </c>
      <c r="E592" s="23">
        <f t="shared" si="37"/>
        <v>1703.3092499999998</v>
      </c>
      <c r="F592" s="23">
        <f t="shared" si="38"/>
        <v>1698.9822163694409</v>
      </c>
      <c r="G592" s="23">
        <f t="shared" si="39"/>
        <v>1694.7211078338912</v>
      </c>
      <c r="H592" s="23">
        <f t="shared" si="40"/>
        <v>1649.7592725758127</v>
      </c>
    </row>
    <row r="593" spans="1:8" s="7" customFormat="1">
      <c r="A593" s="17">
        <v>35521</v>
      </c>
      <c r="B593" s="18">
        <f>INPC!D593</f>
        <v>1</v>
      </c>
      <c r="C593" s="22">
        <f>INPC!E593</f>
        <v>112</v>
      </c>
      <c r="D593" s="21">
        <v>1405.56</v>
      </c>
      <c r="E593" s="23">
        <f t="shared" si="37"/>
        <v>1718.2970999999998</v>
      </c>
      <c r="F593" s="23">
        <f t="shared" si="38"/>
        <v>1710.7867618958753</v>
      </c>
      <c r="G593" s="23">
        <f t="shared" si="39"/>
        <v>1705.3962659253768</v>
      </c>
      <c r="H593" s="23">
        <f t="shared" si="40"/>
        <v>1661.1185989230714</v>
      </c>
    </row>
    <row r="594" spans="1:8" s="7" customFormat="1">
      <c r="A594" s="17">
        <v>35551</v>
      </c>
      <c r="B594" s="18">
        <f>INPC!D594</f>
        <v>1</v>
      </c>
      <c r="C594" s="22">
        <f>INPC!E594</f>
        <v>120</v>
      </c>
      <c r="D594" s="21">
        <v>1411.32</v>
      </c>
      <c r="E594" s="23">
        <f t="shared" si="37"/>
        <v>1725.3386999999998</v>
      </c>
      <c r="F594" s="23">
        <f t="shared" si="38"/>
        <v>1721.8143003029593</v>
      </c>
      <c r="G594" s="23">
        <f t="shared" si="39"/>
        <v>1715.6237193706288</v>
      </c>
      <c r="H594" s="23">
        <f t="shared" si="40"/>
        <v>1671.436639910999</v>
      </c>
    </row>
    <row r="595" spans="1:8" s="7" customFormat="1">
      <c r="A595" s="17">
        <v>35582</v>
      </c>
      <c r="B595" s="18">
        <f>INPC!D595</f>
        <v>1</v>
      </c>
      <c r="C595" s="22">
        <f>INPC!E595</f>
        <v>120</v>
      </c>
      <c r="D595" s="21">
        <v>1418.94</v>
      </c>
      <c r="E595" s="23">
        <f t="shared" si="37"/>
        <v>1734.6541499999998</v>
      </c>
      <c r="F595" s="23">
        <f t="shared" si="38"/>
        <v>1729.9901549172482</v>
      </c>
      <c r="G595" s="23">
        <f t="shared" si="39"/>
        <v>1726.0836552978533</v>
      </c>
      <c r="H595" s="23">
        <f t="shared" si="40"/>
        <v>1680.9159353539758</v>
      </c>
    </row>
    <row r="596" spans="1:8" s="7" customFormat="1">
      <c r="A596" s="17">
        <v>35612</v>
      </c>
      <c r="B596" s="18">
        <f>INPC!D596</f>
        <v>1</v>
      </c>
      <c r="C596" s="22">
        <f>INPC!E596</f>
        <v>120</v>
      </c>
      <c r="D596" s="21">
        <v>1422.06</v>
      </c>
      <c r="E596" s="23">
        <f t="shared" si="37"/>
        <v>1738.4683499999999</v>
      </c>
      <c r="F596" s="23">
        <f t="shared" si="38"/>
        <v>1736.5602028064422</v>
      </c>
      <c r="G596" s="23">
        <f t="shared" si="39"/>
        <v>1732.8116158898908</v>
      </c>
      <c r="H596" s="23">
        <f t="shared" si="40"/>
        <v>1689.2034758283789</v>
      </c>
    </row>
    <row r="597" spans="1:8" s="7" customFormat="1">
      <c r="A597" s="17">
        <v>35643</v>
      </c>
      <c r="B597" s="18">
        <f>INPC!D597</f>
        <v>1</v>
      </c>
      <c r="C597" s="22">
        <f>INPC!E597</f>
        <v>120</v>
      </c>
      <c r="D597" s="21">
        <v>1421.78</v>
      </c>
      <c r="E597" s="23">
        <f t="shared" si="37"/>
        <v>1738.1260499999999</v>
      </c>
      <c r="F597" s="23">
        <f t="shared" si="38"/>
        <v>1738.2971915744204</v>
      </c>
      <c r="G597" s="23">
        <f t="shared" si="39"/>
        <v>1737.081995069927</v>
      </c>
      <c r="H597" s="23">
        <f t="shared" si="40"/>
        <v>1696.8829205937702</v>
      </c>
    </row>
    <row r="598" spans="1:8" s="7" customFormat="1">
      <c r="A598" s="17">
        <v>35674</v>
      </c>
      <c r="B598" s="18">
        <f>INPC!D598</f>
        <v>1</v>
      </c>
      <c r="C598" s="22">
        <f>INPC!E598</f>
        <v>120</v>
      </c>
      <c r="D598" s="21">
        <v>1422.63</v>
      </c>
      <c r="E598" s="23">
        <f t="shared" si="37"/>
        <v>1739.1651750000001</v>
      </c>
      <c r="F598" s="23">
        <f t="shared" si="38"/>
        <v>1738.6455348691143</v>
      </c>
      <c r="G598" s="23">
        <f t="shared" si="39"/>
        <v>1738.5864712396449</v>
      </c>
      <c r="H598" s="23">
        <f t="shared" si="40"/>
        <v>1704.4692327018652</v>
      </c>
    </row>
    <row r="599" spans="1:8" s="7" customFormat="1">
      <c r="A599" s="17">
        <v>35704</v>
      </c>
      <c r="B599" s="18">
        <f>INPC!D599</f>
        <v>1</v>
      </c>
      <c r="C599" s="22">
        <f>INPC!E599</f>
        <v>120</v>
      </c>
      <c r="D599" s="21">
        <v>1425.9</v>
      </c>
      <c r="E599" s="23">
        <f t="shared" si="37"/>
        <v>1743.16275</v>
      </c>
      <c r="F599" s="23">
        <f t="shared" si="38"/>
        <v>1741.1628152350461</v>
      </c>
      <c r="G599" s="23">
        <f t="shared" si="39"/>
        <v>1740.1499710938419</v>
      </c>
      <c r="H599" s="23">
        <f t="shared" si="40"/>
        <v>1711.9891701608794</v>
      </c>
    </row>
    <row r="600" spans="1:8" s="7" customFormat="1">
      <c r="A600" s="17">
        <v>35735</v>
      </c>
      <c r="B600" s="18">
        <f>INPC!D600</f>
        <v>1</v>
      </c>
      <c r="C600" s="22">
        <f>INPC!E600</f>
        <v>120</v>
      </c>
      <c r="D600" s="21">
        <v>1428.32</v>
      </c>
      <c r="E600" s="23">
        <f t="shared" si="37"/>
        <v>1746.1211999999998</v>
      </c>
      <c r="F600" s="23">
        <f t="shared" si="38"/>
        <v>1744.6413479065832</v>
      </c>
      <c r="G600" s="23">
        <f t="shared" si="39"/>
        <v>1742.8140437222428</v>
      </c>
      <c r="H600" s="23">
        <f t="shared" si="40"/>
        <v>1719.3272753428885</v>
      </c>
    </row>
    <row r="601" spans="1:8" s="7" customFormat="1">
      <c r="A601" s="17">
        <v>35765</v>
      </c>
      <c r="B601" s="18">
        <f>INPC!D601</f>
        <v>1</v>
      </c>
      <c r="C601" s="22">
        <f>INPC!E601</f>
        <v>120</v>
      </c>
      <c r="D601" s="21">
        <v>1434.46</v>
      </c>
      <c r="E601" s="23">
        <f t="shared" si="37"/>
        <v>1753.62735</v>
      </c>
      <c r="F601" s="23">
        <f t="shared" si="38"/>
        <v>1749.8702502570925</v>
      </c>
      <c r="G601" s="23">
        <f t="shared" si="39"/>
        <v>1747.6315539836651</v>
      </c>
      <c r="H601" s="23">
        <f t="shared" si="40"/>
        <v>1726.6390668581205</v>
      </c>
    </row>
    <row r="602" spans="1:8" s="7" customFormat="1">
      <c r="A602" s="17">
        <v>35796</v>
      </c>
      <c r="B602" s="18">
        <f>INPC!D602</f>
        <v>1</v>
      </c>
      <c r="C602" s="22">
        <f>INPC!E602</f>
        <v>120</v>
      </c>
      <c r="D602" s="21">
        <v>1444.64</v>
      </c>
      <c r="E602" s="23">
        <f t="shared" si="37"/>
        <v>1766.0724</v>
      </c>
      <c r="F602" s="23">
        <f t="shared" si="38"/>
        <v>1759.8388740791413</v>
      </c>
      <c r="G602" s="23">
        <f t="shared" si="39"/>
        <v>1755.2543835382862</v>
      </c>
      <c r="H602" s="23">
        <f t="shared" si="40"/>
        <v>1733.3084363288547</v>
      </c>
    </row>
    <row r="603" spans="1:8" s="7" customFormat="1">
      <c r="A603" s="17">
        <v>35827</v>
      </c>
      <c r="B603" s="18">
        <f>INPC!D603</f>
        <v>1</v>
      </c>
      <c r="C603" s="22">
        <f>INPC!E603</f>
        <v>120</v>
      </c>
      <c r="D603" s="21">
        <v>1451.29</v>
      </c>
      <c r="E603" s="23">
        <f t="shared" si="37"/>
        <v>1774.2020249999998</v>
      </c>
      <c r="F603" s="23">
        <f t="shared" si="38"/>
        <v>1770.1325454260791</v>
      </c>
      <c r="G603" s="23">
        <f t="shared" si="39"/>
        <v>1764.6136246037026</v>
      </c>
      <c r="H603" s="23">
        <f t="shared" si="40"/>
        <v>1739.9459597928969</v>
      </c>
    </row>
    <row r="604" spans="1:8" s="7" customFormat="1">
      <c r="A604" s="17">
        <v>35855</v>
      </c>
      <c r="B604" s="18">
        <f>INPC!D604</f>
        <v>1</v>
      </c>
      <c r="C604" s="22">
        <f>INPC!E604</f>
        <v>120</v>
      </c>
      <c r="D604" s="21">
        <v>1456.22</v>
      </c>
      <c r="E604" s="23">
        <f t="shared" si="37"/>
        <v>1780.2289499999999</v>
      </c>
      <c r="F604" s="23">
        <f t="shared" si="38"/>
        <v>1777.2129326711595</v>
      </c>
      <c r="G604" s="23">
        <f t="shared" si="39"/>
        <v>1773.4916352127927</v>
      </c>
      <c r="H604" s="23">
        <f t="shared" si="40"/>
        <v>1746.3620671380036</v>
      </c>
    </row>
    <row r="605" spans="1:8" s="7" customFormat="1">
      <c r="A605" s="17">
        <v>35886</v>
      </c>
      <c r="B605" s="18">
        <f>INPC!D605</f>
        <v>1</v>
      </c>
      <c r="C605" s="22">
        <f>INPC!E605</f>
        <v>120</v>
      </c>
      <c r="D605" s="21">
        <v>1459.71</v>
      </c>
      <c r="E605" s="23">
        <f t="shared" si="37"/>
        <v>1784.4954749999999</v>
      </c>
      <c r="F605" s="23">
        <f t="shared" si="38"/>
        <v>1782.3609358766257</v>
      </c>
      <c r="G605" s="23">
        <f t="shared" si="39"/>
        <v>1779.6371385411908</v>
      </c>
      <c r="H605" s="23">
        <f t="shared" si="40"/>
        <v>1751.8720708226533</v>
      </c>
    </row>
    <row r="606" spans="1:8" s="7" customFormat="1">
      <c r="A606" s="17">
        <v>35916</v>
      </c>
      <c r="B606" s="18">
        <f>INPC!D606</f>
        <v>1</v>
      </c>
      <c r="C606" s="22">
        <f>INPC!E606</f>
        <v>130</v>
      </c>
      <c r="D606" s="21">
        <v>1467.01</v>
      </c>
      <c r="E606" s="23">
        <f t="shared" si="37"/>
        <v>1793.419725</v>
      </c>
      <c r="F606" s="23">
        <f t="shared" si="38"/>
        <v>1788.9520351418716</v>
      </c>
      <c r="G606" s="23">
        <f t="shared" si="39"/>
        <v>1786.0396011925507</v>
      </c>
      <c r="H606" s="23">
        <f t="shared" si="40"/>
        <v>1757.5311070887371</v>
      </c>
    </row>
    <row r="607" spans="1:8" s="7" customFormat="1">
      <c r="A607" s="17">
        <v>35947</v>
      </c>
      <c r="B607" s="18">
        <f>INPC!D607</f>
        <v>1</v>
      </c>
      <c r="C607" s="22">
        <f>INPC!E607</f>
        <v>130</v>
      </c>
      <c r="D607" s="21">
        <v>1467.3</v>
      </c>
      <c r="E607" s="23">
        <f t="shared" si="37"/>
        <v>1793.7742499999999</v>
      </c>
      <c r="F607" s="23">
        <f t="shared" si="38"/>
        <v>1793.5969787405088</v>
      </c>
      <c r="G607" s="23">
        <f t="shared" si="39"/>
        <v>1790.5579979718589</v>
      </c>
      <c r="H607" s="23">
        <f t="shared" si="40"/>
        <v>1762.4464391484819</v>
      </c>
    </row>
    <row r="608" spans="1:8" s="7" customFormat="1">
      <c r="A608" s="17">
        <v>35977</v>
      </c>
      <c r="B608" s="18">
        <f>INPC!D608</f>
        <v>1</v>
      </c>
      <c r="C608" s="22">
        <f>INPC!E608</f>
        <v>130</v>
      </c>
      <c r="D608" s="21">
        <v>1465.54</v>
      </c>
      <c r="E608" s="23">
        <f t="shared" si="37"/>
        <v>1791.6226499999998</v>
      </c>
      <c r="F608" s="23">
        <f t="shared" si="38"/>
        <v>1792.6981272056826</v>
      </c>
      <c r="G608" s="23">
        <f t="shared" si="39"/>
        <v>1792.9386275379006</v>
      </c>
      <c r="H608" s="23">
        <f t="shared" si="40"/>
        <v>1766.8753313399961</v>
      </c>
    </row>
    <row r="609" spans="1:8" s="7" customFormat="1">
      <c r="A609" s="17">
        <v>36008</v>
      </c>
      <c r="B609" s="18">
        <f>INPC!D609</f>
        <v>1</v>
      </c>
      <c r="C609" s="22">
        <f>INPC!E609</f>
        <v>130</v>
      </c>
      <c r="D609" s="21">
        <v>1458.07</v>
      </c>
      <c r="E609" s="23">
        <f t="shared" si="37"/>
        <v>1782.4905749999998</v>
      </c>
      <c r="F609" s="23">
        <f t="shared" si="38"/>
        <v>1787.050779239785</v>
      </c>
      <c r="G609" s="23">
        <f t="shared" si="39"/>
        <v>1789.2891313643104</v>
      </c>
      <c r="H609" s="23">
        <f t="shared" si="40"/>
        <v>1770.5902636842022</v>
      </c>
    </row>
    <row r="610" spans="1:8" s="7" customFormat="1">
      <c r="A610" s="17">
        <v>36039</v>
      </c>
      <c r="B610" s="18">
        <f>INPC!D610</f>
        <v>1</v>
      </c>
      <c r="C610" s="22">
        <f>INPC!E610</f>
        <v>130</v>
      </c>
      <c r="D610" s="21">
        <v>1454.86</v>
      </c>
      <c r="E610" s="23">
        <f t="shared" si="37"/>
        <v>1778.5663499999998</v>
      </c>
      <c r="F610" s="23">
        <f t="shared" si="38"/>
        <v>1780.5273813921399</v>
      </c>
      <c r="G610" s="23">
        <f t="shared" si="39"/>
        <v>1784.2181485665815</v>
      </c>
      <c r="H610" s="23">
        <f t="shared" si="40"/>
        <v>1773.8988076839012</v>
      </c>
    </row>
    <row r="611" spans="1:8" s="7" customFormat="1">
      <c r="A611" s="17">
        <v>36069</v>
      </c>
      <c r="B611" s="18">
        <f>INPC!D611</f>
        <v>1</v>
      </c>
      <c r="C611" s="22">
        <f>INPC!E611</f>
        <v>130</v>
      </c>
      <c r="D611" s="21">
        <v>1455.15</v>
      </c>
      <c r="E611" s="23">
        <f t="shared" si="37"/>
        <v>1778.920875</v>
      </c>
      <c r="F611" s="23">
        <f t="shared" si="38"/>
        <v>1778.7436036673628</v>
      </c>
      <c r="G611" s="23">
        <f t="shared" si="39"/>
        <v>1779.9917181258195</v>
      </c>
      <c r="H611" s="23">
        <f t="shared" si="40"/>
        <v>1776.9030508783142</v>
      </c>
    </row>
    <row r="612" spans="1:8" s="7" customFormat="1">
      <c r="A612" s="17">
        <v>36100</v>
      </c>
      <c r="B612" s="18">
        <f>INPC!D612</f>
        <v>1</v>
      </c>
      <c r="C612" s="22">
        <f>INPC!E612</f>
        <v>130</v>
      </c>
      <c r="D612" s="21">
        <v>1453.4</v>
      </c>
      <c r="E612" s="23">
        <f t="shared" si="37"/>
        <v>1776.7815000000001</v>
      </c>
      <c r="F612" s="23">
        <f t="shared" si="38"/>
        <v>1777.8508656981926</v>
      </c>
      <c r="G612" s="23">
        <f t="shared" si="39"/>
        <v>1778.0893284790664</v>
      </c>
      <c r="H612" s="23">
        <f t="shared" si="40"/>
        <v>1779.482424313014</v>
      </c>
    </row>
    <row r="613" spans="1:8" s="7" customFormat="1">
      <c r="A613" s="17">
        <v>36130</v>
      </c>
      <c r="B613" s="18">
        <f>INPC!D613</f>
        <v>1</v>
      </c>
      <c r="C613" s="22">
        <f>INPC!E613</f>
        <v>130</v>
      </c>
      <c r="D613" s="21">
        <v>1458.2</v>
      </c>
      <c r="E613" s="23">
        <f t="shared" si="37"/>
        <v>1782.6495</v>
      </c>
      <c r="F613" s="23">
        <f t="shared" si="38"/>
        <v>1779.7130815342821</v>
      </c>
      <c r="G613" s="23">
        <f t="shared" si="39"/>
        <v>1779.448973498033</v>
      </c>
      <c r="H613" s="23">
        <f t="shared" si="40"/>
        <v>1781.9181736265216</v>
      </c>
    </row>
    <row r="614" spans="1:8" s="7" customFormat="1">
      <c r="A614" s="17">
        <v>36161</v>
      </c>
      <c r="B614" s="18">
        <f>INPC!D614</f>
        <v>1</v>
      </c>
      <c r="C614" s="22">
        <f>INPC!E614</f>
        <v>130</v>
      </c>
      <c r="D614" s="21">
        <v>1468.41</v>
      </c>
      <c r="E614" s="23">
        <f t="shared" si="37"/>
        <v>1795.1312250000001</v>
      </c>
      <c r="F614" s="23">
        <f t="shared" si="38"/>
        <v>1788.8794762869402</v>
      </c>
      <c r="G614" s="23">
        <f t="shared" si="39"/>
        <v>1784.8376924192844</v>
      </c>
      <c r="H614" s="23">
        <f t="shared" si="40"/>
        <v>1784.3432350485064</v>
      </c>
    </row>
    <row r="615" spans="1:8" s="7" customFormat="1">
      <c r="A615" s="17">
        <v>36192</v>
      </c>
      <c r="B615" s="18">
        <f>INPC!D615</f>
        <v>1</v>
      </c>
      <c r="C615" s="22">
        <f>INPC!E615</f>
        <v>130</v>
      </c>
      <c r="D615" s="21">
        <v>1483.83</v>
      </c>
      <c r="E615" s="23">
        <f t="shared" si="37"/>
        <v>1813.9821749999999</v>
      </c>
      <c r="F615" s="23">
        <f t="shared" si="38"/>
        <v>1804.5320844850376</v>
      </c>
      <c r="G615" s="23">
        <f t="shared" si="39"/>
        <v>1797.2082051516616</v>
      </c>
      <c r="H615" s="23">
        <f t="shared" si="40"/>
        <v>1787.6434174075969</v>
      </c>
    </row>
    <row r="616" spans="1:8" s="7" customFormat="1">
      <c r="A616" s="17">
        <v>36220</v>
      </c>
      <c r="B616" s="18">
        <f>INPC!D616</f>
        <v>1</v>
      </c>
      <c r="C616" s="22">
        <f>INPC!E616</f>
        <v>130</v>
      </c>
      <c r="D616" s="21">
        <v>1500.15</v>
      </c>
      <c r="E616" s="23">
        <f t="shared" si="37"/>
        <v>1833.9333750000001</v>
      </c>
      <c r="F616" s="23">
        <f t="shared" si="38"/>
        <v>1823.9304954925203</v>
      </c>
      <c r="G616" s="23">
        <f t="shared" si="39"/>
        <v>1814.2797650466732</v>
      </c>
      <c r="H616" s="23">
        <f t="shared" si="40"/>
        <v>1792.0764605667803</v>
      </c>
    </row>
    <row r="617" spans="1:8" s="7" customFormat="1">
      <c r="A617" s="17">
        <v>36251</v>
      </c>
      <c r="B617" s="18">
        <f>INPC!D617</f>
        <v>1</v>
      </c>
      <c r="C617" s="22">
        <f>INPC!E617</f>
        <v>130</v>
      </c>
      <c r="D617" s="21">
        <v>1508.55</v>
      </c>
      <c r="E617" s="23">
        <f t="shared" si="37"/>
        <v>1844.2023749999998</v>
      </c>
      <c r="F617" s="23">
        <f t="shared" si="38"/>
        <v>1839.0607074718239</v>
      </c>
      <c r="G617" s="23">
        <f t="shared" si="39"/>
        <v>1830.6629077016091</v>
      </c>
      <c r="H617" s="23">
        <f t="shared" si="40"/>
        <v>1796.9981463265199</v>
      </c>
    </row>
    <row r="618" spans="1:8" s="7" customFormat="1">
      <c r="A618" s="17">
        <v>36281</v>
      </c>
      <c r="B618" s="18">
        <f>INPC!D618</f>
        <v>1</v>
      </c>
      <c r="C618" s="22">
        <f>INPC!E618</f>
        <v>136</v>
      </c>
      <c r="D618" s="21">
        <v>1513.08</v>
      </c>
      <c r="E618" s="23">
        <f t="shared" si="37"/>
        <v>1849.7402999999997</v>
      </c>
      <c r="F618" s="23">
        <f t="shared" si="38"/>
        <v>1846.9692618972335</v>
      </c>
      <c r="G618" s="23">
        <f t="shared" si="39"/>
        <v>1842.6137029748984</v>
      </c>
      <c r="H618" s="23">
        <f t="shared" si="40"/>
        <v>1801.6345310454381</v>
      </c>
    </row>
    <row r="619" spans="1:8" s="7" customFormat="1">
      <c r="A619" s="17">
        <v>36312</v>
      </c>
      <c r="B619" s="18">
        <f>INPC!D619</f>
        <v>1</v>
      </c>
      <c r="C619" s="22">
        <f>INPC!E619</f>
        <v>136</v>
      </c>
      <c r="D619" s="21">
        <v>1515.95</v>
      </c>
      <c r="E619" s="23">
        <f t="shared" si="37"/>
        <v>1853.248875</v>
      </c>
      <c r="F619" s="23">
        <f t="shared" si="38"/>
        <v>1851.4937564078259</v>
      </c>
      <c r="G619" s="23">
        <f t="shared" si="39"/>
        <v>1849.0600984684218</v>
      </c>
      <c r="H619" s="23">
        <f t="shared" si="40"/>
        <v>1806.5383849989082</v>
      </c>
    </row>
    <row r="620" spans="1:8" s="7" customFormat="1">
      <c r="A620" s="17">
        <v>36342</v>
      </c>
      <c r="B620" s="18">
        <f>INPC!D620</f>
        <v>1</v>
      </c>
      <c r="C620" s="22">
        <f>INPC!E620</f>
        <v>136</v>
      </c>
      <c r="D620" s="21">
        <v>1532.47</v>
      </c>
      <c r="E620" s="23">
        <f t="shared" si="37"/>
        <v>1873.444575</v>
      </c>
      <c r="F620" s="23">
        <f t="shared" si="38"/>
        <v>1863.3193636608844</v>
      </c>
      <c r="G620" s="23">
        <f t="shared" si="39"/>
        <v>1858.7819690035876</v>
      </c>
      <c r="H620" s="23">
        <f t="shared" si="40"/>
        <v>1813.2737975816895</v>
      </c>
    </row>
    <row r="621" spans="1:8" s="7" customFormat="1">
      <c r="A621" s="17">
        <v>36373</v>
      </c>
      <c r="B621" s="18">
        <f>INPC!D621</f>
        <v>1</v>
      </c>
      <c r="C621" s="22">
        <f>INPC!E621</f>
        <v>136</v>
      </c>
      <c r="D621" s="21">
        <v>1541.05</v>
      </c>
      <c r="E621" s="23">
        <f t="shared" si="37"/>
        <v>1883.9336249999999</v>
      </c>
      <c r="F621" s="23">
        <f t="shared" si="38"/>
        <v>1878.6817797105325</v>
      </c>
      <c r="G621" s="23">
        <f t="shared" si="39"/>
        <v>1870.1655987629656</v>
      </c>
      <c r="H621" s="23">
        <f t="shared" si="40"/>
        <v>1821.6568959832573</v>
      </c>
    </row>
    <row r="622" spans="1:8" s="7" customFormat="1">
      <c r="A622" s="17">
        <v>36404</v>
      </c>
      <c r="B622" s="18">
        <f>INPC!D622</f>
        <v>1</v>
      </c>
      <c r="C622" s="22">
        <f>INPC!E622</f>
        <v>136</v>
      </c>
      <c r="D622" s="21">
        <v>1545.83</v>
      </c>
      <c r="E622" s="23">
        <f t="shared" si="37"/>
        <v>1889.7771749999997</v>
      </c>
      <c r="F622" s="23">
        <f t="shared" si="38"/>
        <v>1886.8531378302894</v>
      </c>
      <c r="G622" s="23">
        <f t="shared" si="39"/>
        <v>1882.3729876230668</v>
      </c>
      <c r="H622" s="23">
        <f t="shared" si="40"/>
        <v>1830.8873589353454</v>
      </c>
    </row>
    <row r="623" spans="1:8" s="7" customFormat="1">
      <c r="A623" s="17">
        <v>36434</v>
      </c>
      <c r="B623" s="18">
        <f>INPC!D623</f>
        <v>1</v>
      </c>
      <c r="C623" s="22">
        <f>INPC!E623</f>
        <v>136</v>
      </c>
      <c r="D623" s="21">
        <v>1564.23</v>
      </c>
      <c r="E623" s="23">
        <f t="shared" si="37"/>
        <v>1912.2711749999999</v>
      </c>
      <c r="F623" s="23">
        <f t="shared" si="38"/>
        <v>1900.9909044825622</v>
      </c>
      <c r="G623" s="23">
        <f t="shared" si="39"/>
        <v>1895.2880535755537</v>
      </c>
      <c r="H623" s="23">
        <f t="shared" si="40"/>
        <v>1841.9494051169188</v>
      </c>
    </row>
    <row r="624" spans="1:8" s="7" customFormat="1">
      <c r="A624" s="17">
        <v>36465</v>
      </c>
      <c r="B624" s="18">
        <f>INPC!D624</f>
        <v>1</v>
      </c>
      <c r="C624" s="22">
        <f>INPC!E624</f>
        <v>136</v>
      </c>
      <c r="D624" s="21">
        <v>1579.09</v>
      </c>
      <c r="E624" s="23">
        <f t="shared" ref="E624:E687" si="41">D624*(1.2225)</f>
        <v>1930.4375249999998</v>
      </c>
      <c r="F624" s="23">
        <f t="shared" si="38"/>
        <v>1921.3328795905829</v>
      </c>
      <c r="G624" s="23">
        <f t="shared" si="39"/>
        <v>1910.7561949741323</v>
      </c>
      <c r="H624" s="23">
        <f t="shared" si="40"/>
        <v>1854.724920952679</v>
      </c>
    </row>
    <row r="625" spans="1:8" s="7" customFormat="1">
      <c r="A625" s="17">
        <v>36495</v>
      </c>
      <c r="B625" s="18">
        <f>INPC!D625</f>
        <v>1</v>
      </c>
      <c r="C625" s="22">
        <f>INPC!E625</f>
        <v>136</v>
      </c>
      <c r="D625" s="21">
        <v>1588.56</v>
      </c>
      <c r="E625" s="23">
        <f t="shared" si="41"/>
        <v>1942.0145999999997</v>
      </c>
      <c r="F625" s="23">
        <f t="shared" si="38"/>
        <v>1936.2174097806951</v>
      </c>
      <c r="G625" s="23">
        <f t="shared" si="39"/>
        <v>1928.2021973372737</v>
      </c>
      <c r="H625" s="23">
        <f t="shared" si="40"/>
        <v>1868.0065073585758</v>
      </c>
    </row>
    <row r="626" spans="1:8" s="7" customFormat="1">
      <c r="A626" s="17">
        <v>36526</v>
      </c>
      <c r="B626" s="18">
        <f>INPC!D626</f>
        <v>1</v>
      </c>
      <c r="C626" s="22">
        <f>INPC!E626</f>
        <v>136</v>
      </c>
      <c r="D626" s="21">
        <v>1598.41</v>
      </c>
      <c r="E626" s="23">
        <f t="shared" si="41"/>
        <v>1954.056225</v>
      </c>
      <c r="F626" s="23">
        <f t="shared" si="38"/>
        <v>1948.0261081851249</v>
      </c>
      <c r="G626" s="23">
        <f t="shared" si="39"/>
        <v>1942.1455129654867</v>
      </c>
      <c r="H626" s="23">
        <f t="shared" si="40"/>
        <v>1881.2584168856595</v>
      </c>
    </row>
    <row r="627" spans="1:8" s="7" customFormat="1">
      <c r="A627" s="17">
        <v>36557</v>
      </c>
      <c r="B627" s="18">
        <f>INPC!D627</f>
        <v>1</v>
      </c>
      <c r="C627" s="22">
        <f>INPC!E627</f>
        <v>136</v>
      </c>
      <c r="D627" s="21">
        <v>1600.49</v>
      </c>
      <c r="E627" s="23">
        <f t="shared" si="41"/>
        <v>1956.599025</v>
      </c>
      <c r="F627" s="23">
        <f t="shared" si="38"/>
        <v>1955.3272116528683</v>
      </c>
      <c r="G627" s="23">
        <f t="shared" si="39"/>
        <v>1950.8795653553461</v>
      </c>
      <c r="H627" s="23">
        <f t="shared" si="40"/>
        <v>1893.1608906782283</v>
      </c>
    </row>
    <row r="628" spans="1:8" s="7" customFormat="1">
      <c r="A628" s="17">
        <v>36586</v>
      </c>
      <c r="B628" s="18">
        <f>INPC!D628</f>
        <v>1</v>
      </c>
      <c r="C628" s="22">
        <f>INPC!E628</f>
        <v>136</v>
      </c>
      <c r="D628" s="21">
        <v>1604.01</v>
      </c>
      <c r="E628" s="23">
        <f t="shared" si="41"/>
        <v>1960.9022249999998</v>
      </c>
      <c r="F628" s="23">
        <f t="shared" si="38"/>
        <v>1958.7494432814347</v>
      </c>
      <c r="G628" s="23">
        <f t="shared" si="39"/>
        <v>1957.1837860682406</v>
      </c>
      <c r="H628" s="23">
        <f t="shared" si="40"/>
        <v>1903.7513438262142</v>
      </c>
    </row>
    <row r="629" spans="1:8" s="7" customFormat="1">
      <c r="A629" s="17">
        <v>36617</v>
      </c>
      <c r="B629" s="18">
        <f>INPC!D629</f>
        <v>1</v>
      </c>
      <c r="C629" s="22">
        <f>INPC!E629</f>
        <v>151</v>
      </c>
      <c r="D629" s="21">
        <v>1610.75</v>
      </c>
      <c r="E629" s="23">
        <f t="shared" si="41"/>
        <v>1969.1418749999998</v>
      </c>
      <c r="F629" s="23">
        <f t="shared" si="38"/>
        <v>1965.0177312248791</v>
      </c>
      <c r="G629" s="23">
        <f t="shared" si="39"/>
        <v>1962.2074786749524</v>
      </c>
      <c r="H629" s="23">
        <f t="shared" si="40"/>
        <v>1914.1791972945928</v>
      </c>
    </row>
    <row r="630" spans="1:8" s="7" customFormat="1">
      <c r="A630" s="17">
        <v>36647</v>
      </c>
      <c r="B630" s="18">
        <f>INPC!D630</f>
        <v>1</v>
      </c>
      <c r="C630" s="22">
        <f>INPC!E630</f>
        <v>151</v>
      </c>
      <c r="D630" s="21">
        <v>1610.91</v>
      </c>
      <c r="E630" s="23">
        <f t="shared" si="41"/>
        <v>1969.337475</v>
      </c>
      <c r="F630" s="23">
        <f t="shared" si="38"/>
        <v>1969.2396725714382</v>
      </c>
      <c r="G630" s="23">
        <f t="shared" si="39"/>
        <v>1966.4565919708441</v>
      </c>
      <c r="H630" s="23">
        <f t="shared" si="40"/>
        <v>1924.1992499903292</v>
      </c>
    </row>
    <row r="631" spans="1:8" s="7" customFormat="1">
      <c r="A631" s="17">
        <v>36678</v>
      </c>
      <c r="B631" s="18">
        <f>INPC!D631</f>
        <v>1</v>
      </c>
      <c r="C631" s="22">
        <f>INPC!E631</f>
        <v>151</v>
      </c>
      <c r="D631" s="21">
        <v>1614.62</v>
      </c>
      <c r="E631" s="23">
        <f t="shared" si="41"/>
        <v>1973.8729499999997</v>
      </c>
      <c r="F631" s="23">
        <f t="shared" si="38"/>
        <v>1971.6039083253513</v>
      </c>
      <c r="G631" s="23">
        <f t="shared" si="39"/>
        <v>1970.7828887069031</v>
      </c>
      <c r="H631" s="23">
        <f t="shared" si="40"/>
        <v>1934.3371016200438</v>
      </c>
    </row>
    <row r="632" spans="1:8" s="7" customFormat="1">
      <c r="A632" s="17">
        <v>36708</v>
      </c>
      <c r="B632" s="18">
        <f>INPC!D632</f>
        <v>1</v>
      </c>
      <c r="C632" s="22">
        <f>INPC!E632</f>
        <v>151</v>
      </c>
      <c r="D632" s="21">
        <v>1640.62</v>
      </c>
      <c r="E632" s="23">
        <f t="shared" si="41"/>
        <v>2005.6579499999998</v>
      </c>
      <c r="F632" s="23">
        <f t="shared" si="38"/>
        <v>1989.7019813171648</v>
      </c>
      <c r="G632" s="23">
        <f t="shared" si="39"/>
        <v>1982.8905210933585</v>
      </c>
      <c r="H632" s="23">
        <f t="shared" si="40"/>
        <v>1945.3608143145157</v>
      </c>
    </row>
    <row r="633" spans="1:8" s="7" customFormat="1">
      <c r="A633" s="17">
        <v>36739</v>
      </c>
      <c r="B633" s="18">
        <f>INPC!D633</f>
        <v>1</v>
      </c>
      <c r="C633" s="22">
        <f>INPC!E633</f>
        <v>151</v>
      </c>
      <c r="D633" s="21">
        <v>1662.11</v>
      </c>
      <c r="E633" s="23">
        <f t="shared" si="41"/>
        <v>2031.9294749999997</v>
      </c>
      <c r="F633" s="23">
        <f t="shared" si="38"/>
        <v>2018.7509765627544</v>
      </c>
      <c r="G633" s="23">
        <f t="shared" si="39"/>
        <v>2003.6793930233328</v>
      </c>
      <c r="H633" s="23">
        <f t="shared" si="40"/>
        <v>1957.6591696251335</v>
      </c>
    </row>
    <row r="634" spans="1:8" s="7" customFormat="1">
      <c r="A634" s="17">
        <v>36770</v>
      </c>
      <c r="B634" s="18">
        <f>INPC!D634</f>
        <v>1</v>
      </c>
      <c r="C634" s="22">
        <f>INPC!E634</f>
        <v>151</v>
      </c>
      <c r="D634" s="21">
        <v>1665.93</v>
      </c>
      <c r="E634" s="23">
        <f t="shared" si="41"/>
        <v>2036.5994249999999</v>
      </c>
      <c r="F634" s="23">
        <f t="shared" si="38"/>
        <v>2034.2631099308544</v>
      </c>
      <c r="G634" s="23">
        <f t="shared" si="39"/>
        <v>2024.6830112090829</v>
      </c>
      <c r="H634" s="23">
        <f t="shared" si="40"/>
        <v>1969.9037234528396</v>
      </c>
    </row>
    <row r="635" spans="1:8" s="7" customFormat="1">
      <c r="A635" s="17">
        <v>36800</v>
      </c>
      <c r="B635" s="18">
        <f>INPC!D635</f>
        <v>1</v>
      </c>
      <c r="C635" s="22">
        <f>INPC!E635</f>
        <v>151</v>
      </c>
      <c r="D635" s="21">
        <v>1668.26</v>
      </c>
      <c r="E635" s="23">
        <f t="shared" si="41"/>
        <v>2039.4478499999998</v>
      </c>
      <c r="F635" s="23">
        <f t="shared" si="38"/>
        <v>2038.0231398655624</v>
      </c>
      <c r="G635" s="23">
        <f t="shared" si="39"/>
        <v>2035.9898904313764</v>
      </c>
      <c r="H635" s="23">
        <f t="shared" si="40"/>
        <v>1980.5018917975215</v>
      </c>
    </row>
    <row r="636" spans="1:8" s="7" customFormat="1">
      <c r="A636" s="17">
        <v>36831</v>
      </c>
      <c r="B636" s="18">
        <f>INPC!D636</f>
        <v>1</v>
      </c>
      <c r="C636" s="22">
        <f>INPC!E636</f>
        <v>151</v>
      </c>
      <c r="D636" s="21">
        <v>1673.6</v>
      </c>
      <c r="E636" s="23">
        <f t="shared" si="41"/>
        <v>2045.9759999999997</v>
      </c>
      <c r="F636" s="23">
        <f t="shared" si="38"/>
        <v>2042.7093171451484</v>
      </c>
      <c r="G636" s="23">
        <f t="shared" si="39"/>
        <v>2040.6706524789413</v>
      </c>
      <c r="H636" s="23">
        <f t="shared" si="40"/>
        <v>1990.1187597453627</v>
      </c>
    </row>
    <row r="637" spans="1:8" s="7" customFormat="1">
      <c r="A637" s="17">
        <v>36861</v>
      </c>
      <c r="B637" s="18">
        <f>INPC!D637</f>
        <v>1</v>
      </c>
      <c r="C637" s="22">
        <f>INPC!E637</f>
        <v>151</v>
      </c>
      <c r="D637" s="21">
        <v>1683.47</v>
      </c>
      <c r="E637" s="23">
        <f t="shared" si="41"/>
        <v>2058.0420749999998</v>
      </c>
      <c r="F637" s="23">
        <f t="shared" si="38"/>
        <v>2052.0001687232384</v>
      </c>
      <c r="G637" s="23">
        <f t="shared" si="39"/>
        <v>2047.8075018183317</v>
      </c>
      <c r="H637" s="23">
        <f t="shared" si="40"/>
        <v>1999.7658153555351</v>
      </c>
    </row>
    <row r="638" spans="1:8" s="7" customFormat="1">
      <c r="A638" s="17">
        <v>36892</v>
      </c>
      <c r="B638" s="18">
        <f>INPC!D638</f>
        <v>1</v>
      </c>
      <c r="C638" s="22">
        <f>INPC!E638</f>
        <v>151</v>
      </c>
      <c r="D638" s="21">
        <v>1693.07</v>
      </c>
      <c r="E638" s="23">
        <f t="shared" si="41"/>
        <v>2069.7780749999997</v>
      </c>
      <c r="F638" s="23">
        <f t="shared" si="38"/>
        <v>2063.9017331894715</v>
      </c>
      <c r="G638" s="23">
        <f t="shared" si="39"/>
        <v>2057.909105782092</v>
      </c>
      <c r="H638" s="23">
        <f t="shared" si="40"/>
        <v>2009.3767245678482</v>
      </c>
    </row>
    <row r="639" spans="1:8" s="7" customFormat="1">
      <c r="A639" s="17">
        <v>36923</v>
      </c>
      <c r="B639" s="18">
        <f>INPC!D639</f>
        <v>1</v>
      </c>
      <c r="C639" s="22">
        <f>INPC!E639</f>
        <v>151</v>
      </c>
      <c r="D639" s="21">
        <v>1700.86</v>
      </c>
      <c r="E639" s="23">
        <f t="shared" si="41"/>
        <v>2079.3013499999997</v>
      </c>
      <c r="F639" s="23">
        <f t="shared" si="38"/>
        <v>2074.5342478609268</v>
      </c>
      <c r="G639" s="23">
        <f t="shared" si="39"/>
        <v>2069.0222244695278</v>
      </c>
      <c r="H639" s="23">
        <f t="shared" si="40"/>
        <v>2019.5874700296788</v>
      </c>
    </row>
    <row r="640" spans="1:8" s="7" customFormat="1">
      <c r="A640" s="17">
        <v>36951</v>
      </c>
      <c r="B640" s="18">
        <f>INPC!D640</f>
        <v>1</v>
      </c>
      <c r="C640" s="22">
        <f>INPC!E640</f>
        <v>151</v>
      </c>
      <c r="D640" s="21">
        <v>1707.32</v>
      </c>
      <c r="E640" s="23">
        <f t="shared" si="41"/>
        <v>2087.1986999999999</v>
      </c>
      <c r="F640" s="23">
        <f t="shared" si="38"/>
        <v>2083.2462827587728</v>
      </c>
      <c r="G640" s="23">
        <f t="shared" si="39"/>
        <v>2078.7471705964385</v>
      </c>
      <c r="H640" s="23">
        <f t="shared" si="40"/>
        <v>2030.1197469280153</v>
      </c>
    </row>
    <row r="641" spans="1:8" s="7" customFormat="1">
      <c r="A641" s="17">
        <v>36982</v>
      </c>
      <c r="B641" s="18">
        <f>INPC!D641</f>
        <v>1</v>
      </c>
      <c r="C641" s="22">
        <f>INPC!E641</f>
        <v>180</v>
      </c>
      <c r="D641" s="21">
        <v>1717.22</v>
      </c>
      <c r="E641" s="23">
        <f t="shared" si="41"/>
        <v>2099.3014499999999</v>
      </c>
      <c r="F641" s="23">
        <f t="shared" si="38"/>
        <v>2093.241328024104</v>
      </c>
      <c r="G641" s="23">
        <f t="shared" si="39"/>
        <v>2088.5843155133739</v>
      </c>
      <c r="H641" s="23">
        <f t="shared" si="40"/>
        <v>2040.9771321823273</v>
      </c>
    </row>
    <row r="642" spans="1:8" s="7" customFormat="1">
      <c r="A642" s="17">
        <v>37012</v>
      </c>
      <c r="B642" s="18">
        <f>INPC!D642</f>
        <v>1</v>
      </c>
      <c r="C642" s="22">
        <f>INPC!E642</f>
        <v>180</v>
      </c>
      <c r="D642" s="21">
        <v>1724.26</v>
      </c>
      <c r="E642" s="23">
        <f t="shared" si="41"/>
        <v>2107.9078500000001</v>
      </c>
      <c r="F642" s="23">
        <f t="shared" si="38"/>
        <v>2103.600248614594</v>
      </c>
      <c r="G642" s="23">
        <f t="shared" si="39"/>
        <v>2098.1187948579113</v>
      </c>
      <c r="H642" s="23">
        <f t="shared" si="40"/>
        <v>2052.5752841047874</v>
      </c>
    </row>
    <row r="643" spans="1:8" s="7" customFormat="1">
      <c r="A643" s="17">
        <v>37043</v>
      </c>
      <c r="B643" s="18">
        <f>INPC!D643</f>
        <v>1</v>
      </c>
      <c r="C643" s="22">
        <f>INPC!E643</f>
        <v>180</v>
      </c>
      <c r="D643" s="21">
        <v>1733.23</v>
      </c>
      <c r="E643" s="23">
        <f t="shared" si="41"/>
        <v>2118.8736749999998</v>
      </c>
      <c r="F643" s="23">
        <f t="shared" ref="F643:F706" si="42">SQRT(E643*E642)</f>
        <v>2113.3836501427868</v>
      </c>
      <c r="G643" s="23">
        <f t="shared" si="39"/>
        <v>2108.6791186015953</v>
      </c>
      <c r="H643" s="23">
        <f t="shared" si="40"/>
        <v>2064.736257606095</v>
      </c>
    </row>
    <row r="644" spans="1:8" s="7" customFormat="1">
      <c r="A644" s="17">
        <v>37073</v>
      </c>
      <c r="B644" s="18">
        <f>INPC!D644</f>
        <v>1</v>
      </c>
      <c r="C644" s="22">
        <f>INPC!E644</f>
        <v>180</v>
      </c>
      <c r="D644" s="21">
        <v>1756.28</v>
      </c>
      <c r="E644" s="23">
        <f t="shared" si="41"/>
        <v>2147.0522999999998</v>
      </c>
      <c r="F644" s="23">
        <f t="shared" si="42"/>
        <v>2132.9164534313577</v>
      </c>
      <c r="G644" s="23">
        <f t="shared" ref="G644:G707" si="43">GEOMEAN(E642:E644)</f>
        <v>2124.5474575261419</v>
      </c>
      <c r="H644" s="23">
        <f t="shared" si="40"/>
        <v>2076.4910508559187</v>
      </c>
    </row>
    <row r="645" spans="1:8" s="7" customFormat="1">
      <c r="A645" s="17">
        <v>37104</v>
      </c>
      <c r="B645" s="18">
        <f>INPC!D645</f>
        <v>1</v>
      </c>
      <c r="C645" s="22">
        <f>INPC!E645</f>
        <v>180</v>
      </c>
      <c r="D645" s="21">
        <v>1768.57</v>
      </c>
      <c r="E645" s="23">
        <f t="shared" si="41"/>
        <v>2162.0768249999996</v>
      </c>
      <c r="F645" s="23">
        <f t="shared" si="42"/>
        <v>2154.5514660580625</v>
      </c>
      <c r="G645" s="23">
        <f t="shared" si="43"/>
        <v>2142.5926141635837</v>
      </c>
      <c r="H645" s="23">
        <f t="shared" si="40"/>
        <v>2087.2618629247604</v>
      </c>
    </row>
    <row r="646" spans="1:8" s="7" customFormat="1">
      <c r="A646" s="17">
        <v>37135</v>
      </c>
      <c r="B646" s="18">
        <f>INPC!D646</f>
        <v>1</v>
      </c>
      <c r="C646" s="22">
        <f>INPC!E646</f>
        <v>180</v>
      </c>
      <c r="D646" s="21">
        <v>1773.52</v>
      </c>
      <c r="E646" s="23">
        <f t="shared" si="41"/>
        <v>2168.1281999999997</v>
      </c>
      <c r="F646" s="23">
        <f t="shared" si="42"/>
        <v>2165.1003983300552</v>
      </c>
      <c r="G646" s="23">
        <f t="shared" si="43"/>
        <v>2159.0675713215119</v>
      </c>
      <c r="H646" s="23">
        <f t="shared" si="40"/>
        <v>2098.1758459406833</v>
      </c>
    </row>
    <row r="647" spans="1:8" s="7" customFormat="1">
      <c r="A647" s="17">
        <v>37165</v>
      </c>
      <c r="B647" s="18">
        <f>INPC!D647</f>
        <v>1</v>
      </c>
      <c r="C647" s="22">
        <f>INPC!E647</f>
        <v>180</v>
      </c>
      <c r="D647" s="21">
        <v>1788.24</v>
      </c>
      <c r="E647" s="23">
        <f t="shared" si="41"/>
        <v>2186.1233999999999</v>
      </c>
      <c r="F647" s="23">
        <f t="shared" si="42"/>
        <v>2177.107207332675</v>
      </c>
      <c r="G647" s="23">
        <f t="shared" si="43"/>
        <v>2172.0855057695121</v>
      </c>
      <c r="H647" s="23">
        <f t="shared" si="40"/>
        <v>2110.3543740771634</v>
      </c>
    </row>
    <row r="648" spans="1:8" s="7" customFormat="1">
      <c r="A648" s="17">
        <v>37196</v>
      </c>
      <c r="B648" s="18">
        <f>INPC!D648</f>
        <v>1</v>
      </c>
      <c r="C648" s="22">
        <f>INPC!E648</f>
        <v>180</v>
      </c>
      <c r="D648" s="21">
        <v>1800.94</v>
      </c>
      <c r="E648" s="23">
        <f t="shared" si="41"/>
        <v>2201.6491499999997</v>
      </c>
      <c r="F648" s="23">
        <f t="shared" si="42"/>
        <v>2193.8725408293685</v>
      </c>
      <c r="G648" s="23">
        <f t="shared" si="43"/>
        <v>2185.2573065515185</v>
      </c>
      <c r="H648" s="23">
        <f t="shared" si="40"/>
        <v>2123.2901917364597</v>
      </c>
    </row>
    <row r="649" spans="1:8" s="7" customFormat="1">
      <c r="A649" s="17">
        <v>37226</v>
      </c>
      <c r="B649" s="18">
        <f>INPC!D649</f>
        <v>1</v>
      </c>
      <c r="C649" s="22">
        <f>INPC!E649</f>
        <v>180</v>
      </c>
      <c r="D649" s="21">
        <v>1812.65</v>
      </c>
      <c r="E649" s="23">
        <f t="shared" si="41"/>
        <v>2215.9646250000001</v>
      </c>
      <c r="F649" s="23">
        <f t="shared" si="42"/>
        <v>2208.7952899853167</v>
      </c>
      <c r="G649" s="23">
        <f t="shared" si="43"/>
        <v>2201.2119878988606</v>
      </c>
      <c r="H649" s="23">
        <f t="shared" si="40"/>
        <v>2136.4122921423605</v>
      </c>
    </row>
    <row r="650" spans="1:8" s="7" customFormat="1">
      <c r="A650" s="17">
        <v>37257</v>
      </c>
      <c r="B650" s="18">
        <f>INPC!D650</f>
        <v>1</v>
      </c>
      <c r="C650" s="22">
        <f>INPC!E650</f>
        <v>180</v>
      </c>
      <c r="D650" s="21">
        <v>1822.08</v>
      </c>
      <c r="E650" s="23">
        <f t="shared" si="41"/>
        <v>2227.4928</v>
      </c>
      <c r="F650" s="23">
        <f t="shared" si="42"/>
        <v>2221.7212352683223</v>
      </c>
      <c r="G650" s="23">
        <f t="shared" si="43"/>
        <v>2215.0102894621155</v>
      </c>
      <c r="H650" s="23">
        <f t="shared" si="40"/>
        <v>2149.5263764707165</v>
      </c>
    </row>
    <row r="651" spans="1:8" s="7" customFormat="1">
      <c r="A651" s="17">
        <v>37288</v>
      </c>
      <c r="B651" s="18">
        <f>INPC!D651</f>
        <v>1</v>
      </c>
      <c r="C651" s="22">
        <f>INPC!E651</f>
        <v>180</v>
      </c>
      <c r="D651" s="21">
        <v>1828.64</v>
      </c>
      <c r="E651" s="23">
        <f t="shared" si="41"/>
        <v>2235.5124000000001</v>
      </c>
      <c r="F651" s="23">
        <f t="shared" si="42"/>
        <v>2231.4989973806219</v>
      </c>
      <c r="G651" s="23">
        <f t="shared" si="43"/>
        <v>2226.3088108907345</v>
      </c>
      <c r="H651" s="23">
        <f t="shared" si="40"/>
        <v>2162.5413279473864</v>
      </c>
    </row>
    <row r="652" spans="1:8" s="7" customFormat="1">
      <c r="A652" s="17">
        <v>37316</v>
      </c>
      <c r="B652" s="18">
        <f>INPC!D652</f>
        <v>1</v>
      </c>
      <c r="C652" s="22">
        <f>INPC!E652</f>
        <v>180</v>
      </c>
      <c r="D652" s="21">
        <v>1839.61</v>
      </c>
      <c r="E652" s="23">
        <f t="shared" si="41"/>
        <v>2248.9232249999995</v>
      </c>
      <c r="F652" s="23">
        <f t="shared" si="42"/>
        <v>2242.2077861196294</v>
      </c>
      <c r="G652" s="23">
        <f t="shared" si="43"/>
        <v>2237.2920214130008</v>
      </c>
      <c r="H652" s="23">
        <f t="shared" si="40"/>
        <v>2176.0322059539603</v>
      </c>
    </row>
    <row r="653" spans="1:8" s="7" customFormat="1">
      <c r="A653" s="17">
        <v>37347</v>
      </c>
      <c r="B653" s="18">
        <f>INPC!D653</f>
        <v>1</v>
      </c>
      <c r="C653" s="22">
        <f>INPC!E653</f>
        <v>200</v>
      </c>
      <c r="D653" s="21">
        <v>1854.33</v>
      </c>
      <c r="E653" s="23">
        <f t="shared" si="41"/>
        <v>2266.9184249999998</v>
      </c>
      <c r="F653" s="23">
        <f t="shared" si="42"/>
        <v>2257.9028976381865</v>
      </c>
      <c r="G653" s="23">
        <f t="shared" si="43"/>
        <v>2250.4145910053066</v>
      </c>
      <c r="H653" s="23">
        <f t="shared" ref="H653:H716" si="44">GEOMEAN(E642:E653)</f>
        <v>2190.0065276145469</v>
      </c>
    </row>
    <row r="654" spans="1:8" s="7" customFormat="1">
      <c r="A654" s="17">
        <v>37377</v>
      </c>
      <c r="B654" s="18">
        <f>INPC!D654</f>
        <v>1</v>
      </c>
      <c r="C654" s="22">
        <f>INPC!E654</f>
        <v>200</v>
      </c>
      <c r="D654" s="21">
        <v>1858.22</v>
      </c>
      <c r="E654" s="23">
        <f t="shared" si="41"/>
        <v>2271.6739499999999</v>
      </c>
      <c r="F654" s="23">
        <f t="shared" si="42"/>
        <v>2269.2949417930513</v>
      </c>
      <c r="G654" s="23">
        <f t="shared" si="43"/>
        <v>2262.483947665804</v>
      </c>
      <c r="H654" s="23">
        <f t="shared" si="44"/>
        <v>2203.7040714297577</v>
      </c>
    </row>
    <row r="655" spans="1:8" s="7" customFormat="1">
      <c r="A655" s="17">
        <v>37408</v>
      </c>
      <c r="B655" s="18">
        <f>INPC!D655</f>
        <v>1</v>
      </c>
      <c r="C655" s="22">
        <f>INPC!E655</f>
        <v>200</v>
      </c>
      <c r="D655" s="21">
        <v>1866.02</v>
      </c>
      <c r="E655" s="23">
        <f t="shared" si="41"/>
        <v>2281.2094499999998</v>
      </c>
      <c r="F655" s="23">
        <f t="shared" si="42"/>
        <v>2276.4367072376131</v>
      </c>
      <c r="G655" s="23">
        <f t="shared" si="43"/>
        <v>2273.2595141877982</v>
      </c>
      <c r="H655" s="23">
        <f t="shared" si="44"/>
        <v>2217.3025107197395</v>
      </c>
    </row>
    <row r="656" spans="1:8" s="7" customFormat="1">
      <c r="A656" s="17">
        <v>37438</v>
      </c>
      <c r="B656" s="18">
        <f>INPC!D656</f>
        <v>1</v>
      </c>
      <c r="C656" s="22">
        <f>INPC!E656</f>
        <v>200</v>
      </c>
      <c r="D656" s="21">
        <v>1888.23</v>
      </c>
      <c r="E656" s="23">
        <f t="shared" si="41"/>
        <v>2308.361175</v>
      </c>
      <c r="F656" s="23">
        <f t="shared" si="42"/>
        <v>2294.7451550059113</v>
      </c>
      <c r="G656" s="23">
        <f t="shared" si="43"/>
        <v>2287.0288354925665</v>
      </c>
      <c r="H656" s="23">
        <f t="shared" si="44"/>
        <v>2230.7284708853335</v>
      </c>
    </row>
    <row r="657" spans="1:8" s="7" customFormat="1">
      <c r="A657" s="17">
        <v>37469</v>
      </c>
      <c r="B657" s="18">
        <f>INPC!D657</f>
        <v>1</v>
      </c>
      <c r="C657" s="22">
        <f>INPC!E657</f>
        <v>200</v>
      </c>
      <c r="D657" s="21">
        <v>1900.5</v>
      </c>
      <c r="E657" s="23">
        <f t="shared" si="41"/>
        <v>2323.3612499999999</v>
      </c>
      <c r="F657" s="23">
        <f t="shared" si="42"/>
        <v>2315.8490678365611</v>
      </c>
      <c r="G657" s="23">
        <f t="shared" si="43"/>
        <v>2304.2444757145331</v>
      </c>
      <c r="H657" s="23">
        <f t="shared" si="44"/>
        <v>2244.1429202933973</v>
      </c>
    </row>
    <row r="658" spans="1:8" s="7" customFormat="1">
      <c r="A658" s="17">
        <v>37500</v>
      </c>
      <c r="B658" s="18">
        <f>INPC!D658</f>
        <v>1</v>
      </c>
      <c r="C658" s="22">
        <f>INPC!E658</f>
        <v>200</v>
      </c>
      <c r="D658" s="21">
        <v>1914.18</v>
      </c>
      <c r="E658" s="23">
        <f t="shared" si="41"/>
        <v>2340.0850500000001</v>
      </c>
      <c r="F658" s="23">
        <f t="shared" si="42"/>
        <v>2331.7081564540431</v>
      </c>
      <c r="G658" s="23">
        <f t="shared" si="43"/>
        <v>2323.8997094888564</v>
      </c>
      <c r="H658" s="23">
        <f t="shared" si="44"/>
        <v>2258.4617289264456</v>
      </c>
    </row>
    <row r="659" spans="1:8" s="7" customFormat="1">
      <c r="A659" s="17">
        <v>37530</v>
      </c>
      <c r="B659" s="18">
        <f>INPC!D659</f>
        <v>1</v>
      </c>
      <c r="C659" s="22">
        <f>INPC!E659</f>
        <v>200</v>
      </c>
      <c r="D659" s="21">
        <v>1939.26</v>
      </c>
      <c r="E659" s="23">
        <f t="shared" si="41"/>
        <v>2370.7453499999997</v>
      </c>
      <c r="F659" s="23">
        <f t="shared" si="42"/>
        <v>2355.3653115582765</v>
      </c>
      <c r="G659" s="23">
        <f t="shared" si="43"/>
        <v>2344.6486049100668</v>
      </c>
      <c r="H659" s="23">
        <f t="shared" si="44"/>
        <v>2273.7720400011394</v>
      </c>
    </row>
    <row r="660" spans="1:8" s="7" customFormat="1">
      <c r="A660" s="17">
        <v>37561</v>
      </c>
      <c r="B660" s="18">
        <f>INPC!D660</f>
        <v>1</v>
      </c>
      <c r="C660" s="22">
        <f>INPC!E660</f>
        <v>200</v>
      </c>
      <c r="D660" s="21">
        <v>1997.83</v>
      </c>
      <c r="E660" s="23">
        <f t="shared" si="41"/>
        <v>2442.3471749999999</v>
      </c>
      <c r="F660" s="23">
        <f t="shared" si="42"/>
        <v>2406.2799521703382</v>
      </c>
      <c r="G660" s="23">
        <f t="shared" si="43"/>
        <v>2384.0095046431416</v>
      </c>
      <c r="H660" s="23">
        <f t="shared" si="44"/>
        <v>2293.5164652002636</v>
      </c>
    </row>
    <row r="661" spans="1:8" s="7" customFormat="1">
      <c r="A661" s="17">
        <v>37591</v>
      </c>
      <c r="B661" s="18">
        <f>INPC!D661</f>
        <v>1</v>
      </c>
      <c r="C661" s="22">
        <f>INPC!E661</f>
        <v>200</v>
      </c>
      <c r="D661" s="21">
        <v>2039.78</v>
      </c>
      <c r="E661" s="23">
        <f t="shared" si="41"/>
        <v>2493.63105</v>
      </c>
      <c r="F661" s="23">
        <f t="shared" si="42"/>
        <v>2467.8559014779985</v>
      </c>
      <c r="G661" s="23">
        <f t="shared" si="43"/>
        <v>2435.0515940814394</v>
      </c>
      <c r="H661" s="23">
        <f t="shared" si="44"/>
        <v>2316.1906819367441</v>
      </c>
    </row>
    <row r="662" spans="1:8" s="7" customFormat="1">
      <c r="A662" s="17">
        <v>37622</v>
      </c>
      <c r="B662" s="18">
        <f>INPC!D662</f>
        <v>1</v>
      </c>
      <c r="C662" s="22">
        <f>INPC!E662</f>
        <v>200</v>
      </c>
      <c r="D662" s="21">
        <v>2085.6799999999998</v>
      </c>
      <c r="E662" s="23">
        <f t="shared" si="41"/>
        <v>2549.7437999999997</v>
      </c>
      <c r="F662" s="23">
        <f t="shared" si="42"/>
        <v>2521.531342106417</v>
      </c>
      <c r="G662" s="23">
        <f t="shared" si="43"/>
        <v>2494.8554032072525</v>
      </c>
      <c r="H662" s="23">
        <f t="shared" si="44"/>
        <v>2342.4176389729969</v>
      </c>
    </row>
    <row r="663" spans="1:8" s="7" customFormat="1">
      <c r="A663" s="17">
        <v>37653</v>
      </c>
      <c r="B663" s="18">
        <f>INPC!D663</f>
        <v>1</v>
      </c>
      <c r="C663" s="22">
        <f>INPC!E663</f>
        <v>200</v>
      </c>
      <c r="D663" s="21">
        <v>2118.4299999999998</v>
      </c>
      <c r="E663" s="23">
        <f t="shared" si="41"/>
        <v>2589.7806749999995</v>
      </c>
      <c r="F663" s="23">
        <f t="shared" si="42"/>
        <v>2569.6842645432266</v>
      </c>
      <c r="G663" s="23">
        <f t="shared" si="43"/>
        <v>2544.0788983207203</v>
      </c>
      <c r="H663" s="23">
        <f t="shared" si="44"/>
        <v>2371.3090291677131</v>
      </c>
    </row>
    <row r="664" spans="1:8" s="7" customFormat="1">
      <c r="A664" s="17">
        <v>37681</v>
      </c>
      <c r="B664" s="18">
        <f>INPC!D664</f>
        <v>1</v>
      </c>
      <c r="C664" s="22">
        <f>INPC!E664</f>
        <v>200</v>
      </c>
      <c r="D664" s="21">
        <v>2144.4899999999998</v>
      </c>
      <c r="E664" s="23">
        <f t="shared" si="41"/>
        <v>2621.6390249999995</v>
      </c>
      <c r="F664" s="23">
        <f t="shared" si="42"/>
        <v>2605.661160583018</v>
      </c>
      <c r="G664" s="23">
        <f t="shared" si="43"/>
        <v>2586.8870961434973</v>
      </c>
      <c r="H664" s="23">
        <f t="shared" si="44"/>
        <v>2401.8064692769276</v>
      </c>
    </row>
    <row r="665" spans="1:8" s="7" customFormat="1">
      <c r="A665" s="17">
        <v>37712</v>
      </c>
      <c r="B665" s="18">
        <f>INPC!D665</f>
        <v>1</v>
      </c>
      <c r="C665" s="22">
        <f>INPC!E665</f>
        <v>240</v>
      </c>
      <c r="D665" s="21">
        <v>2165.29</v>
      </c>
      <c r="E665" s="23">
        <f t="shared" si="41"/>
        <v>2647.0670249999998</v>
      </c>
      <c r="F665" s="23">
        <f t="shared" si="42"/>
        <v>2634.3223444617875</v>
      </c>
      <c r="G665" s="23">
        <f t="shared" si="43"/>
        <v>2619.390646314725</v>
      </c>
      <c r="H665" s="23">
        <f t="shared" si="44"/>
        <v>2433.037283630335</v>
      </c>
    </row>
    <row r="666" spans="1:8" s="7" customFormat="1">
      <c r="A666" s="17">
        <v>37742</v>
      </c>
      <c r="B666" s="18">
        <f>INPC!D666</f>
        <v>1</v>
      </c>
      <c r="C666" s="22">
        <f>INPC!E666</f>
        <v>240</v>
      </c>
      <c r="D666" s="21">
        <v>2178.5</v>
      </c>
      <c r="E666" s="23">
        <f t="shared" si="41"/>
        <v>2663.2162499999999</v>
      </c>
      <c r="F666" s="23">
        <f t="shared" si="42"/>
        <v>2655.129359526416</v>
      </c>
      <c r="G666" s="23">
        <f t="shared" si="43"/>
        <v>2643.9186464783506</v>
      </c>
      <c r="H666" s="23">
        <f t="shared" si="44"/>
        <v>2465.4931500278603</v>
      </c>
    </row>
    <row r="667" spans="1:8" s="7" customFormat="1">
      <c r="A667" s="17">
        <v>37773</v>
      </c>
      <c r="B667" s="18">
        <f>INPC!D667</f>
        <v>1</v>
      </c>
      <c r="C667" s="22">
        <f>INPC!E667</f>
        <v>240</v>
      </c>
      <c r="D667" s="21">
        <v>2175.23</v>
      </c>
      <c r="E667" s="23">
        <f t="shared" si="41"/>
        <v>2659.2186750000001</v>
      </c>
      <c r="F667" s="23">
        <f t="shared" si="42"/>
        <v>2661.2167118751281</v>
      </c>
      <c r="G667" s="23">
        <f t="shared" si="43"/>
        <v>2656.4917654838923</v>
      </c>
      <c r="H667" s="23">
        <f t="shared" si="44"/>
        <v>2497.1974019373679</v>
      </c>
    </row>
    <row r="668" spans="1:8" s="7" customFormat="1">
      <c r="A668" s="17">
        <v>37803</v>
      </c>
      <c r="B668" s="18">
        <f>INPC!D668</f>
        <v>1</v>
      </c>
      <c r="C668" s="22">
        <f>INPC!E668</f>
        <v>240</v>
      </c>
      <c r="D668" s="21">
        <v>2179.58</v>
      </c>
      <c r="E668" s="23">
        <f t="shared" si="41"/>
        <v>2664.5365499999998</v>
      </c>
      <c r="F668" s="23">
        <f t="shared" si="42"/>
        <v>2661.8762844993512</v>
      </c>
      <c r="G668" s="23">
        <f t="shared" si="43"/>
        <v>2662.3228647397377</v>
      </c>
      <c r="H668" s="23">
        <f t="shared" si="44"/>
        <v>2527.237368099522</v>
      </c>
    </row>
    <row r="669" spans="1:8" s="7" customFormat="1">
      <c r="A669" s="17">
        <v>37834</v>
      </c>
      <c r="B669" s="18">
        <f>INPC!D669</f>
        <v>1</v>
      </c>
      <c r="C669" s="22">
        <f>INPC!E669</f>
        <v>240</v>
      </c>
      <c r="D669" s="21">
        <v>2186.9899999999998</v>
      </c>
      <c r="E669" s="23">
        <f t="shared" si="41"/>
        <v>2673.5952749999997</v>
      </c>
      <c r="F669" s="23">
        <f t="shared" si="42"/>
        <v>2669.0620693690885</v>
      </c>
      <c r="G669" s="23">
        <f t="shared" si="43"/>
        <v>2665.7768960675116</v>
      </c>
      <c r="H669" s="23">
        <f t="shared" si="44"/>
        <v>2556.9816504333207</v>
      </c>
    </row>
    <row r="670" spans="1:8" s="7" customFormat="1">
      <c r="A670" s="17">
        <v>37865</v>
      </c>
      <c r="B670" s="18">
        <f>INPC!D670</f>
        <v>1</v>
      </c>
      <c r="C670" s="22">
        <f>INPC!E670</f>
        <v>240</v>
      </c>
      <c r="D670" s="21">
        <v>2204.0500000000002</v>
      </c>
      <c r="E670" s="23">
        <f t="shared" si="41"/>
        <v>2694.451125</v>
      </c>
      <c r="F670" s="23">
        <f t="shared" si="42"/>
        <v>2684.0029427179161</v>
      </c>
      <c r="G670" s="23">
        <f t="shared" si="43"/>
        <v>2677.4983944284154</v>
      </c>
      <c r="H670" s="23">
        <f t="shared" si="44"/>
        <v>2587.2049517685432</v>
      </c>
    </row>
    <row r="671" spans="1:8" s="7" customFormat="1">
      <c r="A671" s="17">
        <v>37895</v>
      </c>
      <c r="B671" s="18">
        <f>INPC!D671</f>
        <v>1</v>
      </c>
      <c r="C671" s="22">
        <f>INPC!E671</f>
        <v>240</v>
      </c>
      <c r="D671" s="21">
        <v>2210.44</v>
      </c>
      <c r="E671" s="23">
        <f t="shared" si="41"/>
        <v>2702.2628999999997</v>
      </c>
      <c r="F671" s="23">
        <f t="shared" si="42"/>
        <v>2698.3541856010602</v>
      </c>
      <c r="G671" s="23">
        <f t="shared" si="43"/>
        <v>2690.075844062706</v>
      </c>
      <c r="H671" s="23">
        <f t="shared" si="44"/>
        <v>2615.5782946905001</v>
      </c>
    </row>
    <row r="672" spans="1:8" s="7" customFormat="1">
      <c r="A672" s="17">
        <v>37926</v>
      </c>
      <c r="B672" s="18">
        <f>INPC!D672</f>
        <v>1</v>
      </c>
      <c r="C672" s="22">
        <f>INPC!E672</f>
        <v>240</v>
      </c>
      <c r="D672" s="21">
        <v>2217.96</v>
      </c>
      <c r="E672" s="23">
        <f t="shared" si="41"/>
        <v>2711.4560999999999</v>
      </c>
      <c r="F672" s="23">
        <f t="shared" si="42"/>
        <v>2706.8555971844321</v>
      </c>
      <c r="G672" s="23">
        <f t="shared" si="43"/>
        <v>2702.7144408937565</v>
      </c>
      <c r="H672" s="23">
        <f t="shared" si="44"/>
        <v>2638.4608616160117</v>
      </c>
    </row>
    <row r="673" spans="1:8" s="7" customFormat="1">
      <c r="A673" s="17">
        <v>37956</v>
      </c>
      <c r="B673" s="18">
        <f>INPC!D673</f>
        <v>1</v>
      </c>
      <c r="C673" s="22">
        <f>INPC!E673</f>
        <v>240</v>
      </c>
      <c r="D673" s="21">
        <v>2229.4899999999998</v>
      </c>
      <c r="E673" s="23">
        <f t="shared" si="41"/>
        <v>2725.5515249999994</v>
      </c>
      <c r="F673" s="23">
        <f t="shared" si="42"/>
        <v>2718.4946768985128</v>
      </c>
      <c r="G673" s="23">
        <f t="shared" si="43"/>
        <v>2713.0732800881678</v>
      </c>
      <c r="H673" s="23">
        <f t="shared" si="44"/>
        <v>2658.0868869055594</v>
      </c>
    </row>
    <row r="674" spans="1:8" s="7" customFormat="1">
      <c r="A674" s="17">
        <v>37987</v>
      </c>
      <c r="B674" s="18">
        <f>INPC!D674</f>
        <v>1</v>
      </c>
      <c r="C674" s="22">
        <f>INPC!E674</f>
        <v>240</v>
      </c>
      <c r="D674" s="21">
        <v>2246.4299999999998</v>
      </c>
      <c r="E674" s="23">
        <f t="shared" si="41"/>
        <v>2746.2606749999995</v>
      </c>
      <c r="F674" s="23">
        <f t="shared" si="42"/>
        <v>2735.8865054665143</v>
      </c>
      <c r="G674" s="23">
        <f t="shared" si="43"/>
        <v>2727.7186766698042</v>
      </c>
      <c r="H674" s="23">
        <f t="shared" si="44"/>
        <v>2674.5841962443646</v>
      </c>
    </row>
    <row r="675" spans="1:8" s="7" customFormat="1">
      <c r="A675" s="17">
        <v>38018</v>
      </c>
      <c r="B675" s="18">
        <f>INPC!D675</f>
        <v>1</v>
      </c>
      <c r="C675" s="22">
        <f>INPC!E675</f>
        <v>240</v>
      </c>
      <c r="D675" s="21">
        <v>2260.13</v>
      </c>
      <c r="E675" s="23">
        <f t="shared" si="41"/>
        <v>2763.0089250000001</v>
      </c>
      <c r="F675" s="23">
        <f t="shared" si="42"/>
        <v>2754.6220712470745</v>
      </c>
      <c r="G675" s="23">
        <f t="shared" si="43"/>
        <v>2744.8975998640981</v>
      </c>
      <c r="H675" s="23">
        <f t="shared" si="44"/>
        <v>2689.0541590973103</v>
      </c>
    </row>
    <row r="676" spans="1:8" s="7" customFormat="1">
      <c r="A676" s="17">
        <v>38047</v>
      </c>
      <c r="B676" s="18">
        <f>INPC!D676</f>
        <v>1</v>
      </c>
      <c r="C676" s="22">
        <f>INPC!E676</f>
        <v>240</v>
      </c>
      <c r="D676" s="21">
        <v>2270.75</v>
      </c>
      <c r="E676" s="23">
        <f t="shared" si="41"/>
        <v>2775.9918749999997</v>
      </c>
      <c r="F676" s="23">
        <f t="shared" si="42"/>
        <v>2769.4927922550155</v>
      </c>
      <c r="G676" s="23">
        <f t="shared" si="43"/>
        <v>2761.7269978527888</v>
      </c>
      <c r="H676" s="23">
        <f t="shared" si="44"/>
        <v>2701.9044755966825</v>
      </c>
    </row>
    <row r="677" spans="1:8" s="7" customFormat="1">
      <c r="A677" s="17">
        <v>38078</v>
      </c>
      <c r="B677" s="18">
        <f>INPC!D677</f>
        <v>1</v>
      </c>
      <c r="C677" s="22">
        <f>INPC!E677</f>
        <v>240</v>
      </c>
      <c r="D677" s="21">
        <v>2279.15</v>
      </c>
      <c r="E677" s="23">
        <f t="shared" si="41"/>
        <v>2786.2608749999999</v>
      </c>
      <c r="F677" s="23">
        <f t="shared" si="42"/>
        <v>2781.1216353533318</v>
      </c>
      <c r="G677" s="23">
        <f t="shared" si="43"/>
        <v>2775.0709105720152</v>
      </c>
      <c r="H677" s="23">
        <f t="shared" si="44"/>
        <v>2713.4681434282288</v>
      </c>
    </row>
    <row r="678" spans="1:8" s="7" customFormat="1">
      <c r="A678" s="17">
        <v>38108</v>
      </c>
      <c r="B678" s="18">
        <f>INPC!D678</f>
        <v>1</v>
      </c>
      <c r="C678" s="22">
        <f>INPC!E678</f>
        <v>260</v>
      </c>
      <c r="D678" s="21">
        <v>2290.77</v>
      </c>
      <c r="E678" s="23">
        <f t="shared" si="41"/>
        <v>2800.4663249999999</v>
      </c>
      <c r="F678" s="23">
        <f t="shared" si="42"/>
        <v>2793.3545698859166</v>
      </c>
      <c r="G678" s="23">
        <f t="shared" si="43"/>
        <v>2787.5549720594895</v>
      </c>
      <c r="H678" s="23">
        <f t="shared" si="44"/>
        <v>2724.85494182405</v>
      </c>
    </row>
    <row r="679" spans="1:8" s="7" customFormat="1">
      <c r="A679" s="17">
        <v>38139</v>
      </c>
      <c r="B679" s="18">
        <f>INPC!D679</f>
        <v>1</v>
      </c>
      <c r="C679" s="22">
        <f>INPC!E679</f>
        <v>260</v>
      </c>
      <c r="D679" s="21">
        <v>2307.0300000000002</v>
      </c>
      <c r="E679" s="23">
        <f t="shared" si="41"/>
        <v>2820.3441750000002</v>
      </c>
      <c r="F679" s="23">
        <f t="shared" si="42"/>
        <v>2810.3876755702954</v>
      </c>
      <c r="G679" s="23">
        <f t="shared" si="43"/>
        <v>2802.3222843926446</v>
      </c>
      <c r="H679" s="23">
        <f t="shared" si="44"/>
        <v>2738.2455609246099</v>
      </c>
    </row>
    <row r="680" spans="1:8" s="7" customFormat="1">
      <c r="A680" s="17">
        <v>38169</v>
      </c>
      <c r="B680" s="18">
        <f>INPC!D680</f>
        <v>1</v>
      </c>
      <c r="C680" s="22">
        <f>INPC!E680</f>
        <v>260</v>
      </c>
      <c r="D680" s="21">
        <v>2328.02</v>
      </c>
      <c r="E680" s="23">
        <f t="shared" si="41"/>
        <v>2846.0044499999999</v>
      </c>
      <c r="F680" s="23">
        <f t="shared" si="42"/>
        <v>2833.145261468529</v>
      </c>
      <c r="G680" s="23">
        <f t="shared" si="43"/>
        <v>2822.2101304669104</v>
      </c>
      <c r="H680" s="23">
        <f t="shared" si="44"/>
        <v>2753.321229212188</v>
      </c>
    </row>
    <row r="681" spans="1:8" s="7" customFormat="1">
      <c r="A681" s="17">
        <v>38200</v>
      </c>
      <c r="B681" s="18">
        <f>INPC!D681</f>
        <v>1</v>
      </c>
      <c r="C681" s="22">
        <f>INPC!E681</f>
        <v>260</v>
      </c>
      <c r="D681" s="21">
        <v>2344.08</v>
      </c>
      <c r="E681" s="23">
        <f t="shared" si="41"/>
        <v>2865.6377999999995</v>
      </c>
      <c r="F681" s="23">
        <f t="shared" si="42"/>
        <v>2855.804252901135</v>
      </c>
      <c r="G681" s="23">
        <f t="shared" si="43"/>
        <v>2843.9349641598687</v>
      </c>
      <c r="H681" s="23">
        <f t="shared" si="44"/>
        <v>2769.2830832408199</v>
      </c>
    </row>
    <row r="682" spans="1:8" s="7" customFormat="1">
      <c r="A682" s="17">
        <v>38231</v>
      </c>
      <c r="B682" s="18">
        <f>INPC!D682</f>
        <v>1</v>
      </c>
      <c r="C682" s="22">
        <f>INPC!E682</f>
        <v>260</v>
      </c>
      <c r="D682" s="21">
        <v>2351.8200000000002</v>
      </c>
      <c r="E682" s="23">
        <f t="shared" si="41"/>
        <v>2875.0999499999998</v>
      </c>
      <c r="F682" s="23">
        <f t="shared" si="42"/>
        <v>2870.3649760088192</v>
      </c>
      <c r="G682" s="23">
        <f t="shared" si="43"/>
        <v>2862.2217200159566</v>
      </c>
      <c r="H682" s="23">
        <f t="shared" si="44"/>
        <v>2784.2992203557669</v>
      </c>
    </row>
    <row r="683" spans="1:8" s="7" customFormat="1">
      <c r="A683" s="17">
        <v>38261</v>
      </c>
      <c r="B683" s="18">
        <f>INPC!D683</f>
        <v>1</v>
      </c>
      <c r="C683" s="22">
        <f>INPC!E683</f>
        <v>260</v>
      </c>
      <c r="D683" s="21">
        <v>2362.17</v>
      </c>
      <c r="E683" s="23">
        <f t="shared" si="41"/>
        <v>2887.752825</v>
      </c>
      <c r="F683" s="23">
        <f t="shared" si="42"/>
        <v>2881.4194423529975</v>
      </c>
      <c r="G683" s="23">
        <f t="shared" si="43"/>
        <v>2876.1492614997114</v>
      </c>
      <c r="H683" s="23">
        <f t="shared" si="44"/>
        <v>2799.7458355756298</v>
      </c>
    </row>
    <row r="684" spans="1:8" s="7" customFormat="1">
      <c r="A684" s="17">
        <v>38292</v>
      </c>
      <c r="B684" s="18">
        <f>INPC!D684</f>
        <v>1</v>
      </c>
      <c r="C684" s="22">
        <f>INPC!E684</f>
        <v>260</v>
      </c>
      <c r="D684" s="21">
        <v>2378.4699999999998</v>
      </c>
      <c r="E684" s="23">
        <f t="shared" si="41"/>
        <v>2907.6795749999997</v>
      </c>
      <c r="F684" s="23">
        <f t="shared" si="42"/>
        <v>2897.6990711426624</v>
      </c>
      <c r="G684" s="23">
        <f t="shared" si="43"/>
        <v>2890.1463621032435</v>
      </c>
      <c r="H684" s="23">
        <f t="shared" si="44"/>
        <v>2816.0948046757312</v>
      </c>
    </row>
    <row r="685" spans="1:8" s="7" customFormat="1">
      <c r="A685" s="17">
        <v>38322</v>
      </c>
      <c r="B685" s="18">
        <f>INPC!D685</f>
        <v>1</v>
      </c>
      <c r="C685" s="22">
        <f>INPC!E685</f>
        <v>260</v>
      </c>
      <c r="D685" s="21">
        <v>2398.92</v>
      </c>
      <c r="E685" s="23">
        <f t="shared" si="41"/>
        <v>2932.6796999999997</v>
      </c>
      <c r="F685" s="23">
        <f t="shared" si="42"/>
        <v>2920.1528836187886</v>
      </c>
      <c r="G685" s="23">
        <f t="shared" si="43"/>
        <v>2909.3126727712188</v>
      </c>
      <c r="H685" s="23">
        <f t="shared" si="44"/>
        <v>2833.3362914098911</v>
      </c>
    </row>
    <row r="686" spans="1:8" s="7" customFormat="1">
      <c r="A686" s="17">
        <v>38353</v>
      </c>
      <c r="B686" s="18">
        <f>INPC!D686</f>
        <v>1</v>
      </c>
      <c r="C686" s="22">
        <f>INPC!E686</f>
        <v>260</v>
      </c>
      <c r="D686" s="21">
        <v>2412.83</v>
      </c>
      <c r="E686" s="23">
        <f t="shared" si="41"/>
        <v>2949.6846749999995</v>
      </c>
      <c r="F686" s="23">
        <f t="shared" si="42"/>
        <v>2941.1698978082845</v>
      </c>
      <c r="G686" s="23">
        <f t="shared" si="43"/>
        <v>2929.9638150630612</v>
      </c>
      <c r="H686" s="23">
        <f t="shared" si="44"/>
        <v>2850.2586819829139</v>
      </c>
    </row>
    <row r="687" spans="1:8" s="7" customFormat="1">
      <c r="A687" s="17">
        <v>38384</v>
      </c>
      <c r="B687" s="18">
        <f>INPC!D687</f>
        <v>1</v>
      </c>
      <c r="C687" s="22">
        <f>INPC!E687</f>
        <v>260</v>
      </c>
      <c r="D687" s="21">
        <v>2427.0700000000002</v>
      </c>
      <c r="E687" s="23">
        <f t="shared" si="41"/>
        <v>2967.0930750000002</v>
      </c>
      <c r="F687" s="23">
        <f t="shared" si="42"/>
        <v>2958.3760701821066</v>
      </c>
      <c r="G687" s="23">
        <f t="shared" si="43"/>
        <v>2949.7856933140756</v>
      </c>
      <c r="H687" s="23">
        <f t="shared" si="44"/>
        <v>2867.2354049826281</v>
      </c>
    </row>
    <row r="688" spans="1:8" s="7" customFormat="1">
      <c r="A688" s="17">
        <v>38412</v>
      </c>
      <c r="B688" s="18">
        <f>INPC!D688</f>
        <v>1</v>
      </c>
      <c r="C688" s="22">
        <f>INPC!E688</f>
        <v>260</v>
      </c>
      <c r="D688" s="21">
        <v>2441.87</v>
      </c>
      <c r="E688" s="23">
        <f t="shared" ref="E688:E751" si="45">D688*(1.2225)</f>
        <v>2985.1860749999996</v>
      </c>
      <c r="F688" s="23">
        <f t="shared" si="42"/>
        <v>2976.1258257538325</v>
      </c>
      <c r="G688" s="23">
        <f t="shared" si="43"/>
        <v>2967.2858776493231</v>
      </c>
      <c r="H688" s="23">
        <f t="shared" si="44"/>
        <v>2884.6477318262469</v>
      </c>
    </row>
    <row r="689" spans="1:8" s="7" customFormat="1">
      <c r="A689" s="17">
        <v>38443</v>
      </c>
      <c r="B689" s="18">
        <f>INPC!D689</f>
        <v>1</v>
      </c>
      <c r="C689" s="22">
        <f>INPC!E689</f>
        <v>260</v>
      </c>
      <c r="D689" s="21">
        <v>2463.11</v>
      </c>
      <c r="E689" s="23">
        <f t="shared" si="45"/>
        <v>3011.1519749999998</v>
      </c>
      <c r="F689" s="23">
        <f t="shared" si="42"/>
        <v>2998.1409148802109</v>
      </c>
      <c r="G689" s="23">
        <f t="shared" si="43"/>
        <v>2987.7557032901123</v>
      </c>
      <c r="H689" s="23">
        <f t="shared" si="44"/>
        <v>2903.3676064540673</v>
      </c>
    </row>
    <row r="690" spans="1:8" s="7" customFormat="1">
      <c r="A690" s="17">
        <v>38473</v>
      </c>
      <c r="B690" s="18">
        <f>INPC!D690</f>
        <v>1</v>
      </c>
      <c r="C690" s="22">
        <f>INPC!E690</f>
        <v>300</v>
      </c>
      <c r="D690" s="21">
        <v>2475.1799999999998</v>
      </c>
      <c r="E690" s="23">
        <f t="shared" si="45"/>
        <v>3025.9075499999994</v>
      </c>
      <c r="F690" s="23">
        <f t="shared" si="42"/>
        <v>3018.5207462182379</v>
      </c>
      <c r="G690" s="23">
        <f t="shared" si="43"/>
        <v>3007.3680332854833</v>
      </c>
      <c r="H690" s="23">
        <f t="shared" si="44"/>
        <v>2922.1609670944736</v>
      </c>
    </row>
    <row r="691" spans="1:8" s="7" customFormat="1">
      <c r="A691" s="17">
        <v>38504</v>
      </c>
      <c r="B691" s="18">
        <f>INPC!D691</f>
        <v>1</v>
      </c>
      <c r="C691" s="22">
        <f>INPC!E691</f>
        <v>300</v>
      </c>
      <c r="D691" s="21">
        <v>2474.6799999999998</v>
      </c>
      <c r="E691" s="23">
        <f t="shared" si="45"/>
        <v>3025.2962999999995</v>
      </c>
      <c r="F691" s="23">
        <f t="shared" si="42"/>
        <v>3025.6019095639567</v>
      </c>
      <c r="G691" s="23">
        <f t="shared" si="43"/>
        <v>3020.7775763811323</v>
      </c>
      <c r="H691" s="23">
        <f t="shared" si="44"/>
        <v>2939.2934885093691</v>
      </c>
    </row>
    <row r="692" spans="1:8" s="7" customFormat="1">
      <c r="A692" s="17">
        <v>38534</v>
      </c>
      <c r="B692" s="18">
        <f>INPC!D692</f>
        <v>1</v>
      </c>
      <c r="C692" s="22">
        <f>INPC!E692</f>
        <v>300</v>
      </c>
      <c r="D692" s="21">
        <v>2480.87</v>
      </c>
      <c r="E692" s="23">
        <f t="shared" si="45"/>
        <v>3032.8635749999999</v>
      </c>
      <c r="F692" s="23">
        <f t="shared" si="42"/>
        <v>3029.0775744196899</v>
      </c>
      <c r="G692" s="23">
        <f t="shared" si="43"/>
        <v>3028.0205307842502</v>
      </c>
      <c r="H692" s="23">
        <f t="shared" si="44"/>
        <v>2954.9109285814748</v>
      </c>
    </row>
    <row r="693" spans="1:8" s="7" customFormat="1">
      <c r="A693" s="17">
        <v>38565</v>
      </c>
      <c r="B693" s="18">
        <f>INPC!D693</f>
        <v>1</v>
      </c>
      <c r="C693" s="22">
        <f>INPC!E693</f>
        <v>300</v>
      </c>
      <c r="D693" s="21">
        <v>2485.09</v>
      </c>
      <c r="E693" s="23">
        <f t="shared" si="45"/>
        <v>3038.0225249999999</v>
      </c>
      <c r="F693" s="23">
        <f t="shared" si="42"/>
        <v>3035.4419539997839</v>
      </c>
      <c r="G693" s="23">
        <f t="shared" si="43"/>
        <v>3032.0562944532867</v>
      </c>
      <c r="H693" s="23">
        <f t="shared" si="44"/>
        <v>2969.3304729135934</v>
      </c>
    </row>
    <row r="694" spans="1:8" s="7" customFormat="1">
      <c r="A694" s="17">
        <v>38596</v>
      </c>
      <c r="B694" s="18">
        <f>INPC!D694</f>
        <v>1</v>
      </c>
      <c r="C694" s="22">
        <f>INPC!E694</f>
        <v>300</v>
      </c>
      <c r="D694" s="21">
        <v>2493.79</v>
      </c>
      <c r="E694" s="23">
        <f t="shared" si="45"/>
        <v>3048.6582749999998</v>
      </c>
      <c r="F694" s="23">
        <f t="shared" si="42"/>
        <v>3043.3357538197529</v>
      </c>
      <c r="G694" s="23">
        <f t="shared" si="43"/>
        <v>3039.8410159885952</v>
      </c>
      <c r="H694" s="23">
        <f t="shared" si="44"/>
        <v>2983.8696830876956</v>
      </c>
    </row>
    <row r="695" spans="1:8" s="7" customFormat="1">
      <c r="A695" s="17">
        <v>38626</v>
      </c>
      <c r="B695" s="18">
        <f>INPC!D695</f>
        <v>1</v>
      </c>
      <c r="C695" s="22">
        <f>INPC!E695</f>
        <v>300</v>
      </c>
      <c r="D695" s="21">
        <v>2512.4899999999998</v>
      </c>
      <c r="E695" s="23">
        <f t="shared" si="45"/>
        <v>3071.5190249999996</v>
      </c>
      <c r="F695" s="23">
        <f t="shared" si="42"/>
        <v>3060.0673019373576</v>
      </c>
      <c r="G695" s="23">
        <f t="shared" si="43"/>
        <v>3052.7013263343115</v>
      </c>
      <c r="H695" s="23">
        <f t="shared" si="44"/>
        <v>2999.2496576450853</v>
      </c>
    </row>
    <row r="696" spans="1:8" s="7" customFormat="1">
      <c r="A696" s="17">
        <v>38657</v>
      </c>
      <c r="B696" s="18">
        <f>INPC!D696</f>
        <v>1</v>
      </c>
      <c r="C696" s="22">
        <f>INPC!E696</f>
        <v>300</v>
      </c>
      <c r="D696" s="21">
        <v>2526.31</v>
      </c>
      <c r="E696" s="23">
        <f t="shared" si="45"/>
        <v>3088.4139749999999</v>
      </c>
      <c r="F696" s="23">
        <f t="shared" si="42"/>
        <v>3079.954915463597</v>
      </c>
      <c r="G696" s="23">
        <f t="shared" si="43"/>
        <v>3069.4871658559437</v>
      </c>
      <c r="H696" s="23">
        <f t="shared" si="44"/>
        <v>3014.3593989798637</v>
      </c>
    </row>
    <row r="697" spans="1:8" s="7" customFormat="1">
      <c r="A697" s="17">
        <v>38687</v>
      </c>
      <c r="B697" s="18">
        <f>INPC!D697</f>
        <v>1</v>
      </c>
      <c r="C697" s="22">
        <f>INPC!E697</f>
        <v>300</v>
      </c>
      <c r="D697" s="21">
        <v>2535.4</v>
      </c>
      <c r="E697" s="23">
        <f t="shared" si="45"/>
        <v>3099.5264999999999</v>
      </c>
      <c r="F697" s="23">
        <f t="shared" si="42"/>
        <v>3093.9652484284366</v>
      </c>
      <c r="G697" s="23">
        <f t="shared" si="43"/>
        <v>3086.465006919891</v>
      </c>
      <c r="H697" s="23">
        <f t="shared" si="44"/>
        <v>3028.2909008092288</v>
      </c>
    </row>
    <row r="698" spans="1:8" s="7" customFormat="1">
      <c r="A698" s="17">
        <v>38718</v>
      </c>
      <c r="B698" s="18">
        <f>INPC!D698</f>
        <v>1</v>
      </c>
      <c r="C698" s="22">
        <f>INPC!E698</f>
        <v>300</v>
      </c>
      <c r="D698" s="21">
        <v>2550.36</v>
      </c>
      <c r="E698" s="23">
        <f t="shared" si="45"/>
        <v>3117.8150999999998</v>
      </c>
      <c r="F698" s="23">
        <f t="shared" si="42"/>
        <v>3108.6573507786525</v>
      </c>
      <c r="G698" s="23">
        <f t="shared" si="43"/>
        <v>3101.8948585703461</v>
      </c>
      <c r="H698" s="23">
        <f t="shared" si="44"/>
        <v>3042.3125009587511</v>
      </c>
    </row>
    <row r="699" spans="1:8" s="7" customFormat="1">
      <c r="A699" s="17">
        <v>38749</v>
      </c>
      <c r="B699" s="18">
        <f>INPC!D699</f>
        <v>1</v>
      </c>
      <c r="C699" s="22">
        <f>INPC!E699</f>
        <v>300</v>
      </c>
      <c r="D699" s="21">
        <v>2560.8200000000002</v>
      </c>
      <c r="E699" s="23">
        <f t="shared" si="45"/>
        <v>3130.6024499999999</v>
      </c>
      <c r="F699" s="23">
        <f t="shared" si="42"/>
        <v>3124.2022326838887</v>
      </c>
      <c r="G699" s="23">
        <f t="shared" si="43"/>
        <v>3115.9552379184274</v>
      </c>
      <c r="H699" s="23">
        <f t="shared" si="44"/>
        <v>3055.9427778678883</v>
      </c>
    </row>
    <row r="700" spans="1:8" s="7" customFormat="1">
      <c r="A700" s="17">
        <v>38777</v>
      </c>
      <c r="B700" s="18">
        <f>INPC!D700</f>
        <v>1</v>
      </c>
      <c r="C700" s="22">
        <f>INPC!E700</f>
        <v>300</v>
      </c>
      <c r="D700" s="21">
        <v>2571.83</v>
      </c>
      <c r="E700" s="23">
        <f t="shared" si="45"/>
        <v>3144.0621749999996</v>
      </c>
      <c r="F700" s="23">
        <f t="shared" si="42"/>
        <v>3137.3250944088227</v>
      </c>
      <c r="G700" s="23">
        <f t="shared" si="43"/>
        <v>3130.8082354777084</v>
      </c>
      <c r="H700" s="23">
        <f t="shared" si="44"/>
        <v>3069.1764777425515</v>
      </c>
    </row>
    <row r="701" spans="1:8" s="7" customFormat="1">
      <c r="A701" s="17">
        <v>38808</v>
      </c>
      <c r="B701" s="18">
        <f>INPC!D701</f>
        <v>1</v>
      </c>
      <c r="C701" s="22">
        <f>INPC!E701</f>
        <v>350</v>
      </c>
      <c r="D701" s="21">
        <v>2577.23</v>
      </c>
      <c r="E701" s="23">
        <f t="shared" si="45"/>
        <v>3150.6636749999998</v>
      </c>
      <c r="F701" s="23">
        <f t="shared" si="42"/>
        <v>3147.3611941933182</v>
      </c>
      <c r="G701" s="23">
        <f t="shared" si="43"/>
        <v>3141.7650016682742</v>
      </c>
      <c r="H701" s="23">
        <f t="shared" si="44"/>
        <v>3080.7820506104858</v>
      </c>
    </row>
    <row r="702" spans="1:8" s="7" customFormat="1">
      <c r="A702" s="17">
        <v>38838</v>
      </c>
      <c r="B702" s="18">
        <f>INPC!D702</f>
        <v>1</v>
      </c>
      <c r="C702" s="22">
        <f>INPC!E702</f>
        <v>350</v>
      </c>
      <c r="D702" s="21">
        <v>2579.81</v>
      </c>
      <c r="E702" s="23">
        <f t="shared" si="45"/>
        <v>3153.8177249999999</v>
      </c>
      <c r="F702" s="23">
        <f t="shared" si="42"/>
        <v>3152.2403055174327</v>
      </c>
      <c r="G702" s="23">
        <f t="shared" si="43"/>
        <v>3149.5119011374559</v>
      </c>
      <c r="H702" s="23">
        <f t="shared" si="44"/>
        <v>3091.4297823874035</v>
      </c>
    </row>
    <row r="703" spans="1:8" s="7" customFormat="1">
      <c r="A703" s="17">
        <v>38869</v>
      </c>
      <c r="B703" s="18">
        <f>INPC!D703</f>
        <v>1</v>
      </c>
      <c r="C703" s="22">
        <f>INPC!E703</f>
        <v>350</v>
      </c>
      <c r="D703" s="21">
        <v>2574.39</v>
      </c>
      <c r="E703" s="23">
        <f t="shared" si="45"/>
        <v>3147.1917749999998</v>
      </c>
      <c r="F703" s="23">
        <f t="shared" si="42"/>
        <v>3150.5030080876309</v>
      </c>
      <c r="G703" s="23">
        <f t="shared" si="43"/>
        <v>3150.5565628147169</v>
      </c>
      <c r="H703" s="23">
        <f t="shared" si="44"/>
        <v>3101.62289745917</v>
      </c>
    </row>
    <row r="704" spans="1:8" s="7" customFormat="1">
      <c r="A704" s="17">
        <v>38899</v>
      </c>
      <c r="B704" s="18">
        <f>INPC!D704</f>
        <v>1</v>
      </c>
      <c r="C704" s="22">
        <f>INPC!E704</f>
        <v>350</v>
      </c>
      <c r="D704" s="21">
        <v>2579.2800000000002</v>
      </c>
      <c r="E704" s="23">
        <f t="shared" si="45"/>
        <v>3153.1698000000001</v>
      </c>
      <c r="F704" s="23">
        <f t="shared" si="42"/>
        <v>3150.1793694547609</v>
      </c>
      <c r="G704" s="23">
        <f t="shared" si="43"/>
        <v>3151.3916880266152</v>
      </c>
      <c r="H704" s="23">
        <f t="shared" si="44"/>
        <v>3111.6938946397263</v>
      </c>
    </row>
    <row r="705" spans="1:8" s="7" customFormat="1">
      <c r="A705" s="17">
        <v>38930</v>
      </c>
      <c r="B705" s="18">
        <f>INPC!D705</f>
        <v>1</v>
      </c>
      <c r="C705" s="22">
        <f>INPC!E705</f>
        <v>350</v>
      </c>
      <c r="D705" s="21">
        <v>2580.5700000000002</v>
      </c>
      <c r="E705" s="23">
        <f t="shared" si="45"/>
        <v>3154.7468250000002</v>
      </c>
      <c r="F705" s="23">
        <f t="shared" si="42"/>
        <v>3153.958213933071</v>
      </c>
      <c r="G705" s="23">
        <f t="shared" si="43"/>
        <v>3151.7011194098618</v>
      </c>
      <c r="H705" s="23">
        <f t="shared" si="44"/>
        <v>3121.4855436414268</v>
      </c>
    </row>
    <row r="706" spans="1:8" s="7" customFormat="1">
      <c r="A706" s="17">
        <v>38961</v>
      </c>
      <c r="B706" s="18">
        <f>INPC!D706</f>
        <v>1</v>
      </c>
      <c r="C706" s="22">
        <f>INPC!E706</f>
        <v>350</v>
      </c>
      <c r="D706" s="21">
        <v>2585.9899999999998</v>
      </c>
      <c r="E706" s="23">
        <f t="shared" si="45"/>
        <v>3161.3727749999994</v>
      </c>
      <c r="F706" s="23">
        <f t="shared" si="42"/>
        <v>3158.0580622548232</v>
      </c>
      <c r="G706" s="23">
        <f t="shared" si="43"/>
        <v>3156.4278000692043</v>
      </c>
      <c r="H706" s="23">
        <f t="shared" si="44"/>
        <v>3130.9435785978776</v>
      </c>
    </row>
    <row r="707" spans="1:8" s="7" customFormat="1">
      <c r="A707" s="17">
        <v>38991</v>
      </c>
      <c r="B707" s="18">
        <f>INPC!D707</f>
        <v>1</v>
      </c>
      <c r="C707" s="22">
        <f>INPC!E707</f>
        <v>350</v>
      </c>
      <c r="D707" s="21">
        <v>2594.52</v>
      </c>
      <c r="E707" s="23">
        <f t="shared" si="45"/>
        <v>3171.8006999999998</v>
      </c>
      <c r="F707" s="23">
        <f t="shared" ref="F707:F770" si="46">SQRT(E707*E706)</f>
        <v>3166.5824449563825</v>
      </c>
      <c r="G707" s="23">
        <f t="shared" si="43"/>
        <v>3162.6323127871569</v>
      </c>
      <c r="H707" s="23">
        <f t="shared" si="44"/>
        <v>3139.3371896087242</v>
      </c>
    </row>
    <row r="708" spans="1:8" s="7" customFormat="1">
      <c r="A708" s="17">
        <v>39022</v>
      </c>
      <c r="B708" s="18">
        <f>INPC!D708</f>
        <v>1</v>
      </c>
      <c r="C708" s="22">
        <f>INPC!E708</f>
        <v>350</v>
      </c>
      <c r="D708" s="21">
        <v>2602.56</v>
      </c>
      <c r="E708" s="23">
        <f t="shared" si="45"/>
        <v>3181.6295999999998</v>
      </c>
      <c r="F708" s="23">
        <f t="shared" si="46"/>
        <v>3176.711348615218</v>
      </c>
      <c r="G708" s="23">
        <f t="shared" ref="G708:G771" si="47">GEOMEAN(E706:E708)</f>
        <v>3171.5902395482844</v>
      </c>
      <c r="H708" s="23">
        <f t="shared" si="44"/>
        <v>3147.1260706251974</v>
      </c>
    </row>
    <row r="709" spans="1:8" s="7" customFormat="1">
      <c r="A709" s="17">
        <v>39052</v>
      </c>
      <c r="B709" s="18">
        <f>INPC!D709</f>
        <v>1</v>
      </c>
      <c r="C709" s="22">
        <f>INPC!E709</f>
        <v>350</v>
      </c>
      <c r="D709" s="21">
        <v>2615.0500000000002</v>
      </c>
      <c r="E709" s="23">
        <f t="shared" si="45"/>
        <v>3196.8986249999998</v>
      </c>
      <c r="F709" s="23">
        <f t="shared" si="46"/>
        <v>3189.2549746765776</v>
      </c>
      <c r="G709" s="23">
        <f t="shared" si="47"/>
        <v>3183.4262369050421</v>
      </c>
      <c r="H709" s="23">
        <f t="shared" si="44"/>
        <v>3155.248724919863</v>
      </c>
    </row>
    <row r="710" spans="1:8" s="7" customFormat="1">
      <c r="A710" s="17">
        <v>39083</v>
      </c>
      <c r="B710" s="18">
        <f>INPC!D710</f>
        <v>1</v>
      </c>
      <c r="C710" s="22">
        <f>INPC!E710</f>
        <v>350</v>
      </c>
      <c r="D710" s="21">
        <v>2626.56</v>
      </c>
      <c r="E710" s="23">
        <f t="shared" si="45"/>
        <v>3210.9695999999999</v>
      </c>
      <c r="F710" s="23">
        <f t="shared" si="46"/>
        <v>3203.9263879116825</v>
      </c>
      <c r="G710" s="23">
        <f t="shared" si="47"/>
        <v>3196.4768174209789</v>
      </c>
      <c r="H710" s="23">
        <f t="shared" si="44"/>
        <v>3162.9992314421852</v>
      </c>
    </row>
    <row r="711" spans="1:8" s="7" customFormat="1">
      <c r="A711" s="17">
        <v>39114</v>
      </c>
      <c r="B711" s="18">
        <f>INPC!D711</f>
        <v>1</v>
      </c>
      <c r="C711" s="22">
        <f>INPC!E711</f>
        <v>350</v>
      </c>
      <c r="D711" s="21">
        <v>2638.12</v>
      </c>
      <c r="E711" s="23">
        <f t="shared" si="45"/>
        <v>3225.1016999999997</v>
      </c>
      <c r="F711" s="23">
        <f t="shared" si="46"/>
        <v>3218.0278922980638</v>
      </c>
      <c r="G711" s="23">
        <f t="shared" si="47"/>
        <v>3210.9693319699304</v>
      </c>
      <c r="H711" s="23">
        <f t="shared" si="44"/>
        <v>3170.8476614115093</v>
      </c>
    </row>
    <row r="712" spans="1:8" s="7" customFormat="1">
      <c r="A712" s="17">
        <v>39142</v>
      </c>
      <c r="B712" s="18">
        <f>INPC!D712</f>
        <v>1</v>
      </c>
      <c r="C712" s="22">
        <f>INPC!E712</f>
        <v>350</v>
      </c>
      <c r="D712" s="21">
        <v>2647.88</v>
      </c>
      <c r="E712" s="23">
        <f t="shared" si="45"/>
        <v>3237.0333000000001</v>
      </c>
      <c r="F712" s="23">
        <f t="shared" si="46"/>
        <v>3231.0619924084726</v>
      </c>
      <c r="G712" s="23">
        <f t="shared" si="47"/>
        <v>3224.3505973614542</v>
      </c>
      <c r="H712" s="23">
        <f t="shared" si="44"/>
        <v>3178.5573199882474</v>
      </c>
    </row>
    <row r="713" spans="1:8" s="7" customFormat="1">
      <c r="A713" s="17">
        <v>39173</v>
      </c>
      <c r="B713" s="18">
        <f>INPC!D713</f>
        <v>1</v>
      </c>
      <c r="C713" s="22">
        <f>INPC!E713</f>
        <v>380</v>
      </c>
      <c r="D713" s="21">
        <v>2654.5</v>
      </c>
      <c r="E713" s="23">
        <f t="shared" si="45"/>
        <v>3245.1262499999998</v>
      </c>
      <c r="F713" s="23">
        <f t="shared" si="46"/>
        <v>3241.0772489951737</v>
      </c>
      <c r="G713" s="23">
        <f t="shared" si="47"/>
        <v>3235.7432925298976</v>
      </c>
      <c r="H713" s="23">
        <f t="shared" si="44"/>
        <v>3186.3918084037773</v>
      </c>
    </row>
    <row r="714" spans="1:8" s="7" customFormat="1">
      <c r="A714" s="17">
        <v>39203</v>
      </c>
      <c r="B714" s="18">
        <f>INPC!D714</f>
        <v>1</v>
      </c>
      <c r="C714" s="22">
        <f>INPC!E714</f>
        <v>380</v>
      </c>
      <c r="D714" s="21">
        <v>2661.93</v>
      </c>
      <c r="E714" s="23">
        <f t="shared" si="45"/>
        <v>3254.2094249999996</v>
      </c>
      <c r="F714" s="23">
        <f t="shared" si="46"/>
        <v>3249.6646639407122</v>
      </c>
      <c r="G714" s="23">
        <f t="shared" si="47"/>
        <v>3245.4487421727722</v>
      </c>
      <c r="H714" s="23">
        <f t="shared" si="44"/>
        <v>3194.7233254678208</v>
      </c>
    </row>
    <row r="715" spans="1:8" s="7" customFormat="1">
      <c r="A715" s="17">
        <v>39234</v>
      </c>
      <c r="B715" s="18">
        <f>INPC!D715</f>
        <v>1</v>
      </c>
      <c r="C715" s="22">
        <f>INPC!E715</f>
        <v>380</v>
      </c>
      <c r="D715" s="21">
        <v>2669.38</v>
      </c>
      <c r="E715" s="23">
        <f t="shared" si="45"/>
        <v>3263.3170500000001</v>
      </c>
      <c r="F715" s="23">
        <f t="shared" si="46"/>
        <v>3258.7600557379483</v>
      </c>
      <c r="G715" s="23">
        <f t="shared" si="47"/>
        <v>3254.2091012417359</v>
      </c>
      <c r="H715" s="23">
        <f t="shared" si="44"/>
        <v>3204.3842702641218</v>
      </c>
    </row>
    <row r="716" spans="1:8" s="7" customFormat="1">
      <c r="A716" s="17">
        <v>39264</v>
      </c>
      <c r="B716" s="18">
        <f>INPC!D716</f>
        <v>1</v>
      </c>
      <c r="C716" s="22">
        <f>INPC!E716</f>
        <v>380</v>
      </c>
      <c r="D716" s="21">
        <v>2675.79</v>
      </c>
      <c r="E716" s="23">
        <f t="shared" si="45"/>
        <v>3271.1532749999997</v>
      </c>
      <c r="F716" s="23">
        <f t="shared" si="46"/>
        <v>3267.2328131724616</v>
      </c>
      <c r="G716" s="23">
        <f t="shared" si="47"/>
        <v>3262.8859029727946</v>
      </c>
      <c r="H716" s="23">
        <f t="shared" si="44"/>
        <v>3214.2085537165726</v>
      </c>
    </row>
    <row r="717" spans="1:8" s="7" customFormat="1">
      <c r="A717" s="17">
        <v>39295</v>
      </c>
      <c r="B717" s="18">
        <f>INPC!D717</f>
        <v>1</v>
      </c>
      <c r="C717" s="22">
        <f>INPC!E717</f>
        <v>380</v>
      </c>
      <c r="D717" s="21">
        <v>2688.37</v>
      </c>
      <c r="E717" s="23">
        <f t="shared" si="45"/>
        <v>3286.5323249999997</v>
      </c>
      <c r="F717" s="23">
        <f t="shared" si="46"/>
        <v>3278.8337832706789</v>
      </c>
      <c r="G717" s="23">
        <f t="shared" si="47"/>
        <v>3273.6533582954326</v>
      </c>
      <c r="H717" s="23">
        <f t="shared" ref="H717:H780" si="48">GEOMEAN(E706:E717)</f>
        <v>3225.1889922947125</v>
      </c>
    </row>
    <row r="718" spans="1:8" s="7" customFormat="1">
      <c r="A718" s="17">
        <v>39326</v>
      </c>
      <c r="B718" s="18">
        <f>INPC!D718</f>
        <v>1</v>
      </c>
      <c r="C718" s="22">
        <f>INPC!E718</f>
        <v>380</v>
      </c>
      <c r="D718" s="21">
        <v>2693.21</v>
      </c>
      <c r="E718" s="23">
        <f t="shared" si="45"/>
        <v>3292.4492249999998</v>
      </c>
      <c r="F718" s="23">
        <f t="shared" si="46"/>
        <v>3289.4894446378298</v>
      </c>
      <c r="G718" s="23">
        <f t="shared" si="47"/>
        <v>3283.3659962470638</v>
      </c>
      <c r="H718" s="23">
        <f t="shared" si="48"/>
        <v>3236.1262055245534</v>
      </c>
    </row>
    <row r="719" spans="1:8" s="7" customFormat="1">
      <c r="A719" s="17">
        <v>39356</v>
      </c>
      <c r="B719" s="18">
        <f>INPC!D719</f>
        <v>1</v>
      </c>
      <c r="C719" s="22">
        <f>INPC!E719</f>
        <v>380</v>
      </c>
      <c r="D719" s="21">
        <v>2701.29</v>
      </c>
      <c r="E719" s="23">
        <f t="shared" si="45"/>
        <v>3302.3270249999996</v>
      </c>
      <c r="F719" s="23">
        <f t="shared" si="46"/>
        <v>3297.3844262017442</v>
      </c>
      <c r="G719" s="23">
        <f t="shared" si="47"/>
        <v>3293.7630834614474</v>
      </c>
      <c r="H719" s="23">
        <f t="shared" si="48"/>
        <v>3247.0200171976612</v>
      </c>
    </row>
    <row r="720" spans="1:8" s="7" customFormat="1">
      <c r="A720" s="17">
        <v>39387</v>
      </c>
      <c r="B720" s="18">
        <f>INPC!D720</f>
        <v>1</v>
      </c>
      <c r="C720" s="22">
        <f>INPC!E720</f>
        <v>380</v>
      </c>
      <c r="D720" s="21">
        <v>2711.55</v>
      </c>
      <c r="E720" s="23">
        <f t="shared" si="45"/>
        <v>3314.8698749999999</v>
      </c>
      <c r="F720" s="23">
        <f t="shared" si="46"/>
        <v>3308.5925062737583</v>
      </c>
      <c r="G720" s="23">
        <f t="shared" si="47"/>
        <v>3303.2026369060541</v>
      </c>
      <c r="H720" s="23">
        <f t="shared" si="48"/>
        <v>3258.1397234427109</v>
      </c>
    </row>
    <row r="721" spans="1:8" s="7" customFormat="1">
      <c r="A721" s="17">
        <v>39417</v>
      </c>
      <c r="B721" s="18">
        <f>INPC!D721</f>
        <v>1</v>
      </c>
      <c r="C721" s="22">
        <f>INPC!E721</f>
        <v>380</v>
      </c>
      <c r="D721" s="21">
        <v>2731.62</v>
      </c>
      <c r="E721" s="23">
        <f t="shared" si="45"/>
        <v>3339.4054499999997</v>
      </c>
      <c r="F721" s="23">
        <f t="shared" si="46"/>
        <v>3327.1150455936772</v>
      </c>
      <c r="G721" s="23">
        <f t="shared" si="47"/>
        <v>3318.8317668939976</v>
      </c>
      <c r="H721" s="23">
        <f t="shared" si="48"/>
        <v>3270.0023297021244</v>
      </c>
    </row>
    <row r="722" spans="1:8" s="7" customFormat="1">
      <c r="A722" s="17">
        <v>39448</v>
      </c>
      <c r="B722" s="18">
        <f>INPC!D722</f>
        <v>1</v>
      </c>
      <c r="C722" s="22">
        <f>INPC!E722</f>
        <v>380</v>
      </c>
      <c r="D722" s="21">
        <v>2746.37</v>
      </c>
      <c r="E722" s="23">
        <f t="shared" si="45"/>
        <v>3357.4373249999999</v>
      </c>
      <c r="F722" s="23">
        <f t="shared" si="46"/>
        <v>3348.4092493508647</v>
      </c>
      <c r="G722" s="23">
        <f t="shared" si="47"/>
        <v>3337.1919212886833</v>
      </c>
      <c r="H722" s="23">
        <f t="shared" si="48"/>
        <v>3282.1798286407457</v>
      </c>
    </row>
    <row r="723" spans="1:8" s="7" customFormat="1">
      <c r="A723" s="17">
        <v>39479</v>
      </c>
      <c r="B723" s="18">
        <f>INPC!D723</f>
        <v>1</v>
      </c>
      <c r="C723" s="22">
        <f>INPC!E723</f>
        <v>380</v>
      </c>
      <c r="D723" s="21">
        <v>2759.83</v>
      </c>
      <c r="E723" s="23">
        <f t="shared" si="45"/>
        <v>3373.8921749999995</v>
      </c>
      <c r="F723" s="23">
        <f t="shared" si="46"/>
        <v>3365.6546939444679</v>
      </c>
      <c r="G723" s="23">
        <f t="shared" si="47"/>
        <v>3356.8821000245398</v>
      </c>
      <c r="H723" s="23">
        <f t="shared" si="48"/>
        <v>3294.5392617910043</v>
      </c>
    </row>
    <row r="724" spans="1:8" s="7" customFormat="1">
      <c r="A724" s="17">
        <v>39508</v>
      </c>
      <c r="B724" s="18">
        <f>INPC!D724</f>
        <v>1</v>
      </c>
      <c r="C724" s="22">
        <f>INPC!E724</f>
        <v>415</v>
      </c>
      <c r="D724" s="21">
        <v>2773.08</v>
      </c>
      <c r="E724" s="23">
        <f t="shared" si="45"/>
        <v>3390.0902999999998</v>
      </c>
      <c r="F724" s="23">
        <f t="shared" si="46"/>
        <v>3381.9815398244564</v>
      </c>
      <c r="G724" s="23">
        <f t="shared" si="47"/>
        <v>3373.7802629313314</v>
      </c>
      <c r="H724" s="23">
        <f t="shared" si="48"/>
        <v>3307.2474919458664</v>
      </c>
    </row>
    <row r="725" spans="1:8" s="7" customFormat="1">
      <c r="A725" s="17">
        <v>39539</v>
      </c>
      <c r="B725" s="18">
        <f>INPC!D725</f>
        <v>1</v>
      </c>
      <c r="C725" s="22">
        <f>INPC!E725</f>
        <v>415</v>
      </c>
      <c r="D725" s="21">
        <v>2788.33</v>
      </c>
      <c r="E725" s="23">
        <f t="shared" si="45"/>
        <v>3408.7334249999999</v>
      </c>
      <c r="F725" s="23">
        <f t="shared" si="46"/>
        <v>3399.3990820994049</v>
      </c>
      <c r="G725" s="23">
        <f t="shared" si="47"/>
        <v>3390.8754253702646</v>
      </c>
      <c r="H725" s="23">
        <f t="shared" si="48"/>
        <v>3320.8313164837214</v>
      </c>
    </row>
    <row r="726" spans="1:8" s="7" customFormat="1">
      <c r="A726" s="17">
        <v>39569</v>
      </c>
      <c r="B726" s="18">
        <f>INPC!D726</f>
        <v>1</v>
      </c>
      <c r="C726" s="22">
        <f>INPC!E726</f>
        <v>415</v>
      </c>
      <c r="D726" s="21">
        <v>2810.36</v>
      </c>
      <c r="E726" s="23">
        <f t="shared" si="45"/>
        <v>3435.6650999999997</v>
      </c>
      <c r="F726" s="23">
        <f t="shared" si="46"/>
        <v>3422.1727693785374</v>
      </c>
      <c r="G726" s="23">
        <f t="shared" si="47"/>
        <v>3411.4450189475469</v>
      </c>
      <c r="H726" s="23">
        <f t="shared" si="48"/>
        <v>3335.8813319280712</v>
      </c>
    </row>
    <row r="727" spans="1:8">
      <c r="A727" s="17">
        <v>39600</v>
      </c>
      <c r="B727" s="18">
        <f>INPC!D727</f>
        <v>1</v>
      </c>
      <c r="C727" s="22">
        <f>INPC!E727</f>
        <v>415</v>
      </c>
      <c r="D727" s="21">
        <v>2831.16</v>
      </c>
      <c r="E727" s="23">
        <f t="shared" si="45"/>
        <v>3461.0930999999996</v>
      </c>
      <c r="F727" s="23">
        <f t="shared" si="46"/>
        <v>3448.3556619816363</v>
      </c>
      <c r="G727" s="23">
        <f t="shared" si="47"/>
        <v>3435.0973390585223</v>
      </c>
      <c r="H727" s="23">
        <f t="shared" si="48"/>
        <v>3352.2785173268685</v>
      </c>
    </row>
    <row r="728" spans="1:8">
      <c r="A728" s="17">
        <v>39630</v>
      </c>
      <c r="B728" s="18">
        <f>INPC!D728</f>
        <v>1</v>
      </c>
      <c r="C728" s="22">
        <f>INPC!E728</f>
        <v>415</v>
      </c>
      <c r="D728" s="21">
        <v>2846.16</v>
      </c>
      <c r="E728" s="23">
        <f t="shared" si="45"/>
        <v>3479.4305999999997</v>
      </c>
      <c r="F728" s="23">
        <f t="shared" si="46"/>
        <v>3470.249737639765</v>
      </c>
      <c r="G728" s="23">
        <f t="shared" si="47"/>
        <v>3458.6830147715982</v>
      </c>
      <c r="H728" s="23">
        <f t="shared" si="48"/>
        <v>3369.5665194710045</v>
      </c>
    </row>
    <row r="729" spans="1:8">
      <c r="A729" s="17">
        <v>39661</v>
      </c>
      <c r="B729" s="18">
        <f>INPC!D729</f>
        <v>1</v>
      </c>
      <c r="C729" s="22">
        <f>INPC!E729</f>
        <v>415</v>
      </c>
      <c r="D729" s="21">
        <v>2854.13</v>
      </c>
      <c r="E729" s="23">
        <f t="shared" si="45"/>
        <v>3489.1739250000001</v>
      </c>
      <c r="F729" s="23">
        <f t="shared" si="46"/>
        <v>3484.2988567812467</v>
      </c>
      <c r="G729" s="23">
        <f t="shared" si="47"/>
        <v>3476.5463681966248</v>
      </c>
      <c r="H729" s="23">
        <f t="shared" si="48"/>
        <v>3386.4091336056676</v>
      </c>
    </row>
    <row r="730" spans="1:8">
      <c r="A730" s="17">
        <v>39692</v>
      </c>
      <c r="B730" s="18">
        <f>INPC!D730</f>
        <v>1</v>
      </c>
      <c r="C730" s="22">
        <f>INPC!E730</f>
        <v>415</v>
      </c>
      <c r="D730" s="21">
        <v>2861.55</v>
      </c>
      <c r="E730" s="23">
        <f t="shared" si="45"/>
        <v>3498.2448749999999</v>
      </c>
      <c r="F730" s="23">
        <f t="shared" si="46"/>
        <v>3493.706456059937</v>
      </c>
      <c r="G730" s="23">
        <f t="shared" si="47"/>
        <v>3488.9413411213854</v>
      </c>
      <c r="H730" s="23">
        <f t="shared" si="48"/>
        <v>3403.5621617596225</v>
      </c>
    </row>
    <row r="731" spans="1:8">
      <c r="A731" s="17">
        <v>39722</v>
      </c>
      <c r="B731" s="18">
        <f>INPC!D731</f>
        <v>1</v>
      </c>
      <c r="C731" s="22">
        <f>INPC!E731</f>
        <v>415</v>
      </c>
      <c r="D731" s="21">
        <v>2874.43</v>
      </c>
      <c r="E731" s="23">
        <f t="shared" si="45"/>
        <v>3513.9906749999996</v>
      </c>
      <c r="F731" s="23">
        <f t="shared" si="46"/>
        <v>3506.1089357885812</v>
      </c>
      <c r="G731" s="23">
        <f t="shared" si="47"/>
        <v>3500.4548189981488</v>
      </c>
      <c r="H731" s="23">
        <f t="shared" si="48"/>
        <v>3421.2283647281979</v>
      </c>
    </row>
    <row r="732" spans="1:8">
      <c r="A732" s="17">
        <v>39753</v>
      </c>
      <c r="B732" s="18">
        <f>INPC!D732</f>
        <v>1</v>
      </c>
      <c r="C732" s="22">
        <f>INPC!E732</f>
        <v>415</v>
      </c>
      <c r="D732" s="21">
        <v>2884.78</v>
      </c>
      <c r="E732" s="23">
        <f t="shared" si="45"/>
        <v>3526.6435500000002</v>
      </c>
      <c r="F732" s="23">
        <f t="shared" si="46"/>
        <v>3520.3114278070479</v>
      </c>
      <c r="G732" s="23">
        <f t="shared" si="47"/>
        <v>3512.9404874664574</v>
      </c>
      <c r="H732" s="23">
        <f t="shared" si="48"/>
        <v>3438.9298814477279</v>
      </c>
    </row>
    <row r="733" spans="1:8">
      <c r="A733" s="17">
        <v>39783</v>
      </c>
      <c r="B733" s="18">
        <f>INPC!D733</f>
        <v>1</v>
      </c>
      <c r="C733" s="22">
        <f>INPC!E733</f>
        <v>415</v>
      </c>
      <c r="D733" s="21">
        <v>2892.86</v>
      </c>
      <c r="E733" s="23">
        <f t="shared" si="45"/>
        <v>3536.52135</v>
      </c>
      <c r="F733" s="23">
        <f t="shared" si="46"/>
        <v>3531.5789964851124</v>
      </c>
      <c r="G733" s="23">
        <f t="shared" si="47"/>
        <v>3525.7064628479352</v>
      </c>
      <c r="H733" s="23">
        <f t="shared" si="48"/>
        <v>3455.4046646305605</v>
      </c>
    </row>
    <row r="734" spans="1:8">
      <c r="A734" s="17">
        <v>39814</v>
      </c>
      <c r="B734" s="18">
        <f>INPC!D734</f>
        <v>1</v>
      </c>
      <c r="C734" s="22">
        <f>INPC!E734</f>
        <v>415</v>
      </c>
      <c r="D734" s="21">
        <v>2906.74</v>
      </c>
      <c r="E734" s="23">
        <f t="shared" si="45"/>
        <v>3553.4896499999995</v>
      </c>
      <c r="F734" s="23">
        <f t="shared" si="46"/>
        <v>3544.9953475609846</v>
      </c>
      <c r="G734" s="23">
        <f t="shared" si="47"/>
        <v>3538.8674952512902</v>
      </c>
      <c r="H734" s="23">
        <f t="shared" si="48"/>
        <v>3471.7851689914319</v>
      </c>
    </row>
    <row r="735" spans="1:8">
      <c r="A735" s="17">
        <v>39845</v>
      </c>
      <c r="B735" s="18">
        <f>INPC!D735</f>
        <v>1</v>
      </c>
      <c r="C735" s="22">
        <f>INPC!E735</f>
        <v>465</v>
      </c>
      <c r="D735" s="21">
        <v>2922.73</v>
      </c>
      <c r="E735" s="23">
        <f t="shared" si="45"/>
        <v>3573.037425</v>
      </c>
      <c r="F735" s="23">
        <f t="shared" si="46"/>
        <v>3563.2501327860987</v>
      </c>
      <c r="G735" s="23">
        <f t="shared" si="47"/>
        <v>3554.3181675597561</v>
      </c>
      <c r="H735" s="23">
        <f t="shared" si="48"/>
        <v>3488.4168379812891</v>
      </c>
    </row>
    <row r="736" spans="1:8">
      <c r="A736" s="17">
        <v>39873</v>
      </c>
      <c r="B736" s="18">
        <f>INPC!D736</f>
        <v>1</v>
      </c>
      <c r="C736" s="22">
        <f>INPC!E736</f>
        <v>465</v>
      </c>
      <c r="D736" s="21">
        <v>2928.57</v>
      </c>
      <c r="E736" s="23">
        <f t="shared" si="45"/>
        <v>3580.176825</v>
      </c>
      <c r="F736" s="23">
        <f t="shared" si="46"/>
        <v>3576.6053435964495</v>
      </c>
      <c r="G736" s="23">
        <f t="shared" si="47"/>
        <v>3568.8834528338193</v>
      </c>
      <c r="H736" s="23">
        <f t="shared" si="48"/>
        <v>3504.3123426845395</v>
      </c>
    </row>
    <row r="737" spans="1:8">
      <c r="A737" s="17">
        <v>39904</v>
      </c>
      <c r="B737" s="18">
        <f>INPC!D737</f>
        <v>1</v>
      </c>
      <c r="C737" s="22">
        <f>INPC!E737</f>
        <v>465</v>
      </c>
      <c r="D737" s="21">
        <v>2942.63</v>
      </c>
      <c r="E737" s="23">
        <f t="shared" si="45"/>
        <v>3597.3651749999999</v>
      </c>
      <c r="F737" s="23">
        <f t="shared" si="46"/>
        <v>3588.7607095760882</v>
      </c>
      <c r="G737" s="23">
        <f t="shared" si="47"/>
        <v>3583.511941836955</v>
      </c>
      <c r="H737" s="23">
        <f t="shared" si="48"/>
        <v>3520.0764756492531</v>
      </c>
    </row>
    <row r="738" spans="1:8">
      <c r="A738" s="17">
        <v>39934</v>
      </c>
      <c r="B738" s="18">
        <f>INPC!D738</f>
        <v>1</v>
      </c>
      <c r="C738" s="22">
        <f>INPC!E738</f>
        <v>465</v>
      </c>
      <c r="D738" s="21">
        <v>2956.46</v>
      </c>
      <c r="E738" s="23">
        <f t="shared" si="45"/>
        <v>3614.2723499999997</v>
      </c>
      <c r="F738" s="23">
        <f t="shared" si="46"/>
        <v>3605.8088530668692</v>
      </c>
      <c r="G738" s="23">
        <f t="shared" si="47"/>
        <v>3597.2445182410647</v>
      </c>
      <c r="H738" s="23">
        <f t="shared" si="48"/>
        <v>3534.9743744075472</v>
      </c>
    </row>
    <row r="739" spans="1:8">
      <c r="A739" s="17">
        <v>39965</v>
      </c>
      <c r="B739" s="18">
        <f>INPC!D739</f>
        <v>1</v>
      </c>
      <c r="C739" s="22">
        <f>INPC!E739</f>
        <v>465</v>
      </c>
      <c r="D739" s="21">
        <v>2967.1</v>
      </c>
      <c r="E739" s="23">
        <f t="shared" si="45"/>
        <v>3627.2797499999997</v>
      </c>
      <c r="F739" s="23">
        <f t="shared" si="46"/>
        <v>3620.7702089665827</v>
      </c>
      <c r="G739" s="23">
        <f t="shared" si="47"/>
        <v>3612.9516600626748</v>
      </c>
      <c r="H739" s="23">
        <f t="shared" si="48"/>
        <v>3548.8168295299124</v>
      </c>
    </row>
    <row r="740" spans="1:8">
      <c r="A740" s="17">
        <v>39995</v>
      </c>
      <c r="B740" s="18">
        <f>INPC!D740</f>
        <v>1</v>
      </c>
      <c r="C740" s="22">
        <f>INPC!E740</f>
        <v>465</v>
      </c>
      <c r="D740" s="21">
        <v>2974.22</v>
      </c>
      <c r="E740" s="23">
        <f t="shared" si="45"/>
        <v>3635.9839499999994</v>
      </c>
      <c r="F740" s="23">
        <f t="shared" si="46"/>
        <v>3631.6292422492702</v>
      </c>
      <c r="G740" s="23">
        <f t="shared" si="47"/>
        <v>3625.8343697283503</v>
      </c>
      <c r="H740" s="23">
        <f t="shared" si="48"/>
        <v>3561.8563384535564</v>
      </c>
    </row>
    <row r="741" spans="1:8">
      <c r="A741" s="17">
        <v>40026</v>
      </c>
      <c r="B741" s="18">
        <f>INPC!D741</f>
        <v>1</v>
      </c>
      <c r="C741" s="22">
        <f>INPC!E741</f>
        <v>465</v>
      </c>
      <c r="D741" s="21">
        <v>2978.68</v>
      </c>
      <c r="E741" s="23">
        <f t="shared" si="45"/>
        <v>3641.4362999999994</v>
      </c>
      <c r="F741" s="23">
        <f t="shared" si="46"/>
        <v>3638.7091037547066</v>
      </c>
      <c r="G741" s="23">
        <f t="shared" si="47"/>
        <v>3634.8953232912022</v>
      </c>
      <c r="H741" s="23">
        <f t="shared" si="48"/>
        <v>3574.5571134270003</v>
      </c>
    </row>
    <row r="742" spans="1:8">
      <c r="A742" s="17">
        <v>40057</v>
      </c>
      <c r="B742" s="18">
        <f>INPC!D742</f>
        <v>1</v>
      </c>
      <c r="C742" s="22">
        <f>INPC!E742</f>
        <v>465</v>
      </c>
      <c r="D742" s="21">
        <v>2985.83</v>
      </c>
      <c r="E742" s="23">
        <f t="shared" si="45"/>
        <v>3650.1771749999998</v>
      </c>
      <c r="F742" s="23">
        <f t="shared" si="46"/>
        <v>3645.8041179520942</v>
      </c>
      <c r="G742" s="23">
        <f t="shared" si="47"/>
        <v>3642.5277852125469</v>
      </c>
      <c r="H742" s="23">
        <f t="shared" si="48"/>
        <v>3587.2437317369922</v>
      </c>
    </row>
    <row r="743" spans="1:8">
      <c r="A743" s="17">
        <v>40087</v>
      </c>
      <c r="B743" s="18">
        <f>INPC!D743</f>
        <v>1</v>
      </c>
      <c r="C743" s="22">
        <f>INPC!E743</f>
        <v>465</v>
      </c>
      <c r="D743" s="21">
        <v>2994.19</v>
      </c>
      <c r="E743" s="23">
        <f t="shared" si="45"/>
        <v>3660.3972749999998</v>
      </c>
      <c r="F743" s="23">
        <f t="shared" si="46"/>
        <v>3655.2836531023413</v>
      </c>
      <c r="G743" s="23">
        <f t="shared" si="47"/>
        <v>3650.662027760357</v>
      </c>
      <c r="H743" s="23">
        <f t="shared" si="48"/>
        <v>3599.4669225024923</v>
      </c>
    </row>
    <row r="744" spans="1:8">
      <c r="A744" s="17">
        <v>40118</v>
      </c>
      <c r="B744" s="18">
        <f>INPC!D744</f>
        <v>1</v>
      </c>
      <c r="C744" s="22">
        <f>INPC!E744</f>
        <v>465</v>
      </c>
      <c r="D744" s="21">
        <v>3006.47</v>
      </c>
      <c r="E744" s="23">
        <f t="shared" si="45"/>
        <v>3675.4095749999997</v>
      </c>
      <c r="F744" s="23">
        <f t="shared" si="46"/>
        <v>3667.8957445433075</v>
      </c>
      <c r="G744" s="23">
        <f t="shared" si="47"/>
        <v>3661.9800187107785</v>
      </c>
      <c r="H744" s="23">
        <f t="shared" si="48"/>
        <v>3611.8818458383498</v>
      </c>
    </row>
    <row r="745" spans="1:8">
      <c r="A745" s="17">
        <v>40148</v>
      </c>
      <c r="B745" s="18">
        <f>INPC!D745</f>
        <v>1</v>
      </c>
      <c r="C745" s="22">
        <f>INPC!E745</f>
        <v>465</v>
      </c>
      <c r="D745" s="21">
        <v>3017.59</v>
      </c>
      <c r="E745" s="23">
        <f t="shared" si="45"/>
        <v>3689.0037750000001</v>
      </c>
      <c r="F745" s="23">
        <f t="shared" si="46"/>
        <v>3682.2004015053481</v>
      </c>
      <c r="G745" s="23">
        <f t="shared" si="47"/>
        <v>3674.9183007229049</v>
      </c>
      <c r="H745" s="23">
        <f t="shared" si="48"/>
        <v>3624.6098771132993</v>
      </c>
    </row>
    <row r="746" spans="1:8">
      <c r="A746" s="17">
        <v>40179</v>
      </c>
      <c r="B746" s="18">
        <f>INPC!D746</f>
        <v>1</v>
      </c>
      <c r="C746" s="22">
        <f>INPC!E746</f>
        <v>510</v>
      </c>
      <c r="D746" s="21">
        <v>3040.22</v>
      </c>
      <c r="E746" s="23">
        <f t="shared" si="45"/>
        <v>3716.6689499999993</v>
      </c>
      <c r="F746" s="23">
        <f t="shared" si="46"/>
        <v>3702.8105253949038</v>
      </c>
      <c r="G746" s="23">
        <f t="shared" si="47"/>
        <v>3693.6542523851035</v>
      </c>
      <c r="H746" s="23">
        <f t="shared" si="48"/>
        <v>3638.1966667065421</v>
      </c>
    </row>
    <row r="747" spans="1:8">
      <c r="A747" s="17">
        <v>40210</v>
      </c>
      <c r="B747" s="18">
        <f>INPC!D747</f>
        <v>1</v>
      </c>
      <c r="C747" s="22">
        <f>INPC!E747</f>
        <v>510</v>
      </c>
      <c r="D747" s="21">
        <v>3063.93</v>
      </c>
      <c r="E747" s="23">
        <f t="shared" si="45"/>
        <v>3745.6544249999997</v>
      </c>
      <c r="F747" s="23">
        <f t="shared" si="46"/>
        <v>3731.133540739007</v>
      </c>
      <c r="G747" s="23">
        <f t="shared" si="47"/>
        <v>3717.0370953496081</v>
      </c>
      <c r="H747" s="23">
        <f t="shared" si="48"/>
        <v>3652.5290894693799</v>
      </c>
    </row>
    <row r="748" spans="1:8">
      <c r="A748" s="17">
        <v>40238</v>
      </c>
      <c r="B748" s="18">
        <f>INPC!D748</f>
        <v>1</v>
      </c>
      <c r="C748" s="22">
        <f>INPC!E748</f>
        <v>510</v>
      </c>
      <c r="D748" s="21">
        <v>3079.86</v>
      </c>
      <c r="E748" s="23">
        <f t="shared" si="45"/>
        <v>3765.1288500000001</v>
      </c>
      <c r="F748" s="23">
        <f t="shared" si="46"/>
        <v>3755.3790138543486</v>
      </c>
      <c r="G748" s="23">
        <f t="shared" si="47"/>
        <v>3742.431068098374</v>
      </c>
      <c r="H748" s="23">
        <f t="shared" si="48"/>
        <v>3667.892769383604</v>
      </c>
    </row>
    <row r="749" spans="1:8">
      <c r="A749" s="17">
        <v>40269</v>
      </c>
      <c r="B749" s="18">
        <f>INPC!D749</f>
        <v>1</v>
      </c>
      <c r="C749" s="22">
        <f>INPC!E749</f>
        <v>510</v>
      </c>
      <c r="D749" s="21">
        <v>3097.42</v>
      </c>
      <c r="E749" s="23">
        <f t="shared" si="45"/>
        <v>3786.5959499999999</v>
      </c>
      <c r="F749" s="23">
        <f t="shared" si="46"/>
        <v>3775.8471439715563</v>
      </c>
      <c r="G749" s="23">
        <f t="shared" si="47"/>
        <v>3765.7559590243982</v>
      </c>
      <c r="H749" s="23">
        <f t="shared" si="48"/>
        <v>3683.5960670955074</v>
      </c>
    </row>
    <row r="750" spans="1:8">
      <c r="A750" s="17">
        <v>40299</v>
      </c>
      <c r="B750" s="18">
        <f>INPC!D750</f>
        <v>1</v>
      </c>
      <c r="C750" s="22">
        <f>INPC!E750</f>
        <v>510</v>
      </c>
      <c r="D750" s="21">
        <v>3110.74</v>
      </c>
      <c r="E750" s="23">
        <f t="shared" si="45"/>
        <v>3802.8796499999994</v>
      </c>
      <c r="F750" s="23">
        <f t="shared" si="46"/>
        <v>3794.7290655628385</v>
      </c>
      <c r="G750" s="23">
        <f t="shared" si="47"/>
        <v>3784.8365606133148</v>
      </c>
      <c r="H750" s="23">
        <f t="shared" si="48"/>
        <v>3699.2439834049428</v>
      </c>
    </row>
    <row r="751" spans="1:8">
      <c r="A751" s="17">
        <v>40330</v>
      </c>
      <c r="B751" s="18">
        <f>INPC!D751</f>
        <v>1</v>
      </c>
      <c r="C751" s="22">
        <f>INPC!E751</f>
        <v>510</v>
      </c>
      <c r="D751" s="21">
        <v>3110.74</v>
      </c>
      <c r="E751" s="23">
        <f t="shared" si="45"/>
        <v>3802.8796499999994</v>
      </c>
      <c r="F751" s="23">
        <f t="shared" si="46"/>
        <v>3802.8796499999994</v>
      </c>
      <c r="G751" s="23">
        <f t="shared" si="47"/>
        <v>3797.4439842046299</v>
      </c>
      <c r="H751" s="23">
        <f t="shared" si="48"/>
        <v>3713.8463920057993</v>
      </c>
    </row>
    <row r="752" spans="1:8">
      <c r="A752" s="17">
        <v>40360</v>
      </c>
      <c r="B752" s="18">
        <f>INPC!D752</f>
        <v>1</v>
      </c>
      <c r="C752" s="22">
        <f>INPC!E752</f>
        <v>510</v>
      </c>
      <c r="D752" s="21">
        <v>3111.05</v>
      </c>
      <c r="E752" s="23">
        <f t="shared" ref="E752:E815" si="49">D752*(1.2225)</f>
        <v>3803.2586249999999</v>
      </c>
      <c r="F752" s="23">
        <f t="shared" si="46"/>
        <v>3803.0691327794029</v>
      </c>
      <c r="G752" s="23">
        <f t="shared" si="47"/>
        <v>3803.0059708039366</v>
      </c>
      <c r="H752" s="23">
        <f t="shared" si="48"/>
        <v>3727.7927733555484</v>
      </c>
    </row>
    <row r="753" spans="1:8">
      <c r="A753" s="17">
        <v>40391</v>
      </c>
      <c r="B753" s="18">
        <f>INPC!D753</f>
        <v>1</v>
      </c>
      <c r="C753" s="22">
        <f>INPC!E753</f>
        <v>510</v>
      </c>
      <c r="D753" s="21">
        <v>3112.29</v>
      </c>
      <c r="E753" s="23">
        <f t="shared" si="49"/>
        <v>3804.7745249999998</v>
      </c>
      <c r="F753" s="23">
        <f t="shared" si="46"/>
        <v>3804.0164994892607</v>
      </c>
      <c r="G753" s="23">
        <f t="shared" si="47"/>
        <v>3803.6375119028826</v>
      </c>
      <c r="H753" s="23">
        <f t="shared" si="48"/>
        <v>3741.448566762574</v>
      </c>
    </row>
    <row r="754" spans="1:8">
      <c r="A754" s="17">
        <v>40422</v>
      </c>
      <c r="B754" s="18">
        <f>INPC!D754</f>
        <v>1</v>
      </c>
      <c r="C754" s="22">
        <f>INPC!E754</f>
        <v>510</v>
      </c>
      <c r="D754" s="21">
        <v>3126.29</v>
      </c>
      <c r="E754" s="23">
        <f t="shared" si="49"/>
        <v>3821.8895249999996</v>
      </c>
      <c r="F754" s="23">
        <f t="shared" si="46"/>
        <v>3813.3224230432374</v>
      </c>
      <c r="G754" s="23">
        <f t="shared" si="47"/>
        <v>3809.9648683027963</v>
      </c>
      <c r="H754" s="23">
        <f t="shared" si="48"/>
        <v>3755.8086810461878</v>
      </c>
    </row>
    <row r="755" spans="1:8">
      <c r="A755" s="17">
        <v>40452</v>
      </c>
      <c r="B755" s="18">
        <f>INPC!D755</f>
        <v>1</v>
      </c>
      <c r="C755" s="22">
        <f>INPC!E755</f>
        <v>510</v>
      </c>
      <c r="D755" s="21">
        <v>3149.74</v>
      </c>
      <c r="E755" s="23">
        <f t="shared" si="49"/>
        <v>3850.5571499999996</v>
      </c>
      <c r="F755" s="23">
        <f t="shared" si="46"/>
        <v>3836.1965587022323</v>
      </c>
      <c r="G755" s="23">
        <f t="shared" si="47"/>
        <v>3825.6938193082619</v>
      </c>
      <c r="H755" s="23">
        <f t="shared" si="48"/>
        <v>3771.6936211115449</v>
      </c>
    </row>
    <row r="756" spans="1:8">
      <c r="A756" s="17">
        <v>40483</v>
      </c>
      <c r="B756" s="18">
        <f>INPC!D756</f>
        <v>1</v>
      </c>
      <c r="C756" s="22">
        <f>INPC!E756</f>
        <v>510</v>
      </c>
      <c r="D756" s="21">
        <v>3175.88</v>
      </c>
      <c r="E756" s="23">
        <f t="shared" si="49"/>
        <v>3882.5133000000001</v>
      </c>
      <c r="F756" s="23">
        <f t="shared" si="46"/>
        <v>3866.5022109504985</v>
      </c>
      <c r="G756" s="23">
        <f t="shared" si="47"/>
        <v>3851.5737514389843</v>
      </c>
      <c r="H756" s="23">
        <f t="shared" si="48"/>
        <v>3788.9628001663518</v>
      </c>
    </row>
    <row r="757" spans="1:8">
      <c r="A757" s="17">
        <v>40513</v>
      </c>
      <c r="B757" s="18">
        <f>INPC!D757</f>
        <v>1</v>
      </c>
      <c r="C757" s="22">
        <f>INPC!E757</f>
        <v>510</v>
      </c>
      <c r="D757" s="21">
        <v>3195.89</v>
      </c>
      <c r="E757" s="23">
        <f t="shared" si="49"/>
        <v>3906.9755249999994</v>
      </c>
      <c r="F757" s="23">
        <f t="shared" si="46"/>
        <v>3894.7252070700674</v>
      </c>
      <c r="G757" s="23">
        <f t="shared" si="47"/>
        <v>3879.9465139588374</v>
      </c>
      <c r="H757" s="23">
        <f t="shared" si="48"/>
        <v>3807.1323433231873</v>
      </c>
    </row>
    <row r="758" spans="1:8">
      <c r="A758" s="17">
        <v>40544</v>
      </c>
      <c r="B758" s="18">
        <f>INPC!D758</f>
        <v>1</v>
      </c>
      <c r="C758" s="22">
        <f>INPC!E758</f>
        <v>540</v>
      </c>
      <c r="D758" s="21">
        <v>3222.42</v>
      </c>
      <c r="E758" s="23">
        <f t="shared" si="49"/>
        <v>3939.4084499999999</v>
      </c>
      <c r="F758" s="23">
        <f t="shared" si="46"/>
        <v>3923.1584720895717</v>
      </c>
      <c r="G758" s="23">
        <f t="shared" si="47"/>
        <v>3909.5630216678824</v>
      </c>
      <c r="H758" s="23">
        <f t="shared" si="48"/>
        <v>3825.6426606453729</v>
      </c>
    </row>
    <row r="759" spans="1:8">
      <c r="A759" s="17">
        <v>40575</v>
      </c>
      <c r="B759" s="18">
        <f>INPC!D759</f>
        <v>1</v>
      </c>
      <c r="C759" s="22">
        <f>INPC!E759</f>
        <v>540</v>
      </c>
      <c r="D759" s="21">
        <v>3248.2</v>
      </c>
      <c r="E759" s="23">
        <f t="shared" si="49"/>
        <v>3970.9244999999996</v>
      </c>
      <c r="F759" s="23">
        <f t="shared" si="46"/>
        <v>3955.135083611181</v>
      </c>
      <c r="G759" s="23">
        <f t="shared" si="47"/>
        <v>3939.0162960166208</v>
      </c>
      <c r="H759" s="23">
        <f t="shared" si="48"/>
        <v>3844.3069960338576</v>
      </c>
    </row>
    <row r="760" spans="1:8">
      <c r="A760" s="17">
        <v>40603</v>
      </c>
      <c r="B760" s="18">
        <f>INPC!D760</f>
        <v>1</v>
      </c>
      <c r="C760" s="22">
        <f>INPC!E760</f>
        <v>545</v>
      </c>
      <c r="D760" s="21">
        <v>3273.86</v>
      </c>
      <c r="E760" s="23">
        <f t="shared" si="49"/>
        <v>4002.29385</v>
      </c>
      <c r="F760" s="23">
        <f t="shared" si="46"/>
        <v>3986.5783204603322</v>
      </c>
      <c r="G760" s="23">
        <f t="shared" si="47"/>
        <v>3970.7926058768708</v>
      </c>
      <c r="H760" s="23">
        <f t="shared" si="48"/>
        <v>3863.9261978588479</v>
      </c>
    </row>
    <row r="761" spans="1:8">
      <c r="A761" s="17">
        <v>40634</v>
      </c>
      <c r="B761" s="18">
        <f>INPC!D761</f>
        <v>1</v>
      </c>
      <c r="C761" s="22">
        <f>INPC!E761</f>
        <v>545</v>
      </c>
      <c r="D761" s="21">
        <v>3299.07</v>
      </c>
      <c r="E761" s="23">
        <f t="shared" si="49"/>
        <v>4033.1130749999998</v>
      </c>
      <c r="F761" s="23">
        <f t="shared" si="46"/>
        <v>4017.6739111614183</v>
      </c>
      <c r="G761" s="23">
        <f t="shared" si="47"/>
        <v>4002.0299388512576</v>
      </c>
      <c r="H761" s="23">
        <f t="shared" si="48"/>
        <v>3884.2881689654801</v>
      </c>
    </row>
    <row r="762" spans="1:8">
      <c r="A762" s="17">
        <v>40664</v>
      </c>
      <c r="B762" s="18">
        <f>INPC!D762</f>
        <v>1</v>
      </c>
      <c r="C762" s="22">
        <f>INPC!E762</f>
        <v>545</v>
      </c>
      <c r="D762" s="21">
        <v>3314.58</v>
      </c>
      <c r="E762" s="23">
        <f t="shared" si="49"/>
        <v>4052.0740499999997</v>
      </c>
      <c r="F762" s="23">
        <f t="shared" si="46"/>
        <v>4042.582445903015</v>
      </c>
      <c r="G762" s="23">
        <f t="shared" si="47"/>
        <v>4029.108052124664</v>
      </c>
      <c r="H762" s="23">
        <f t="shared" si="48"/>
        <v>3904.8873351355128</v>
      </c>
    </row>
    <row r="763" spans="1:8">
      <c r="A763" s="17">
        <v>40695</v>
      </c>
      <c r="B763" s="18">
        <f>INPC!D763</f>
        <v>1</v>
      </c>
      <c r="C763" s="22">
        <f>INPC!E763</f>
        <v>545</v>
      </c>
      <c r="D763" s="21">
        <v>3319.55</v>
      </c>
      <c r="E763" s="23">
        <f t="shared" si="49"/>
        <v>4058.1498750000001</v>
      </c>
      <c r="F763" s="23">
        <f t="shared" si="46"/>
        <v>4055.1108245642613</v>
      </c>
      <c r="G763" s="23">
        <f t="shared" si="47"/>
        <v>4047.7649422568788</v>
      </c>
      <c r="H763" s="23">
        <f t="shared" si="48"/>
        <v>3926.0859209804576</v>
      </c>
    </row>
    <row r="764" spans="1:8">
      <c r="A764" s="17">
        <v>40725</v>
      </c>
      <c r="B764" s="18">
        <f>INPC!D764</f>
        <v>1</v>
      </c>
      <c r="C764" s="22">
        <f>INPC!E764</f>
        <v>545</v>
      </c>
      <c r="D764" s="21">
        <v>3324.86</v>
      </c>
      <c r="E764" s="23">
        <f t="shared" si="49"/>
        <v>4064.6413499999999</v>
      </c>
      <c r="F764" s="23">
        <f t="shared" si="46"/>
        <v>4061.3943155549832</v>
      </c>
      <c r="G764" s="23">
        <f t="shared" si="47"/>
        <v>4058.2851808295504</v>
      </c>
      <c r="H764" s="23">
        <f t="shared" si="48"/>
        <v>3947.8926119552966</v>
      </c>
    </row>
    <row r="765" spans="1:8">
      <c r="A765" s="17">
        <v>40756</v>
      </c>
      <c r="B765" s="18">
        <f>INPC!D765</f>
        <v>1</v>
      </c>
      <c r="C765" s="22">
        <f>INPC!E765</f>
        <v>545</v>
      </c>
      <c r="D765" s="21">
        <v>3337.16</v>
      </c>
      <c r="E765" s="23">
        <f t="shared" si="49"/>
        <v>4079.6780999999996</v>
      </c>
      <c r="F765" s="23">
        <f t="shared" si="46"/>
        <v>4072.1527844555922</v>
      </c>
      <c r="G765" s="23">
        <f t="shared" si="47"/>
        <v>4067.4797875263048</v>
      </c>
      <c r="H765" s="23">
        <f t="shared" si="48"/>
        <v>3970.9103151300119</v>
      </c>
    </row>
    <row r="766" spans="1:8">
      <c r="A766" s="17">
        <v>40787</v>
      </c>
      <c r="B766" s="18">
        <f>INPC!D766</f>
        <v>1</v>
      </c>
      <c r="C766" s="22">
        <f>INPC!E766</f>
        <v>545</v>
      </c>
      <c r="D766" s="21">
        <v>3354.85</v>
      </c>
      <c r="E766" s="23">
        <f t="shared" si="49"/>
        <v>4101.3041249999997</v>
      </c>
      <c r="F766" s="23">
        <f t="shared" si="46"/>
        <v>4090.4768206411045</v>
      </c>
      <c r="G766" s="23">
        <f t="shared" si="47"/>
        <v>4081.8468024334938</v>
      </c>
      <c r="H766" s="23">
        <f t="shared" si="48"/>
        <v>3994.3280690935776</v>
      </c>
    </row>
    <row r="767" spans="1:8">
      <c r="A767" s="17">
        <v>40817</v>
      </c>
      <c r="B767" s="18">
        <f>INPC!D767</f>
        <v>1</v>
      </c>
      <c r="C767" s="22">
        <f>INPC!E767</f>
        <v>545</v>
      </c>
      <c r="D767" s="21">
        <v>3369.28</v>
      </c>
      <c r="E767" s="23">
        <f t="shared" si="49"/>
        <v>4118.9448000000002</v>
      </c>
      <c r="F767" s="23">
        <f t="shared" si="46"/>
        <v>4110.1149982558036</v>
      </c>
      <c r="G767" s="23">
        <f t="shared" si="47"/>
        <v>4099.9442179239632</v>
      </c>
      <c r="H767" s="23">
        <f t="shared" si="48"/>
        <v>4016.8190257288297</v>
      </c>
    </row>
    <row r="768" spans="1:8">
      <c r="A768" s="17">
        <v>40848</v>
      </c>
      <c r="B768" s="18">
        <f>INPC!D768</f>
        <v>1</v>
      </c>
      <c r="C768" s="22">
        <f>INPC!E768</f>
        <v>545</v>
      </c>
      <c r="D768" s="21">
        <v>3386.8</v>
      </c>
      <c r="E768" s="23">
        <f t="shared" si="49"/>
        <v>4140.3630000000003</v>
      </c>
      <c r="F768" s="23">
        <f t="shared" si="46"/>
        <v>4129.6400144519139</v>
      </c>
      <c r="G768" s="23">
        <f t="shared" si="47"/>
        <v>4120.1730319927356</v>
      </c>
      <c r="H768" s="23">
        <f t="shared" si="48"/>
        <v>4038.4005060063105</v>
      </c>
    </row>
    <row r="769" spans="1:8">
      <c r="A769" s="17">
        <v>40878</v>
      </c>
      <c r="B769" s="18">
        <f>INPC!D769</f>
        <v>1</v>
      </c>
      <c r="C769" s="22">
        <f>INPC!E769</f>
        <v>545</v>
      </c>
      <c r="D769" s="21">
        <v>3403.73</v>
      </c>
      <c r="E769" s="23">
        <f t="shared" si="49"/>
        <v>4161.0599249999996</v>
      </c>
      <c r="F769" s="23">
        <f t="shared" si="46"/>
        <v>4150.6985622004368</v>
      </c>
      <c r="G769" s="23">
        <f t="shared" si="47"/>
        <v>4140.0868680164522</v>
      </c>
      <c r="H769" s="23">
        <f t="shared" si="48"/>
        <v>4059.659984889015</v>
      </c>
    </row>
    <row r="770" spans="1:8">
      <c r="A770" s="17">
        <v>40909</v>
      </c>
      <c r="B770" s="18">
        <f>INPC!D770</f>
        <v>1</v>
      </c>
      <c r="C770" s="22">
        <f>INPC!E770</f>
        <v>622</v>
      </c>
      <c r="D770" s="21">
        <v>3422.79</v>
      </c>
      <c r="E770" s="23">
        <f t="shared" si="49"/>
        <v>4184.3607750000001</v>
      </c>
      <c r="F770" s="23">
        <f t="shared" si="46"/>
        <v>4172.6940856710835</v>
      </c>
      <c r="G770" s="23">
        <f t="shared" si="47"/>
        <v>4161.8891022981643</v>
      </c>
      <c r="H770" s="23">
        <f t="shared" si="48"/>
        <v>4080.1190654570505</v>
      </c>
    </row>
    <row r="771" spans="1:8">
      <c r="A771" s="17">
        <v>40940</v>
      </c>
      <c r="B771" s="18">
        <f>INPC!D771</f>
        <v>1</v>
      </c>
      <c r="C771" s="22">
        <f>INPC!E771</f>
        <v>622</v>
      </c>
      <c r="D771" s="21">
        <v>3438.19</v>
      </c>
      <c r="E771" s="23">
        <f t="shared" si="49"/>
        <v>4203.1872750000002</v>
      </c>
      <c r="F771" s="23">
        <f t="shared" ref="F771:F834" si="50">SQRT(E771*E770)</f>
        <v>4193.7634606030351</v>
      </c>
      <c r="G771" s="23">
        <f t="shared" si="47"/>
        <v>4182.8338223765732</v>
      </c>
      <c r="H771" s="23">
        <f t="shared" si="48"/>
        <v>4099.4924983040673</v>
      </c>
    </row>
    <row r="772" spans="1:8">
      <c r="A772" s="17">
        <v>40969</v>
      </c>
      <c r="B772" s="18">
        <f>INPC!D772</f>
        <v>1</v>
      </c>
      <c r="C772" s="22">
        <f>INPC!E772</f>
        <v>622</v>
      </c>
      <c r="D772" s="21">
        <v>3445.41</v>
      </c>
      <c r="E772" s="23">
        <f t="shared" si="49"/>
        <v>4212.0137249999998</v>
      </c>
      <c r="F772" s="23">
        <f t="shared" si="50"/>
        <v>4207.5981855502014</v>
      </c>
      <c r="G772" s="23">
        <f t="shared" ref="G772:G835" si="51">GEOMEAN(E770:E772)</f>
        <v>4199.8380788055729</v>
      </c>
      <c r="H772" s="23">
        <f t="shared" si="48"/>
        <v>4116.9775287462862</v>
      </c>
    </row>
    <row r="773" spans="1:8">
      <c r="A773" s="17">
        <v>41000</v>
      </c>
      <c r="B773" s="18">
        <f>INPC!D773</f>
        <v>1</v>
      </c>
      <c r="C773" s="22">
        <f>INPC!E773</f>
        <v>622</v>
      </c>
      <c r="D773" s="21">
        <v>3467.46</v>
      </c>
      <c r="E773" s="23">
        <f t="shared" si="49"/>
        <v>4238.9698499999995</v>
      </c>
      <c r="F773" s="23">
        <f t="shared" si="50"/>
        <v>4225.4702919392521</v>
      </c>
      <c r="G773" s="23">
        <f t="shared" si="51"/>
        <v>4218.0295246293226</v>
      </c>
      <c r="H773" s="23">
        <f t="shared" si="48"/>
        <v>4134.0921916713942</v>
      </c>
    </row>
    <row r="774" spans="1:8">
      <c r="A774" s="17">
        <v>41030</v>
      </c>
      <c r="B774" s="18">
        <f>INPC!D774</f>
        <v>1</v>
      </c>
      <c r="C774" s="22">
        <f>INPC!E774</f>
        <v>622</v>
      </c>
      <c r="D774" s="21">
        <v>3479.94</v>
      </c>
      <c r="E774" s="23">
        <f t="shared" si="49"/>
        <v>4254.2266499999996</v>
      </c>
      <c r="F774" s="23">
        <f t="shared" si="50"/>
        <v>4246.591398335434</v>
      </c>
      <c r="G774" s="23">
        <f t="shared" si="51"/>
        <v>4235.0340819283538</v>
      </c>
      <c r="H774" s="23">
        <f t="shared" si="48"/>
        <v>4150.8983179470088</v>
      </c>
    </row>
    <row r="775" spans="1:8">
      <c r="A775" s="17">
        <v>41061</v>
      </c>
      <c r="B775" s="18">
        <f>INPC!D775</f>
        <v>1</v>
      </c>
      <c r="C775" s="22">
        <f>INPC!E775</f>
        <v>622</v>
      </c>
      <c r="D775" s="21">
        <v>3482.72</v>
      </c>
      <c r="E775" s="23">
        <f t="shared" si="49"/>
        <v>4257.6251999999995</v>
      </c>
      <c r="F775" s="23">
        <f t="shared" si="50"/>
        <v>4255.9255857629341</v>
      </c>
      <c r="G775" s="23">
        <f t="shared" si="51"/>
        <v>4250.2661513889543</v>
      </c>
      <c r="H775" s="23">
        <f t="shared" si="48"/>
        <v>4167.5297331643769</v>
      </c>
    </row>
    <row r="776" spans="1:8">
      <c r="A776" s="17">
        <v>41091</v>
      </c>
      <c r="B776" s="18">
        <f>INPC!D776</f>
        <v>1</v>
      </c>
      <c r="C776" s="22">
        <f>INPC!E776</f>
        <v>622</v>
      </c>
      <c r="D776" s="21">
        <v>3497.7</v>
      </c>
      <c r="E776" s="23">
        <f t="shared" si="49"/>
        <v>4275.9382499999992</v>
      </c>
      <c r="F776" s="23">
        <f t="shared" si="50"/>
        <v>4266.7719000251109</v>
      </c>
      <c r="G776" s="23">
        <f t="shared" si="51"/>
        <v>4262.5860448866915</v>
      </c>
      <c r="H776" s="23">
        <f t="shared" si="48"/>
        <v>4185.1671369511996</v>
      </c>
    </row>
    <row r="777" spans="1:8">
      <c r="A777" s="17">
        <v>41122</v>
      </c>
      <c r="B777" s="18">
        <f>INPC!D777</f>
        <v>1</v>
      </c>
      <c r="C777" s="22">
        <f>INPC!E777</f>
        <v>622</v>
      </c>
      <c r="D777" s="21">
        <v>3512.04</v>
      </c>
      <c r="E777" s="23">
        <f t="shared" si="49"/>
        <v>4293.4688999999998</v>
      </c>
      <c r="F777" s="23">
        <f t="shared" si="50"/>
        <v>4284.6946092686021</v>
      </c>
      <c r="G777" s="23">
        <f t="shared" si="51"/>
        <v>4275.6524040514496</v>
      </c>
      <c r="H777" s="23">
        <f t="shared" si="48"/>
        <v>4203.0188892147635</v>
      </c>
    </row>
    <row r="778" spans="1:8">
      <c r="A778" s="17">
        <v>41153</v>
      </c>
      <c r="B778" s="18">
        <f>INPC!D778</f>
        <v>1</v>
      </c>
      <c r="C778" s="22">
        <f>INPC!E778</f>
        <v>622</v>
      </c>
      <c r="D778" s="21">
        <v>3532.06</v>
      </c>
      <c r="E778" s="23">
        <f t="shared" si="49"/>
        <v>4317.9433499999996</v>
      </c>
      <c r="F778" s="23">
        <f t="shared" si="50"/>
        <v>4305.6887352880967</v>
      </c>
      <c r="G778" s="23">
        <f t="shared" si="51"/>
        <v>4295.7489784153295</v>
      </c>
      <c r="H778" s="23">
        <f t="shared" si="48"/>
        <v>4221.0865353681602</v>
      </c>
    </row>
    <row r="779" spans="1:8">
      <c r="A779" s="17">
        <v>41183</v>
      </c>
      <c r="B779" s="18">
        <f>INPC!D779</f>
        <v>1</v>
      </c>
      <c r="C779" s="22">
        <f>INPC!E779</f>
        <v>622</v>
      </c>
      <c r="D779" s="21">
        <v>3552.9</v>
      </c>
      <c r="E779" s="23">
        <f t="shared" si="49"/>
        <v>4343.4202500000001</v>
      </c>
      <c r="F779" s="23">
        <f t="shared" si="50"/>
        <v>4330.6630652525755</v>
      </c>
      <c r="G779" s="23">
        <f t="shared" si="51"/>
        <v>4318.2293460177889</v>
      </c>
      <c r="H779" s="23">
        <f t="shared" si="48"/>
        <v>4239.7938992181653</v>
      </c>
    </row>
    <row r="780" spans="1:8">
      <c r="A780" s="17">
        <v>41214</v>
      </c>
      <c r="B780" s="18">
        <f>INPC!D780</f>
        <v>1</v>
      </c>
      <c r="C780" s="22">
        <f>INPC!E780</f>
        <v>622</v>
      </c>
      <c r="D780" s="21">
        <v>3574.22</v>
      </c>
      <c r="E780" s="23">
        <f t="shared" si="49"/>
        <v>4369.4839499999998</v>
      </c>
      <c r="F780" s="23">
        <f t="shared" si="50"/>
        <v>4356.4326082793923</v>
      </c>
      <c r="G780" s="23">
        <f t="shared" si="51"/>
        <v>4343.5648851689839</v>
      </c>
      <c r="H780" s="23">
        <f t="shared" si="48"/>
        <v>4258.8667908889565</v>
      </c>
    </row>
    <row r="781" spans="1:8">
      <c r="A781" s="17">
        <v>41244</v>
      </c>
      <c r="B781" s="18">
        <f>INPC!D781</f>
        <v>1</v>
      </c>
      <c r="C781" s="22">
        <f>INPC!E781</f>
        <v>622</v>
      </c>
      <c r="D781" s="21">
        <v>3602.46</v>
      </c>
      <c r="E781" s="23">
        <f t="shared" si="49"/>
        <v>4404.0073499999999</v>
      </c>
      <c r="F781" s="23">
        <f t="shared" si="50"/>
        <v>4386.7116877573608</v>
      </c>
      <c r="G781" s="23">
        <f t="shared" si="51"/>
        <v>4372.2334761686197</v>
      </c>
      <c r="H781" s="23">
        <f t="shared" ref="H781:H844" si="52">GEOMEAN(E770:E781)</f>
        <v>4279.0536188743326</v>
      </c>
    </row>
    <row r="782" spans="1:8">
      <c r="A782" s="17">
        <v>41275</v>
      </c>
      <c r="B782" s="18">
        <f>INPC!D782</f>
        <v>1</v>
      </c>
      <c r="C782" s="22">
        <f>INPC!E782</f>
        <v>678</v>
      </c>
      <c r="D782" s="21">
        <v>3633.44</v>
      </c>
      <c r="E782" s="23">
        <f t="shared" si="49"/>
        <v>4441.8804</v>
      </c>
      <c r="F782" s="23">
        <f t="shared" si="50"/>
        <v>4422.903337110245</v>
      </c>
      <c r="G782" s="23">
        <f t="shared" si="51"/>
        <v>4405.0247015804689</v>
      </c>
      <c r="H782" s="23">
        <f t="shared" si="52"/>
        <v>4300.4035002093497</v>
      </c>
    </row>
    <row r="783" spans="1:8">
      <c r="A783" s="17">
        <v>41306</v>
      </c>
      <c r="B783" s="18">
        <f>INPC!D783</f>
        <v>1</v>
      </c>
      <c r="C783" s="22">
        <f>INPC!E783</f>
        <v>678</v>
      </c>
      <c r="D783" s="21">
        <v>3655.24</v>
      </c>
      <c r="E783" s="23">
        <f t="shared" si="49"/>
        <v>4468.5308999999997</v>
      </c>
      <c r="F783" s="23">
        <f t="shared" si="50"/>
        <v>4455.1857224479836</v>
      </c>
      <c r="G783" s="23">
        <f t="shared" si="51"/>
        <v>4438.0605220900661</v>
      </c>
      <c r="H783" s="23">
        <f t="shared" si="52"/>
        <v>4322.3975536975076</v>
      </c>
    </row>
    <row r="784" spans="1:8">
      <c r="A784" s="17">
        <v>41334</v>
      </c>
      <c r="B784" s="18">
        <f>INPC!D784</f>
        <v>1</v>
      </c>
      <c r="C784" s="22">
        <f>INPC!E784</f>
        <v>678</v>
      </c>
      <c r="D784" s="21">
        <v>3672.42</v>
      </c>
      <c r="E784" s="23">
        <f t="shared" si="49"/>
        <v>4489.5334499999999</v>
      </c>
      <c r="F784" s="23">
        <f t="shared" si="50"/>
        <v>4479.0198646476892</v>
      </c>
      <c r="G784" s="23">
        <f t="shared" si="51"/>
        <v>4466.605667293099</v>
      </c>
      <c r="H784" s="23">
        <f t="shared" si="52"/>
        <v>4345.4423729576965</v>
      </c>
    </row>
    <row r="785" spans="1:8">
      <c r="A785" s="17">
        <v>41365</v>
      </c>
      <c r="B785" s="18">
        <f>INPC!D785</f>
        <v>1</v>
      </c>
      <c r="C785" s="22">
        <f>INPC!E785</f>
        <v>678</v>
      </c>
      <c r="D785" s="21">
        <v>3692.62</v>
      </c>
      <c r="E785" s="23">
        <f t="shared" si="49"/>
        <v>4514.2279499999995</v>
      </c>
      <c r="F785" s="23">
        <f t="shared" si="50"/>
        <v>4501.863767646676</v>
      </c>
      <c r="G785" s="23">
        <f t="shared" si="51"/>
        <v>4490.7252756841945</v>
      </c>
      <c r="H785" s="23">
        <f t="shared" si="52"/>
        <v>4368.284591879813</v>
      </c>
    </row>
    <row r="786" spans="1:8">
      <c r="A786" s="17">
        <v>41395</v>
      </c>
      <c r="B786" s="18">
        <f>INPC!D786</f>
        <v>1</v>
      </c>
      <c r="C786" s="22">
        <f>INPC!E786</f>
        <v>678</v>
      </c>
      <c r="D786" s="21">
        <v>3706.28</v>
      </c>
      <c r="E786" s="23">
        <f t="shared" si="49"/>
        <v>4530.9273000000003</v>
      </c>
      <c r="F786" s="23">
        <f t="shared" si="50"/>
        <v>4522.5699173233388</v>
      </c>
      <c r="G786" s="23">
        <f t="shared" si="51"/>
        <v>4511.5308383354777</v>
      </c>
      <c r="H786" s="23">
        <f t="shared" si="52"/>
        <v>4391.2833781640666</v>
      </c>
    </row>
    <row r="787" spans="1:8">
      <c r="A787" s="17">
        <v>41426</v>
      </c>
      <c r="B787" s="18">
        <f>INPC!D787</f>
        <v>1</v>
      </c>
      <c r="C787" s="22">
        <f>INPC!E787</f>
        <v>678</v>
      </c>
      <c r="D787" s="21">
        <v>3715.92</v>
      </c>
      <c r="E787" s="23">
        <f t="shared" si="49"/>
        <v>4542.7121999999999</v>
      </c>
      <c r="F787" s="23">
        <f t="shared" si="50"/>
        <v>4536.8159234228424</v>
      </c>
      <c r="G787" s="23">
        <f t="shared" si="51"/>
        <v>4529.2740685621739</v>
      </c>
      <c r="H787" s="23">
        <f t="shared" si="52"/>
        <v>4415.0651193066788</v>
      </c>
    </row>
    <row r="788" spans="1:8">
      <c r="A788" s="17">
        <v>41456</v>
      </c>
      <c r="B788" s="18">
        <f>INPC!D788</f>
        <v>1</v>
      </c>
      <c r="C788" s="22">
        <f>INPC!E788</f>
        <v>678</v>
      </c>
      <c r="D788" s="21">
        <v>3717.03</v>
      </c>
      <c r="E788" s="23">
        <f t="shared" si="49"/>
        <v>4544.0691749999996</v>
      </c>
      <c r="F788" s="23">
        <f t="shared" si="50"/>
        <v>4543.3906368390153</v>
      </c>
      <c r="G788" s="23">
        <f t="shared" si="51"/>
        <v>4539.232386629159</v>
      </c>
      <c r="H788" s="23">
        <f t="shared" si="52"/>
        <v>4437.4987046746255</v>
      </c>
    </row>
    <row r="789" spans="1:8">
      <c r="A789" s="17">
        <v>41487</v>
      </c>
      <c r="B789" s="18">
        <f>INPC!D789</f>
        <v>1</v>
      </c>
      <c r="C789" s="22">
        <f>INPC!E789</f>
        <v>678</v>
      </c>
      <c r="D789" s="21">
        <v>3725.95</v>
      </c>
      <c r="E789" s="23">
        <f t="shared" si="49"/>
        <v>4554.9738749999997</v>
      </c>
      <c r="F789" s="23">
        <f t="shared" si="50"/>
        <v>4549.5182578288222</v>
      </c>
      <c r="G789" s="23">
        <f t="shared" si="51"/>
        <v>4547.2484396302116</v>
      </c>
      <c r="H789" s="23">
        <f t="shared" si="52"/>
        <v>4459.4165029321066</v>
      </c>
    </row>
    <row r="790" spans="1:8">
      <c r="A790" s="17">
        <v>41518</v>
      </c>
      <c r="B790" s="18">
        <f>INPC!D790</f>
        <v>1</v>
      </c>
      <c r="C790" s="22">
        <f>INPC!E790</f>
        <v>678</v>
      </c>
      <c r="D790" s="21">
        <v>3738.99</v>
      </c>
      <c r="E790" s="23">
        <f t="shared" si="49"/>
        <v>4570.9152749999994</v>
      </c>
      <c r="F790" s="23">
        <f t="shared" si="50"/>
        <v>4562.9376132556799</v>
      </c>
      <c r="G790" s="23">
        <f t="shared" si="51"/>
        <v>4556.6394445492488</v>
      </c>
      <c r="H790" s="23">
        <f t="shared" si="52"/>
        <v>4480.6245692062894</v>
      </c>
    </row>
    <row r="791" spans="1:8">
      <c r="A791" s="17">
        <v>41548</v>
      </c>
      <c r="B791" s="18">
        <f>INPC!D791</f>
        <v>1</v>
      </c>
      <c r="C791" s="22">
        <f>INPC!E791</f>
        <v>678</v>
      </c>
      <c r="D791" s="21">
        <v>3760.3</v>
      </c>
      <c r="E791" s="23">
        <f t="shared" si="49"/>
        <v>4596.9667499999996</v>
      </c>
      <c r="F791" s="23">
        <f t="shared" si="50"/>
        <v>4583.9225054795706</v>
      </c>
      <c r="G791" s="23">
        <f t="shared" si="51"/>
        <v>4574.2525773140233</v>
      </c>
      <c r="H791" s="23">
        <f t="shared" si="52"/>
        <v>4501.8585846371107</v>
      </c>
    </row>
    <row r="792" spans="1:8">
      <c r="A792" s="17">
        <v>41579</v>
      </c>
      <c r="B792" s="18">
        <f>INPC!D792</f>
        <v>1</v>
      </c>
      <c r="C792" s="22">
        <f>INPC!E792</f>
        <v>678</v>
      </c>
      <c r="D792" s="21">
        <v>3780.61</v>
      </c>
      <c r="E792" s="23">
        <f t="shared" si="49"/>
        <v>4621.7957249999999</v>
      </c>
      <c r="F792" s="23">
        <f t="shared" si="50"/>
        <v>4609.3645194448591</v>
      </c>
      <c r="G792" s="23">
        <f t="shared" si="51"/>
        <v>4596.5123023056894</v>
      </c>
      <c r="H792" s="23">
        <f t="shared" si="52"/>
        <v>4522.9685198753323</v>
      </c>
    </row>
    <row r="793" spans="1:8">
      <c r="A793" s="17">
        <v>41609</v>
      </c>
      <c r="B793" s="18">
        <f>INPC!D793</f>
        <v>1</v>
      </c>
      <c r="C793" s="22">
        <f>INPC!E793</f>
        <v>678</v>
      </c>
      <c r="D793" s="21">
        <v>3815.39</v>
      </c>
      <c r="E793" s="23">
        <f t="shared" si="49"/>
        <v>4664.3142749999997</v>
      </c>
      <c r="F793" s="23">
        <f t="shared" si="50"/>
        <v>4643.006329551089</v>
      </c>
      <c r="G793" s="23">
        <f t="shared" si="51"/>
        <v>4627.6087968720158</v>
      </c>
      <c r="H793" s="23">
        <f t="shared" si="52"/>
        <v>4544.6650367975108</v>
      </c>
    </row>
    <row r="794" spans="1:8">
      <c r="A794" s="17">
        <v>41640</v>
      </c>
      <c r="B794" s="18">
        <f>INPC!D794</f>
        <v>1</v>
      </c>
      <c r="C794" s="22">
        <f>INPC!E794</f>
        <v>724</v>
      </c>
      <c r="D794" s="24">
        <v>3836.37</v>
      </c>
      <c r="E794" s="23">
        <f t="shared" si="49"/>
        <v>4689.9623249999995</v>
      </c>
      <c r="F794" s="23">
        <f t="shared" si="50"/>
        <v>4677.1207191721796</v>
      </c>
      <c r="G794" s="23">
        <f t="shared" si="51"/>
        <v>4658.605858188841</v>
      </c>
      <c r="H794" s="23">
        <f t="shared" si="52"/>
        <v>4565.2940290142706</v>
      </c>
    </row>
    <row r="795" spans="1:8">
      <c r="A795" s="17">
        <v>41671</v>
      </c>
      <c r="B795" s="18">
        <f>INPC!D795</f>
        <v>1</v>
      </c>
      <c r="C795" s="22">
        <f>INPC!E795</f>
        <v>724</v>
      </c>
      <c r="D795" s="21">
        <v>3862.84</v>
      </c>
      <c r="E795" s="23">
        <f t="shared" si="49"/>
        <v>4722.3218999999999</v>
      </c>
      <c r="F795" s="23">
        <f t="shared" si="50"/>
        <v>4706.1142992411915</v>
      </c>
      <c r="G795" s="23">
        <f t="shared" si="51"/>
        <v>4692.139500763159</v>
      </c>
      <c r="H795" s="23">
        <f t="shared" si="52"/>
        <v>4586.3583920311949</v>
      </c>
    </row>
    <row r="796" spans="1:8">
      <c r="A796" s="17">
        <v>41699</v>
      </c>
      <c r="B796" s="18">
        <f>INPC!D796</f>
        <v>1</v>
      </c>
      <c r="C796" s="22">
        <f>INPC!E796</f>
        <v>724</v>
      </c>
      <c r="D796" s="21">
        <v>3898.38</v>
      </c>
      <c r="E796" s="23">
        <f t="shared" si="49"/>
        <v>4765.76955</v>
      </c>
      <c r="F796" s="23">
        <f t="shared" si="50"/>
        <v>4743.995986119523</v>
      </c>
      <c r="G796" s="23">
        <f t="shared" si="51"/>
        <v>4725.9159477038729</v>
      </c>
      <c r="H796" s="23">
        <f t="shared" si="52"/>
        <v>4609.2363089210457</v>
      </c>
    </row>
    <row r="797" spans="1:8">
      <c r="A797" s="17">
        <v>41730</v>
      </c>
      <c r="B797" s="18">
        <f>INPC!D797</f>
        <v>1</v>
      </c>
      <c r="C797" s="22">
        <f>INPC!E797</f>
        <v>724</v>
      </c>
      <c r="D797" s="21">
        <v>3924.5</v>
      </c>
      <c r="E797" s="23">
        <f t="shared" si="49"/>
        <v>4797.7012500000001</v>
      </c>
      <c r="F797" s="23">
        <f t="shared" si="50"/>
        <v>4781.7087455476558</v>
      </c>
      <c r="G797" s="23">
        <f t="shared" si="51"/>
        <v>4761.8306090778478</v>
      </c>
      <c r="H797" s="23">
        <f t="shared" si="52"/>
        <v>4632.6886912188784</v>
      </c>
    </row>
    <row r="798" spans="1:8">
      <c r="A798" s="17">
        <v>41760</v>
      </c>
      <c r="B798" s="18">
        <f>INPC!D798</f>
        <v>1</v>
      </c>
      <c r="C798" s="22">
        <f>INPC!E798</f>
        <v>724</v>
      </c>
      <c r="D798" s="21">
        <v>3942.55</v>
      </c>
      <c r="E798" s="23">
        <f t="shared" si="49"/>
        <v>4819.7673750000004</v>
      </c>
      <c r="F798" s="23">
        <f t="shared" si="50"/>
        <v>4808.7216554659017</v>
      </c>
      <c r="G798" s="23">
        <f t="shared" si="51"/>
        <v>4794.3614459983337</v>
      </c>
      <c r="H798" s="23">
        <f t="shared" si="52"/>
        <v>4656.6082078124891</v>
      </c>
    </row>
    <row r="799" spans="1:8">
      <c r="A799" s="17">
        <v>41791</v>
      </c>
      <c r="B799" s="18">
        <f>INPC!D799</f>
        <v>1</v>
      </c>
      <c r="C799" s="22">
        <f>INPC!E799</f>
        <v>724</v>
      </c>
      <c r="D799" s="21">
        <v>3958.32</v>
      </c>
      <c r="E799" s="23">
        <f t="shared" si="49"/>
        <v>4839.0461999999998</v>
      </c>
      <c r="F799" s="23">
        <f t="shared" si="50"/>
        <v>4829.3971674400236</v>
      </c>
      <c r="G799" s="23">
        <f t="shared" si="51"/>
        <v>4818.8086631860415</v>
      </c>
      <c r="H799" s="23">
        <f t="shared" si="52"/>
        <v>4681.1951321370752</v>
      </c>
    </row>
    <row r="800" spans="1:8">
      <c r="A800" s="17">
        <v>41821</v>
      </c>
      <c r="B800" s="18">
        <f>INPC!D800</f>
        <v>1</v>
      </c>
      <c r="C800" s="22">
        <f>INPC!E800</f>
        <v>724</v>
      </c>
      <c r="D800" s="21">
        <v>3958.72</v>
      </c>
      <c r="E800" s="23">
        <f t="shared" si="49"/>
        <v>4839.5351999999993</v>
      </c>
      <c r="F800" s="23">
        <f t="shared" si="50"/>
        <v>4839.2906938234482</v>
      </c>
      <c r="G800" s="23">
        <f t="shared" si="51"/>
        <v>4832.7741497030484</v>
      </c>
      <c r="H800" s="23">
        <f t="shared" si="52"/>
        <v>4705.8343768280038</v>
      </c>
    </row>
    <row r="801" spans="1:8">
      <c r="A801" s="17">
        <v>41852</v>
      </c>
      <c r="B801" s="18">
        <f>INPC!D801</f>
        <v>1</v>
      </c>
      <c r="C801" s="22">
        <f>INPC!E801</f>
        <v>724</v>
      </c>
      <c r="D801" s="21">
        <v>3968.62</v>
      </c>
      <c r="E801" s="23">
        <f t="shared" si="49"/>
        <v>4851.6379499999994</v>
      </c>
      <c r="F801" s="23">
        <f t="shared" si="50"/>
        <v>4845.5827963910424</v>
      </c>
      <c r="G801" s="23">
        <f t="shared" si="51"/>
        <v>4843.402950443483</v>
      </c>
      <c r="H801" s="23">
        <f t="shared" si="52"/>
        <v>4730.6430446360901</v>
      </c>
    </row>
    <row r="802" spans="1:8">
      <c r="A802" s="17">
        <v>41883</v>
      </c>
      <c r="B802" s="18">
        <f>INPC!D802</f>
        <v>1</v>
      </c>
      <c r="C802" s="22">
        <f>INPC!E802</f>
        <v>724</v>
      </c>
      <c r="D802" s="21">
        <v>3991.24</v>
      </c>
      <c r="E802" s="23">
        <f t="shared" si="49"/>
        <v>4879.2908999999991</v>
      </c>
      <c r="F802" s="23">
        <f t="shared" si="50"/>
        <v>4865.4447792087467</v>
      </c>
      <c r="G802" s="23">
        <f t="shared" si="51"/>
        <v>4856.7928768128231</v>
      </c>
      <c r="H802" s="23">
        <f t="shared" si="52"/>
        <v>4756.4504201491745</v>
      </c>
    </row>
    <row r="803" spans="1:8">
      <c r="A803" s="17">
        <v>41913</v>
      </c>
      <c r="B803" s="18">
        <f>INPC!D803</f>
        <v>1</v>
      </c>
      <c r="C803" s="22">
        <f>INPC!E803</f>
        <v>724</v>
      </c>
      <c r="D803" s="21">
        <v>4008</v>
      </c>
      <c r="E803" s="23">
        <f t="shared" si="49"/>
        <v>4899.78</v>
      </c>
      <c r="F803" s="23">
        <f t="shared" si="50"/>
        <v>4889.5247178025384</v>
      </c>
      <c r="G803" s="23">
        <f t="shared" si="51"/>
        <v>4876.8630354088418</v>
      </c>
      <c r="H803" s="23">
        <f t="shared" si="52"/>
        <v>4781.8036846079549</v>
      </c>
    </row>
    <row r="804" spans="1:8">
      <c r="A804" s="17">
        <v>41944</v>
      </c>
      <c r="B804" s="18">
        <f>INPC!D804</f>
        <v>1</v>
      </c>
      <c r="C804" s="22">
        <f>INPC!E804</f>
        <v>724</v>
      </c>
      <c r="D804" s="21">
        <v>4028.44</v>
      </c>
      <c r="E804" s="23">
        <f t="shared" si="49"/>
        <v>4924.7678999999998</v>
      </c>
      <c r="F804" s="23">
        <f t="shared" si="50"/>
        <v>4912.2580613259715</v>
      </c>
      <c r="G804" s="23">
        <f t="shared" si="51"/>
        <v>4901.2443322240788</v>
      </c>
      <c r="H804" s="23">
        <f t="shared" si="52"/>
        <v>4807.1719925233874</v>
      </c>
    </row>
    <row r="805" spans="1:8">
      <c r="A805" s="17">
        <v>41974</v>
      </c>
      <c r="B805" s="18">
        <f>INPC!D805</f>
        <v>1</v>
      </c>
      <c r="C805" s="22">
        <f>INPC!E805</f>
        <v>724</v>
      </c>
      <c r="D805" s="21">
        <v>4059.86</v>
      </c>
      <c r="E805" s="23">
        <f t="shared" si="49"/>
        <v>4963.1788500000002</v>
      </c>
      <c r="F805" s="23">
        <f t="shared" si="50"/>
        <v>4943.9360718398166</v>
      </c>
      <c r="G805" s="23">
        <f t="shared" si="51"/>
        <v>4929.173343190675</v>
      </c>
      <c r="H805" s="23">
        <f t="shared" si="52"/>
        <v>4832.1158443759887</v>
      </c>
    </row>
    <row r="806" spans="1:8">
      <c r="A806" s="17">
        <v>42005</v>
      </c>
      <c r="B806" s="18">
        <f>INPC!D806</f>
        <v>1</v>
      </c>
      <c r="C806" s="22">
        <f>INPC!E806</f>
        <v>788</v>
      </c>
      <c r="D806" s="21">
        <v>4110.2</v>
      </c>
      <c r="E806" s="23">
        <f t="shared" si="49"/>
        <v>5024.7194999999992</v>
      </c>
      <c r="F806" s="23">
        <f t="shared" si="50"/>
        <v>4993.8543780913924</v>
      </c>
      <c r="G806" s="23">
        <f t="shared" si="51"/>
        <v>4970.7185323703461</v>
      </c>
      <c r="H806" s="23">
        <f t="shared" si="52"/>
        <v>4859.9583031180127</v>
      </c>
    </row>
    <row r="807" spans="1:8">
      <c r="A807" s="17">
        <v>42036</v>
      </c>
      <c r="B807" s="18">
        <f>INPC!D807</f>
        <v>1</v>
      </c>
      <c r="C807" s="22">
        <f>INPC!E807</f>
        <v>788</v>
      </c>
      <c r="D807" s="21">
        <v>4160.34</v>
      </c>
      <c r="E807" s="23">
        <f t="shared" si="49"/>
        <v>5086.0156500000003</v>
      </c>
      <c r="F807" s="23">
        <f t="shared" si="50"/>
        <v>5055.2746724446315</v>
      </c>
      <c r="G807" s="23">
        <f t="shared" si="51"/>
        <v>5024.3877349447139</v>
      </c>
      <c r="H807" s="23">
        <f t="shared" si="52"/>
        <v>4890.0997549247513</v>
      </c>
    </row>
    <row r="808" spans="1:8">
      <c r="A808" s="17">
        <v>42064</v>
      </c>
      <c r="B808" s="18">
        <f>INPC!D808</f>
        <v>1</v>
      </c>
      <c r="C808" s="22">
        <f>INPC!E808</f>
        <v>788</v>
      </c>
      <c r="D808" s="21">
        <v>4215.26</v>
      </c>
      <c r="E808" s="23">
        <f t="shared" si="49"/>
        <v>5153.15535</v>
      </c>
      <c r="F808" s="23">
        <f t="shared" si="50"/>
        <v>5119.4754376773044</v>
      </c>
      <c r="G808" s="23">
        <f t="shared" si="51"/>
        <v>5087.6932262978262</v>
      </c>
      <c r="H808" s="23">
        <f t="shared" si="52"/>
        <v>4922.0505347890457</v>
      </c>
    </row>
    <row r="809" spans="1:8">
      <c r="A809" s="17">
        <v>42095</v>
      </c>
      <c r="B809" s="18">
        <f>INPC!D809</f>
        <v>1</v>
      </c>
      <c r="C809" s="22">
        <f>INPC!E809</f>
        <v>788</v>
      </c>
      <c r="D809" s="21">
        <v>4245.1899999999996</v>
      </c>
      <c r="E809" s="23">
        <f t="shared" si="49"/>
        <v>5189.7447749999992</v>
      </c>
      <c r="F809" s="23">
        <f t="shared" si="50"/>
        <v>5171.4177023738657</v>
      </c>
      <c r="G809" s="23">
        <f t="shared" si="51"/>
        <v>5142.7921922622209</v>
      </c>
      <c r="H809" s="23">
        <f t="shared" si="52"/>
        <v>4954.3741560629151</v>
      </c>
    </row>
    <row r="810" spans="1:8">
      <c r="A810" s="17">
        <v>42125</v>
      </c>
      <c r="B810" s="18">
        <f>INPC!D810</f>
        <v>1</v>
      </c>
      <c r="C810" s="22">
        <f>INPC!E810</f>
        <v>788</v>
      </c>
      <c r="D810" s="21">
        <v>4276.6000000000004</v>
      </c>
      <c r="E810" s="23">
        <f t="shared" si="49"/>
        <v>5228.1435000000001</v>
      </c>
      <c r="F810" s="23">
        <f t="shared" si="50"/>
        <v>5208.9087544393797</v>
      </c>
      <c r="G810" s="23">
        <f t="shared" si="51"/>
        <v>5190.2575830703208</v>
      </c>
      <c r="H810" s="23">
        <f t="shared" si="52"/>
        <v>4988.0667135689901</v>
      </c>
    </row>
    <row r="811" spans="1:8">
      <c r="A811" s="17">
        <v>42156</v>
      </c>
      <c r="B811" s="18">
        <f>INPC!D811</f>
        <v>1</v>
      </c>
      <c r="C811" s="22">
        <f>INPC!E811</f>
        <v>788</v>
      </c>
      <c r="D811" s="21">
        <v>4310.3900000000003</v>
      </c>
      <c r="E811" s="23">
        <f t="shared" si="49"/>
        <v>5269.4517750000005</v>
      </c>
      <c r="F811" s="23">
        <f t="shared" si="50"/>
        <v>5248.7570000934238</v>
      </c>
      <c r="G811" s="23">
        <f t="shared" si="51"/>
        <v>5229.0120745037502</v>
      </c>
      <c r="H811" s="23">
        <f t="shared" si="52"/>
        <v>5023.6116493205127</v>
      </c>
    </row>
    <row r="812" spans="1:8">
      <c r="A812" s="17">
        <v>42186</v>
      </c>
      <c r="B812" s="18">
        <f>INPC!D812</f>
        <v>1</v>
      </c>
      <c r="C812" s="22">
        <f>INPC!E812</f>
        <v>788</v>
      </c>
      <c r="D812" s="21">
        <v>4337.1099999999997</v>
      </c>
      <c r="E812" s="23">
        <f t="shared" si="49"/>
        <v>5302.116974999999</v>
      </c>
      <c r="F812" s="23">
        <f t="shared" si="50"/>
        <v>5285.759141804645</v>
      </c>
      <c r="G812" s="23">
        <f t="shared" si="51"/>
        <v>5266.4837222171409</v>
      </c>
      <c r="H812" s="23">
        <f t="shared" si="52"/>
        <v>5061.9734526020184</v>
      </c>
    </row>
    <row r="813" spans="1:8">
      <c r="A813" s="17">
        <v>42217</v>
      </c>
      <c r="B813" s="18">
        <f>INPC!D813</f>
        <v>1</v>
      </c>
      <c r="C813" s="22">
        <f>INPC!E813</f>
        <v>788</v>
      </c>
      <c r="D813" s="21">
        <v>4346.6499999999996</v>
      </c>
      <c r="E813" s="23">
        <f t="shared" si="49"/>
        <v>5313.7796249999992</v>
      </c>
      <c r="F813" s="23">
        <f t="shared" si="50"/>
        <v>5307.9450968450701</v>
      </c>
      <c r="G813" s="23">
        <f t="shared" si="51"/>
        <v>5295.0828468438667</v>
      </c>
      <c r="H813" s="23">
        <f t="shared" si="52"/>
        <v>5100.5004796570129</v>
      </c>
    </row>
    <row r="814" spans="1:8">
      <c r="A814" s="17">
        <v>42248</v>
      </c>
      <c r="B814" s="18">
        <f>INPC!D814</f>
        <v>1</v>
      </c>
      <c r="C814" s="22">
        <f>INPC!E814</f>
        <v>788</v>
      </c>
      <c r="D814" s="21">
        <v>4370.12</v>
      </c>
      <c r="E814" s="23">
        <f t="shared" si="49"/>
        <v>5342.4716999999991</v>
      </c>
      <c r="F814" s="23">
        <f t="shared" si="50"/>
        <v>5328.106349032375</v>
      </c>
      <c r="G814" s="23">
        <f t="shared" si="51"/>
        <v>5319.4291004309725</v>
      </c>
      <c r="H814" s="23">
        <f t="shared" si="52"/>
        <v>5139.1929007731296</v>
      </c>
    </row>
    <row r="815" spans="1:8">
      <c r="A815" s="17">
        <v>42278</v>
      </c>
      <c r="B815" s="18">
        <f>INPC!D815</f>
        <v>1</v>
      </c>
      <c r="C815" s="22">
        <f>INPC!E815</f>
        <v>788</v>
      </c>
      <c r="D815" s="21">
        <v>4405.95</v>
      </c>
      <c r="E815" s="23">
        <f t="shared" si="49"/>
        <v>5386.2738749999999</v>
      </c>
      <c r="F815" s="23">
        <f t="shared" si="50"/>
        <v>5364.3280796048293</v>
      </c>
      <c r="G815" s="23">
        <f t="shared" si="51"/>
        <v>5347.4253912798058</v>
      </c>
      <c r="H815" s="23">
        <f t="shared" si="52"/>
        <v>5179.8944104090615</v>
      </c>
    </row>
    <row r="816" spans="1:8">
      <c r="A816" s="17">
        <v>42309</v>
      </c>
      <c r="B816" s="18">
        <f>INPC!D816</f>
        <v>1</v>
      </c>
      <c r="C816" s="22">
        <f>INPC!E816</f>
        <v>788</v>
      </c>
      <c r="D816" s="21">
        <v>4450.45</v>
      </c>
      <c r="E816" s="23">
        <f t="shared" ref="E816:E868" si="53">D816*(1.2225)</f>
        <v>5440.6751249999998</v>
      </c>
      <c r="F816" s="23">
        <f t="shared" si="50"/>
        <v>5413.406163234924</v>
      </c>
      <c r="G816" s="23">
        <f t="shared" si="51"/>
        <v>5389.6573072165393</v>
      </c>
      <c r="H816" s="23">
        <f t="shared" si="52"/>
        <v>5223.0777713278239</v>
      </c>
    </row>
    <row r="817" spans="1:8">
      <c r="A817" s="17">
        <v>42339</v>
      </c>
      <c r="B817" s="18">
        <f>INPC!D817</f>
        <v>1</v>
      </c>
      <c r="C817" s="22">
        <f>INPC!E817</f>
        <v>788</v>
      </c>
      <c r="D817" s="21">
        <v>4493.17</v>
      </c>
      <c r="E817" s="23">
        <f t="shared" si="53"/>
        <v>5492.9003249999996</v>
      </c>
      <c r="F817" s="23">
        <f t="shared" si="50"/>
        <v>5466.7253600608028</v>
      </c>
      <c r="G817" s="23">
        <f t="shared" si="51"/>
        <v>5439.7755598756748</v>
      </c>
      <c r="H817" s="23">
        <f t="shared" si="52"/>
        <v>5267.4041540927883</v>
      </c>
    </row>
    <row r="818" spans="1:8">
      <c r="A818" s="17">
        <v>42370</v>
      </c>
      <c r="B818" s="18">
        <f>INPC!D818</f>
        <v>1</v>
      </c>
      <c r="C818" s="22">
        <f>INPC!E818</f>
        <v>880</v>
      </c>
      <c r="D818" s="21">
        <v>4550.2299999999996</v>
      </c>
      <c r="E818" s="23">
        <f t="shared" si="53"/>
        <v>5562.6561749999992</v>
      </c>
      <c r="F818" s="23">
        <f t="shared" si="50"/>
        <v>5527.6682164833983</v>
      </c>
      <c r="G818" s="23">
        <f t="shared" si="51"/>
        <v>5498.5170556365629</v>
      </c>
      <c r="H818" s="23">
        <f t="shared" si="52"/>
        <v>5312.2378039785726</v>
      </c>
    </row>
    <row r="819" spans="1:8">
      <c r="A819" s="17">
        <v>42401</v>
      </c>
      <c r="B819" s="18">
        <f>INPC!D819</f>
        <v>1</v>
      </c>
      <c r="C819" s="22">
        <f>INPC!E819</f>
        <v>880</v>
      </c>
      <c r="D819" s="21">
        <v>4591.18</v>
      </c>
      <c r="E819" s="23">
        <f t="shared" si="53"/>
        <v>5612.7175500000003</v>
      </c>
      <c r="F819" s="23">
        <f t="shared" si="50"/>
        <v>5587.6307982935277</v>
      </c>
      <c r="G819" s="23">
        <f t="shared" si="51"/>
        <v>5555.8738269138257</v>
      </c>
      <c r="H819" s="23">
        <f t="shared" si="52"/>
        <v>5356.0398478247644</v>
      </c>
    </row>
    <row r="820" spans="1:8">
      <c r="A820" s="17">
        <v>42430</v>
      </c>
      <c r="B820" s="18">
        <f>INPC!D820</f>
        <v>1</v>
      </c>
      <c r="C820" s="22">
        <f>INPC!E820</f>
        <v>880</v>
      </c>
      <c r="D820" s="21">
        <v>4610.92</v>
      </c>
      <c r="E820" s="23">
        <f t="shared" si="53"/>
        <v>5636.8496999999998</v>
      </c>
      <c r="F820" s="23">
        <f t="shared" si="50"/>
        <v>5624.7706831392015</v>
      </c>
      <c r="G820" s="23">
        <f t="shared" si="51"/>
        <v>5603.9891613393647</v>
      </c>
      <c r="H820" s="23">
        <f t="shared" si="52"/>
        <v>5396.2335083587832</v>
      </c>
    </row>
    <row r="821" spans="1:8">
      <c r="A821" s="17">
        <v>42461</v>
      </c>
      <c r="B821" s="18">
        <f>INPC!D821</f>
        <v>1</v>
      </c>
      <c r="C821" s="22">
        <f>INPC!E821</f>
        <v>880</v>
      </c>
      <c r="D821" s="21">
        <v>4639.05</v>
      </c>
      <c r="E821" s="23">
        <f t="shared" si="53"/>
        <v>5671.238625</v>
      </c>
      <c r="F821" s="23">
        <f t="shared" si="50"/>
        <v>5654.0180174774523</v>
      </c>
      <c r="G821" s="23">
        <f t="shared" si="51"/>
        <v>5640.2175378080638</v>
      </c>
      <c r="H821" s="23">
        <f t="shared" si="52"/>
        <v>5436.2788794635362</v>
      </c>
    </row>
    <row r="822" spans="1:8">
      <c r="A822" s="17">
        <v>42491</v>
      </c>
      <c r="B822" s="18">
        <f>INPC!D822</f>
        <v>1</v>
      </c>
      <c r="C822" s="22">
        <f>INPC!E822</f>
        <v>880</v>
      </c>
      <c r="D822" s="21">
        <v>4675.2299999999996</v>
      </c>
      <c r="E822" s="23">
        <f t="shared" si="53"/>
        <v>5715.4686749999992</v>
      </c>
      <c r="F822" s="23">
        <f t="shared" si="50"/>
        <v>5693.3106984985079</v>
      </c>
      <c r="G822" s="23">
        <f t="shared" si="51"/>
        <v>5674.4278063867487</v>
      </c>
      <c r="H822" s="23">
        <f t="shared" si="52"/>
        <v>5476.8026289208565</v>
      </c>
    </row>
    <row r="823" spans="1:8">
      <c r="A823" s="17">
        <v>42522</v>
      </c>
      <c r="B823" s="18">
        <f>INPC!D823</f>
        <v>1</v>
      </c>
      <c r="C823" s="22">
        <f>INPC!E823</f>
        <v>880</v>
      </c>
      <c r="D823" s="21">
        <v>4691.59</v>
      </c>
      <c r="E823" s="23">
        <f t="shared" si="53"/>
        <v>5735.4687749999994</v>
      </c>
      <c r="F823" s="23">
        <f t="shared" si="50"/>
        <v>5725.4599919965485</v>
      </c>
      <c r="G823" s="23">
        <f t="shared" si="51"/>
        <v>5707.3288466595141</v>
      </c>
      <c r="H823" s="23">
        <f t="shared" si="52"/>
        <v>5515.6163127587124</v>
      </c>
    </row>
    <row r="824" spans="1:8">
      <c r="A824" s="17">
        <v>42552</v>
      </c>
      <c r="B824" s="18">
        <f>INPC!D824</f>
        <v>1</v>
      </c>
      <c r="C824" s="22">
        <f>INPC!E824</f>
        <v>880</v>
      </c>
      <c r="D824" s="21">
        <v>4715.99</v>
      </c>
      <c r="E824" s="23">
        <f t="shared" si="53"/>
        <v>5765.2977749999991</v>
      </c>
      <c r="F824" s="23">
        <f t="shared" si="50"/>
        <v>5750.3639334471227</v>
      </c>
      <c r="G824" s="23">
        <f t="shared" si="51"/>
        <v>5738.7085724460921</v>
      </c>
      <c r="H824" s="23">
        <f t="shared" si="52"/>
        <v>5554.2456544612905</v>
      </c>
    </row>
    <row r="825" spans="1:8">
      <c r="A825" s="17">
        <v>42583</v>
      </c>
      <c r="B825" s="18">
        <f>INPC!D825</f>
        <v>1</v>
      </c>
      <c r="C825" s="22">
        <f>INPC!E825</f>
        <v>880</v>
      </c>
      <c r="D825" s="21">
        <v>4736.74</v>
      </c>
      <c r="E825" s="23">
        <f t="shared" si="53"/>
        <v>5790.6646499999997</v>
      </c>
      <c r="F825" s="23">
        <f t="shared" si="50"/>
        <v>5777.9672915668316</v>
      </c>
      <c r="G825" s="23">
        <f t="shared" si="51"/>
        <v>5763.7662447411913</v>
      </c>
      <c r="H825" s="23">
        <f t="shared" si="52"/>
        <v>5594.1678139764817</v>
      </c>
    </row>
    <row r="826" spans="1:8">
      <c r="A826" s="17">
        <v>42614</v>
      </c>
      <c r="B826" s="18">
        <f>INPC!D826</f>
        <v>1</v>
      </c>
      <c r="C826" s="22">
        <f>INPC!E826</f>
        <v>880</v>
      </c>
      <c r="D826" s="21">
        <v>4740.53</v>
      </c>
      <c r="E826" s="23">
        <f t="shared" si="53"/>
        <v>5795.2979249999989</v>
      </c>
      <c r="F826" s="23">
        <f t="shared" si="50"/>
        <v>5792.9808242834579</v>
      </c>
      <c r="G826" s="23">
        <f t="shared" si="51"/>
        <v>5783.7384031946467</v>
      </c>
      <c r="H826" s="23">
        <f t="shared" si="52"/>
        <v>5632.2244245986603</v>
      </c>
    </row>
    <row r="827" spans="1:8">
      <c r="A827" s="17">
        <v>42644</v>
      </c>
      <c r="B827" s="18">
        <f>INPC!D827</f>
        <v>1</v>
      </c>
      <c r="C827" s="22">
        <f>INPC!E827</f>
        <v>880</v>
      </c>
      <c r="D827" s="21">
        <v>4752.8599999999997</v>
      </c>
      <c r="E827" s="23">
        <f t="shared" si="53"/>
        <v>5810.3713499999994</v>
      </c>
      <c r="F827" s="23">
        <f t="shared" si="50"/>
        <v>5802.8297431627652</v>
      </c>
      <c r="G827" s="23">
        <f t="shared" si="51"/>
        <v>5798.7718751383791</v>
      </c>
      <c r="H827" s="23">
        <f t="shared" si="52"/>
        <v>5667.9094894582468</v>
      </c>
    </row>
    <row r="828" spans="1:8">
      <c r="A828" s="17">
        <v>42675</v>
      </c>
      <c r="B828" s="18">
        <f>INPC!D828</f>
        <v>1</v>
      </c>
      <c r="C828" s="22">
        <f>INPC!E828</f>
        <v>880</v>
      </c>
      <c r="D828" s="21">
        <v>4761.42</v>
      </c>
      <c r="E828" s="23">
        <f t="shared" si="53"/>
        <v>5820.8359499999997</v>
      </c>
      <c r="F828" s="23">
        <f t="shared" si="50"/>
        <v>5815.6012962487403</v>
      </c>
      <c r="G828" s="23">
        <f t="shared" si="51"/>
        <v>5808.8256146396025</v>
      </c>
      <c r="H828" s="23">
        <f t="shared" si="52"/>
        <v>5699.9006624304939</v>
      </c>
    </row>
    <row r="829" spans="1:8">
      <c r="A829" s="17">
        <v>42705</v>
      </c>
      <c r="B829" s="18">
        <f>INPC!D829</f>
        <v>1</v>
      </c>
      <c r="C829" s="22">
        <f>INPC!E829</f>
        <v>880</v>
      </c>
      <c r="D829" s="21">
        <v>4775.7</v>
      </c>
      <c r="E829" s="23">
        <f t="shared" si="53"/>
        <v>5838.2932499999997</v>
      </c>
      <c r="F829" s="23">
        <f t="shared" si="50"/>
        <v>5829.5580652603785</v>
      </c>
      <c r="G829" s="23">
        <f t="shared" si="51"/>
        <v>5823.1554641071898</v>
      </c>
      <c r="H829" s="23">
        <f t="shared" si="52"/>
        <v>5728.9403773951835</v>
      </c>
    </row>
    <row r="830" spans="1:8">
      <c r="A830" s="17">
        <v>42736</v>
      </c>
      <c r="B830" s="18">
        <f>INPC!D830</f>
        <v>1</v>
      </c>
      <c r="C830" s="22">
        <f>INPC!E830</f>
        <v>937</v>
      </c>
      <c r="D830" s="21">
        <v>4793.8500000000004</v>
      </c>
      <c r="E830" s="23">
        <f t="shared" si="53"/>
        <v>5860.4816250000003</v>
      </c>
      <c r="F830" s="23">
        <f t="shared" si="50"/>
        <v>5849.3769166456123</v>
      </c>
      <c r="G830" s="23">
        <f t="shared" si="51"/>
        <v>5839.8477456342289</v>
      </c>
      <c r="H830" s="23">
        <f t="shared" si="52"/>
        <v>5753.8944833011437</v>
      </c>
    </row>
    <row r="831" spans="1:8">
      <c r="A831" s="17">
        <v>42767</v>
      </c>
      <c r="B831" s="18">
        <f>INPC!D831</f>
        <v>1</v>
      </c>
      <c r="C831" s="22">
        <f>INPC!E831</f>
        <v>937</v>
      </c>
      <c r="D831" s="21">
        <v>4809.67</v>
      </c>
      <c r="E831" s="23">
        <f t="shared" si="53"/>
        <v>5879.8215749999999</v>
      </c>
      <c r="F831" s="23">
        <f t="shared" si="50"/>
        <v>5870.1436352585151</v>
      </c>
      <c r="G831" s="23">
        <f t="shared" si="51"/>
        <v>5859.5075804497255</v>
      </c>
      <c r="H831" s="23">
        <f t="shared" si="52"/>
        <v>5776.2299412742968</v>
      </c>
    </row>
    <row r="832" spans="1:8">
      <c r="A832" s="17">
        <v>42795</v>
      </c>
      <c r="B832" s="18">
        <f>INPC!D832</f>
        <v>1</v>
      </c>
      <c r="C832" s="22">
        <f>INPC!E832</f>
        <v>937</v>
      </c>
      <c r="D832" s="21">
        <v>4821.6899999999996</v>
      </c>
      <c r="E832" s="23">
        <f t="shared" si="53"/>
        <v>5894.516024999999</v>
      </c>
      <c r="F832" s="23">
        <f t="shared" si="50"/>
        <v>5887.164215305891</v>
      </c>
      <c r="G832" s="23">
        <f t="shared" si="51"/>
        <v>5878.2565474457551</v>
      </c>
      <c r="H832" s="23">
        <f t="shared" si="52"/>
        <v>5797.7851139982276</v>
      </c>
    </row>
    <row r="833" spans="1:8">
      <c r="A833" s="17">
        <v>42826</v>
      </c>
      <c r="B833" s="18">
        <f>INPC!D833</f>
        <v>1</v>
      </c>
      <c r="C833" s="22">
        <f>INPC!E833</f>
        <v>937</v>
      </c>
      <c r="D833" s="21">
        <v>4828.4399999999996</v>
      </c>
      <c r="E833" s="23">
        <f t="shared" si="53"/>
        <v>5902.7678999999989</v>
      </c>
      <c r="F833" s="23">
        <f t="shared" si="50"/>
        <v>5898.6405195100324</v>
      </c>
      <c r="G833" s="23">
        <f t="shared" si="51"/>
        <v>5892.3608550784056</v>
      </c>
      <c r="H833" s="23">
        <f t="shared" si="52"/>
        <v>5817.1500144880738</v>
      </c>
    </row>
    <row r="834" spans="1:8">
      <c r="A834" s="17">
        <v>42856</v>
      </c>
      <c r="B834" s="18">
        <f>INPC!D834</f>
        <v>1</v>
      </c>
      <c r="C834" s="22">
        <f>INPC!E834</f>
        <v>937</v>
      </c>
      <c r="D834" s="21">
        <v>4843.41</v>
      </c>
      <c r="E834" s="23">
        <f t="shared" si="53"/>
        <v>5921.0687249999992</v>
      </c>
      <c r="F834" s="23">
        <f t="shared" si="50"/>
        <v>5911.9112310338287</v>
      </c>
      <c r="G834" s="23">
        <f t="shared" si="51"/>
        <v>5906.1071326356314</v>
      </c>
      <c r="H834" s="23">
        <f t="shared" si="52"/>
        <v>5834.3070924690173</v>
      </c>
    </row>
    <row r="835" spans="1:8">
      <c r="A835" s="17">
        <v>42887</v>
      </c>
      <c r="B835" s="18">
        <f>INPC!D835</f>
        <v>1</v>
      </c>
      <c r="C835" s="22">
        <f>INPC!E835</f>
        <v>937</v>
      </c>
      <c r="D835" s="21">
        <v>4832.2700000000004</v>
      </c>
      <c r="E835" s="23">
        <f t="shared" si="53"/>
        <v>5907.4500749999997</v>
      </c>
      <c r="F835" s="23">
        <f t="shared" ref="F835:F868" si="54">SQRT(E835*E834)</f>
        <v>5914.2554800736671</v>
      </c>
      <c r="G835" s="23">
        <f t="shared" si="51"/>
        <v>5910.4238048201823</v>
      </c>
      <c r="H835" s="23">
        <f t="shared" si="52"/>
        <v>5848.6892394030283</v>
      </c>
    </row>
    <row r="836" spans="1:8">
      <c r="A836" s="17">
        <v>42917</v>
      </c>
      <c r="B836" s="18">
        <f>INPC!D836</f>
        <v>1</v>
      </c>
      <c r="C836" s="22">
        <f>INPC!E836</f>
        <v>937</v>
      </c>
      <c r="D836" s="21">
        <v>4843.87</v>
      </c>
      <c r="E836" s="23">
        <f t="shared" si="53"/>
        <v>5921.6310749999993</v>
      </c>
      <c r="F836" s="23">
        <f t="shared" si="54"/>
        <v>5914.536324863604</v>
      </c>
      <c r="G836" s="23">
        <f t="shared" ref="G836:G868" si="55">GEOMEAN(E834:E836)</f>
        <v>5916.7129904217818</v>
      </c>
      <c r="H836" s="23">
        <f t="shared" si="52"/>
        <v>5861.7439887404735</v>
      </c>
    </row>
    <row r="837" spans="1:8">
      <c r="A837" s="17">
        <v>42948</v>
      </c>
      <c r="B837" s="18">
        <f>INPC!D837</f>
        <v>1</v>
      </c>
      <c r="C837" s="22">
        <f>INPC!E837</f>
        <v>937</v>
      </c>
      <c r="D837" s="21">
        <v>4853.07</v>
      </c>
      <c r="E837" s="23">
        <f t="shared" si="53"/>
        <v>5932.8780749999996</v>
      </c>
      <c r="F837" s="23">
        <f t="shared" si="54"/>
        <v>5927.2519073434169</v>
      </c>
      <c r="G837" s="23">
        <f t="shared" si="55"/>
        <v>5920.6439324234634</v>
      </c>
      <c r="H837" s="23">
        <f t="shared" si="52"/>
        <v>5873.6076227788071</v>
      </c>
    </row>
    <row r="838" spans="1:8">
      <c r="A838" s="17">
        <v>42979</v>
      </c>
      <c r="B838" s="18">
        <f>INPC!D838</f>
        <v>1</v>
      </c>
      <c r="C838" s="22">
        <f>INPC!E838</f>
        <v>937</v>
      </c>
      <c r="D838" s="21">
        <v>4860.83</v>
      </c>
      <c r="E838" s="23">
        <f t="shared" si="53"/>
        <v>5942.3646749999998</v>
      </c>
      <c r="F838" s="23">
        <f t="shared" si="54"/>
        <v>5937.6194803946473</v>
      </c>
      <c r="G838" s="23">
        <f t="shared" si="55"/>
        <v>5932.2852211544759</v>
      </c>
      <c r="H838" s="23">
        <f t="shared" si="52"/>
        <v>5885.8866183106729</v>
      </c>
    </row>
    <row r="839" spans="1:8">
      <c r="A839" s="17">
        <v>43009</v>
      </c>
      <c r="B839" s="18">
        <f>INPC!D839</f>
        <v>1</v>
      </c>
      <c r="C839" s="22">
        <f>INPC!E839</f>
        <v>937</v>
      </c>
      <c r="D839" s="23">
        <v>4881.25</v>
      </c>
      <c r="E839" s="23">
        <f t="shared" si="53"/>
        <v>5967.328125</v>
      </c>
      <c r="F839" s="23">
        <f t="shared" si="54"/>
        <v>5954.8333187532617</v>
      </c>
      <c r="G839" s="23">
        <f t="shared" si="55"/>
        <v>5947.5058914617694</v>
      </c>
      <c r="H839" s="23">
        <f t="shared" si="52"/>
        <v>5898.9750730497899</v>
      </c>
    </row>
    <row r="840" spans="1:8">
      <c r="A840" s="17">
        <v>43040</v>
      </c>
      <c r="B840" s="18">
        <f>INPC!D840</f>
        <v>1</v>
      </c>
      <c r="C840" s="22">
        <f>INPC!E840</f>
        <v>937</v>
      </c>
      <c r="D840" s="23">
        <v>4894.92</v>
      </c>
      <c r="E840" s="23">
        <f t="shared" si="53"/>
        <v>5984.0396999999994</v>
      </c>
      <c r="F840" s="23">
        <f t="shared" si="54"/>
        <v>5975.6780705562242</v>
      </c>
      <c r="G840" s="23">
        <f t="shared" si="55"/>
        <v>5964.5529060501631</v>
      </c>
      <c r="H840" s="23">
        <f t="shared" si="52"/>
        <v>5912.5839464729988</v>
      </c>
    </row>
    <row r="841" spans="1:8">
      <c r="A841" s="17">
        <v>43070</v>
      </c>
      <c r="B841" s="18">
        <f>INPC!D841</f>
        <v>1</v>
      </c>
      <c r="C841" s="22">
        <f>INPC!E841</f>
        <v>937</v>
      </c>
      <c r="D841" s="23">
        <v>4916.46</v>
      </c>
      <c r="E841" s="23">
        <f t="shared" si="53"/>
        <v>6010.3723499999996</v>
      </c>
      <c r="F841" s="23">
        <f t="shared" si="54"/>
        <v>5997.1915722429849</v>
      </c>
      <c r="G841" s="23">
        <f t="shared" si="55"/>
        <v>5987.2205209459544</v>
      </c>
      <c r="H841" s="23">
        <f t="shared" si="52"/>
        <v>5926.913776531379</v>
      </c>
    </row>
    <row r="842" spans="1:8">
      <c r="A842" s="17">
        <v>43101</v>
      </c>
      <c r="B842" s="18">
        <f>INPC!D842</f>
        <v>1</v>
      </c>
      <c r="C842" s="22">
        <v>954</v>
      </c>
      <c r="D842" s="23">
        <v>4930.72</v>
      </c>
      <c r="E842" s="23">
        <f t="shared" si="53"/>
        <v>6027.8051999999998</v>
      </c>
      <c r="F842" s="23">
        <f t="shared" si="54"/>
        <v>6019.0824637369951</v>
      </c>
      <c r="G842" s="23">
        <f t="shared" si="55"/>
        <v>6007.3788003278405</v>
      </c>
      <c r="H842" s="23">
        <f t="shared" si="52"/>
        <v>5940.8342309050777</v>
      </c>
    </row>
    <row r="843" spans="1:8">
      <c r="A843" s="17">
        <v>43132</v>
      </c>
      <c r="B843" s="18">
        <v>1</v>
      </c>
      <c r="C843" s="22">
        <v>954</v>
      </c>
      <c r="D843" s="23">
        <v>4946.5</v>
      </c>
      <c r="E843" s="23">
        <f t="shared" si="53"/>
        <v>6047.0962499999996</v>
      </c>
      <c r="F843" s="23">
        <f t="shared" si="54"/>
        <v>6037.4430200748475</v>
      </c>
      <c r="G843" s="23">
        <f t="shared" si="55"/>
        <v>6028.405943087987</v>
      </c>
      <c r="H843" s="23">
        <f t="shared" si="52"/>
        <v>5954.7380574786021</v>
      </c>
    </row>
    <row r="844" spans="1:8">
      <c r="A844" s="17">
        <v>43160</v>
      </c>
      <c r="B844" s="18">
        <v>1</v>
      </c>
      <c r="C844" s="22">
        <v>954</v>
      </c>
      <c r="D844" s="23">
        <v>4950.95</v>
      </c>
      <c r="E844" s="23">
        <f t="shared" si="53"/>
        <v>6052.5363749999997</v>
      </c>
      <c r="F844" s="23">
        <f t="shared" si="54"/>
        <v>6049.8157010152872</v>
      </c>
      <c r="G844" s="23">
        <f t="shared" si="55"/>
        <v>6042.4699516679857</v>
      </c>
      <c r="H844" s="23">
        <f t="shared" si="52"/>
        <v>5967.8802491691185</v>
      </c>
    </row>
    <row r="845" spans="1:8">
      <c r="A845" s="17">
        <v>43191</v>
      </c>
      <c r="B845" s="18">
        <v>1</v>
      </c>
      <c r="C845" s="22">
        <v>954</v>
      </c>
      <c r="D845" s="23">
        <v>4961.84</v>
      </c>
      <c r="E845" s="23">
        <f t="shared" si="53"/>
        <v>6065.8494000000001</v>
      </c>
      <c r="F845" s="23">
        <f t="shared" si="54"/>
        <v>6059.189231140741</v>
      </c>
      <c r="G845" s="23">
        <f t="shared" si="55"/>
        <v>6055.155552752658</v>
      </c>
      <c r="H845" s="23">
        <f t="shared" ref="H845:H868" si="56">GEOMEAN(E834:E845)</f>
        <v>5981.4493072823661</v>
      </c>
    </row>
    <row r="846" spans="1:8">
      <c r="A846" s="17">
        <v>43221</v>
      </c>
      <c r="B846" s="18">
        <v>1</v>
      </c>
      <c r="C846" s="22">
        <v>954</v>
      </c>
      <c r="D846" s="23">
        <v>4981.6899999999996</v>
      </c>
      <c r="E846" s="23">
        <f t="shared" si="53"/>
        <v>6090.1160249999994</v>
      </c>
      <c r="F846" s="23">
        <f t="shared" si="54"/>
        <v>6077.9706017861445</v>
      </c>
      <c r="G846" s="23">
        <f t="shared" si="55"/>
        <v>6069.4806726724964</v>
      </c>
      <c r="H846" s="23">
        <f t="shared" si="56"/>
        <v>5995.4973474163271</v>
      </c>
    </row>
    <row r="847" spans="1:8">
      <c r="A847" s="17">
        <v>43252</v>
      </c>
      <c r="B847" s="18">
        <v>1</v>
      </c>
      <c r="C847" s="22">
        <v>954</v>
      </c>
      <c r="D847" s="23">
        <v>5044.46</v>
      </c>
      <c r="E847" s="23">
        <f t="shared" si="53"/>
        <v>6166.8523499999992</v>
      </c>
      <c r="F847" s="23">
        <f t="shared" si="54"/>
        <v>6128.3640819181019</v>
      </c>
      <c r="G847" s="23">
        <f t="shared" si="55"/>
        <v>6107.4545942511304</v>
      </c>
      <c r="H847" s="23">
        <f t="shared" si="56"/>
        <v>6017.0068518080734</v>
      </c>
    </row>
    <row r="848" spans="1:8">
      <c r="A848" s="17">
        <v>43282</v>
      </c>
      <c r="B848" s="18">
        <v>1</v>
      </c>
      <c r="C848" s="22">
        <v>954</v>
      </c>
      <c r="D848" s="23">
        <v>5061.1099999999997</v>
      </c>
      <c r="E848" s="23">
        <f t="shared" si="53"/>
        <v>6187.2069749999991</v>
      </c>
      <c r="F848" s="23">
        <f t="shared" si="54"/>
        <v>6177.0212783926145</v>
      </c>
      <c r="G848" s="23">
        <f t="shared" si="55"/>
        <v>6147.9159352957013</v>
      </c>
      <c r="H848" s="23">
        <f t="shared" si="56"/>
        <v>6039.0452094644461</v>
      </c>
    </row>
    <row r="849" spans="1:8">
      <c r="A849" s="17">
        <v>43313</v>
      </c>
      <c r="B849" s="18">
        <v>1</v>
      </c>
      <c r="C849" s="22">
        <v>954</v>
      </c>
      <c r="D849" s="23">
        <v>5056.5600000000004</v>
      </c>
      <c r="E849" s="23">
        <f t="shared" si="53"/>
        <v>6181.6446000000005</v>
      </c>
      <c r="F849" s="23">
        <f t="shared" si="54"/>
        <v>6184.425162138441</v>
      </c>
      <c r="G849" s="23">
        <f t="shared" si="55"/>
        <v>6178.562001263499</v>
      </c>
      <c r="H849" s="23">
        <f t="shared" si="56"/>
        <v>6059.751733661632</v>
      </c>
    </row>
    <row r="850" spans="1:8">
      <c r="A850" s="17">
        <v>43344</v>
      </c>
      <c r="B850" s="18">
        <v>1</v>
      </c>
      <c r="C850" s="22">
        <v>954</v>
      </c>
      <c r="D850" s="23">
        <v>5080.83</v>
      </c>
      <c r="E850" s="23">
        <f t="shared" si="53"/>
        <v>6211.3146749999996</v>
      </c>
      <c r="F850" s="23">
        <f t="shared" si="54"/>
        <v>6196.4618791383291</v>
      </c>
      <c r="G850" s="23">
        <f t="shared" si="55"/>
        <v>6193.3753739355625</v>
      </c>
      <c r="H850" s="23">
        <f t="shared" si="56"/>
        <v>6082.1461381144218</v>
      </c>
    </row>
    <row r="851" spans="1:8">
      <c r="A851" s="17">
        <v>43374</v>
      </c>
      <c r="B851" s="18">
        <v>1</v>
      </c>
      <c r="C851" s="22">
        <v>954</v>
      </c>
      <c r="D851" s="23">
        <v>5103.6899999999996</v>
      </c>
      <c r="E851" s="23">
        <f t="shared" si="53"/>
        <v>6239.2610249999989</v>
      </c>
      <c r="F851" s="23">
        <f t="shared" si="54"/>
        <v>6225.272168005029</v>
      </c>
      <c r="G851" s="23">
        <f t="shared" si="55"/>
        <v>6210.6955404454611</v>
      </c>
      <c r="H851" s="23">
        <f t="shared" si="56"/>
        <v>6104.774416991464</v>
      </c>
    </row>
    <row r="852" spans="1:8">
      <c r="A852" s="17">
        <v>43405</v>
      </c>
      <c r="B852" s="18">
        <v>1</v>
      </c>
      <c r="C852" s="22">
        <v>954</v>
      </c>
      <c r="D852" s="23">
        <v>5092.97</v>
      </c>
      <c r="E852" s="23">
        <f t="shared" si="53"/>
        <v>6226.1558249999998</v>
      </c>
      <c r="F852" s="23">
        <f t="shared" si="54"/>
        <v>6232.7049805440984</v>
      </c>
      <c r="G852" s="23">
        <f t="shared" si="55"/>
        <v>6225.5667064008712</v>
      </c>
      <c r="H852" s="23">
        <f t="shared" si="56"/>
        <v>6124.9857204932941</v>
      </c>
    </row>
    <row r="853" spans="1:8">
      <c r="A853" s="17">
        <v>43435</v>
      </c>
      <c r="B853" s="18">
        <v>1</v>
      </c>
      <c r="C853" s="22">
        <v>954</v>
      </c>
      <c r="D853" s="23">
        <v>5100.6099999999997</v>
      </c>
      <c r="E853" s="23">
        <f t="shared" si="53"/>
        <v>6235.4957249999989</v>
      </c>
      <c r="F853" s="23">
        <f t="shared" si="54"/>
        <v>6230.8240249561968</v>
      </c>
      <c r="G853" s="23">
        <f t="shared" si="55"/>
        <v>6233.6350898885285</v>
      </c>
      <c r="H853" s="23">
        <f t="shared" si="56"/>
        <v>6143.7831881588845</v>
      </c>
    </row>
    <row r="854" spans="1:8">
      <c r="A854" s="17">
        <v>43466</v>
      </c>
      <c r="B854" s="18">
        <v>1</v>
      </c>
      <c r="C854" s="22">
        <v>998</v>
      </c>
      <c r="D854" s="23">
        <v>5116.93</v>
      </c>
      <c r="E854" s="23">
        <f t="shared" si="53"/>
        <v>6255.4469250000002</v>
      </c>
      <c r="F854" s="23">
        <f t="shared" si="54"/>
        <v>6245.4633582146562</v>
      </c>
      <c r="G854" s="23">
        <f t="shared" si="55"/>
        <v>6239.0208703670651</v>
      </c>
      <c r="H854" s="23">
        <f t="shared" si="56"/>
        <v>6162.7915123730709</v>
      </c>
    </row>
    <row r="855" spans="1:8">
      <c r="A855" s="17">
        <v>43497</v>
      </c>
      <c r="B855" s="18">
        <v>1</v>
      </c>
      <c r="C855" s="22">
        <v>998</v>
      </c>
      <c r="D855" s="23">
        <v>5138.93</v>
      </c>
      <c r="E855" s="23">
        <f t="shared" si="53"/>
        <v>6282.3419249999997</v>
      </c>
      <c r="F855" s="23">
        <f t="shared" si="54"/>
        <v>6268.8800017658523</v>
      </c>
      <c r="G855" s="23">
        <f t="shared" si="55"/>
        <v>6257.7320970219098</v>
      </c>
      <c r="H855" s="23">
        <f t="shared" si="56"/>
        <v>6182.4227685462238</v>
      </c>
    </row>
    <row r="856" spans="1:8">
      <c r="A856" s="17">
        <v>43525</v>
      </c>
      <c r="B856" s="18">
        <v>1</v>
      </c>
      <c r="C856" s="22">
        <v>998</v>
      </c>
      <c r="D856" s="23">
        <v>5177.47</v>
      </c>
      <c r="E856" s="23">
        <f t="shared" si="53"/>
        <v>6329.4570750000003</v>
      </c>
      <c r="F856" s="23">
        <f t="shared" si="54"/>
        <v>6305.855496660256</v>
      </c>
      <c r="G856" s="23">
        <f t="shared" si="55"/>
        <v>6289.0076659060796</v>
      </c>
      <c r="H856" s="23">
        <f t="shared" si="56"/>
        <v>6205.5143948314799</v>
      </c>
    </row>
    <row r="857" spans="1:8">
      <c r="A857" s="17">
        <v>43556</v>
      </c>
      <c r="B857" s="18">
        <v>1</v>
      </c>
      <c r="C857" s="22">
        <v>998</v>
      </c>
      <c r="D857" s="23">
        <v>5206.9799999999996</v>
      </c>
      <c r="E857" s="23">
        <f t="shared" si="53"/>
        <v>6365.5330499999991</v>
      </c>
      <c r="F857" s="23">
        <f t="shared" si="54"/>
        <v>6347.4694327321358</v>
      </c>
      <c r="G857" s="23">
        <f t="shared" si="55"/>
        <v>6325.6855891641972</v>
      </c>
      <c r="H857" s="23">
        <f t="shared" si="56"/>
        <v>6230.5021495130513</v>
      </c>
    </row>
    <row r="858" spans="1:8">
      <c r="A858" s="17">
        <v>43586</v>
      </c>
      <c r="B858" s="18">
        <v>1</v>
      </c>
      <c r="C858" s="22">
        <v>998</v>
      </c>
      <c r="D858" s="23">
        <v>5213.75</v>
      </c>
      <c r="E858" s="23">
        <f t="shared" si="53"/>
        <v>6373.8093749999998</v>
      </c>
      <c r="F858" s="23">
        <f t="shared" si="54"/>
        <v>6369.6698682869219</v>
      </c>
      <c r="G858" s="23">
        <f t="shared" si="55"/>
        <v>6356.2372967168158</v>
      </c>
      <c r="H858" s="23">
        <f t="shared" si="56"/>
        <v>6254.1867076152303</v>
      </c>
    </row>
    <row r="859" spans="1:8">
      <c r="A859" s="17">
        <v>43617</v>
      </c>
      <c r="B859" s="18">
        <v>1</v>
      </c>
      <c r="C859" s="22">
        <v>998</v>
      </c>
      <c r="D859" s="23">
        <v>5214.2700000000004</v>
      </c>
      <c r="E859" s="23">
        <f t="shared" si="53"/>
        <v>6374.4450750000005</v>
      </c>
      <c r="F859" s="23">
        <f t="shared" si="54"/>
        <v>6374.1272170751017</v>
      </c>
      <c r="G859" s="23">
        <f t="shared" si="55"/>
        <v>6371.2612062600374</v>
      </c>
      <c r="H859" s="23">
        <f t="shared" si="56"/>
        <v>6271.4660885515523</v>
      </c>
    </row>
    <row r="860" spans="1:8">
      <c r="A860" s="17">
        <v>43647</v>
      </c>
      <c r="B860" s="18">
        <v>1</v>
      </c>
      <c r="C860" s="22">
        <v>998</v>
      </c>
      <c r="D860" s="23">
        <v>5224.18</v>
      </c>
      <c r="E860" s="23">
        <f t="shared" si="53"/>
        <v>6386.56005</v>
      </c>
      <c r="F860" s="23">
        <f t="shared" si="54"/>
        <v>6380.4996870867608</v>
      </c>
      <c r="G860" s="23">
        <f t="shared" si="55"/>
        <v>6378.268803140375</v>
      </c>
      <c r="H860" s="23">
        <f t="shared" si="56"/>
        <v>6288.061412171015</v>
      </c>
    </row>
    <row r="861" spans="1:8">
      <c r="A861" s="17">
        <v>43678</v>
      </c>
      <c r="B861" s="18">
        <v>1</v>
      </c>
      <c r="C861" s="22">
        <v>998</v>
      </c>
      <c r="D861" s="23">
        <v>5229.93</v>
      </c>
      <c r="E861" s="23">
        <f t="shared" si="53"/>
        <v>6393.5894250000001</v>
      </c>
      <c r="F861" s="23">
        <f t="shared" si="54"/>
        <v>6390.0737709206041</v>
      </c>
      <c r="G861" s="23">
        <f t="shared" si="55"/>
        <v>6384.859952688309</v>
      </c>
      <c r="H861" s="23">
        <f t="shared" si="56"/>
        <v>6305.7512383235289</v>
      </c>
    </row>
    <row r="862" spans="1:8">
      <c r="A862" s="17">
        <v>43709</v>
      </c>
      <c r="B862" s="18">
        <v>1</v>
      </c>
      <c r="C862" s="22">
        <v>998</v>
      </c>
      <c r="D862" s="23">
        <v>5227.84</v>
      </c>
      <c r="E862" s="23">
        <f t="shared" si="53"/>
        <v>6391.0343999999996</v>
      </c>
      <c r="F862" s="23">
        <f t="shared" si="54"/>
        <v>6392.3117848436659</v>
      </c>
      <c r="G862" s="23">
        <f t="shared" si="55"/>
        <v>6390.3939645692135</v>
      </c>
      <c r="H862" s="23">
        <f t="shared" si="56"/>
        <v>6320.7576038395036</v>
      </c>
    </row>
    <row r="863" spans="1:8">
      <c r="A863" s="17">
        <v>43739</v>
      </c>
      <c r="B863" s="18">
        <v>1</v>
      </c>
      <c r="C863" s="22">
        <v>998</v>
      </c>
      <c r="D863" s="23">
        <v>5233.07</v>
      </c>
      <c r="E863" s="23">
        <f t="shared" si="53"/>
        <v>6397.4280749999989</v>
      </c>
      <c r="F863" s="23">
        <f t="shared" si="54"/>
        <v>6394.2304383600977</v>
      </c>
      <c r="G863" s="23">
        <f t="shared" si="55"/>
        <v>6394.0167600995828</v>
      </c>
      <c r="H863" s="23">
        <f t="shared" si="56"/>
        <v>6333.9576779510608</v>
      </c>
    </row>
    <row r="864" spans="1:8">
      <c r="A864" s="17">
        <v>43770</v>
      </c>
      <c r="B864" s="18">
        <v>1</v>
      </c>
      <c r="C864" s="22">
        <v>998</v>
      </c>
      <c r="D864" s="23">
        <v>5259.76</v>
      </c>
      <c r="E864" s="23">
        <f t="shared" si="53"/>
        <v>6430.0565999999999</v>
      </c>
      <c r="F864" s="23">
        <f t="shared" si="54"/>
        <v>6413.7215886471904</v>
      </c>
      <c r="G864" s="23">
        <f t="shared" si="55"/>
        <v>6406.1502580727301</v>
      </c>
      <c r="H864" s="23">
        <f t="shared" si="56"/>
        <v>6350.9894507115077</v>
      </c>
    </row>
    <row r="865" spans="1:8">
      <c r="A865" s="17">
        <v>43800</v>
      </c>
      <c r="B865" s="18">
        <v>1</v>
      </c>
      <c r="C865" s="22">
        <v>998</v>
      </c>
      <c r="D865" s="23">
        <v>5320.25</v>
      </c>
      <c r="E865" s="23">
        <f t="shared" si="53"/>
        <v>6504.0056249999998</v>
      </c>
      <c r="F865" s="23">
        <f t="shared" si="54"/>
        <v>6466.9254128579814</v>
      </c>
      <c r="G865" s="23">
        <f t="shared" si="55"/>
        <v>6443.67615024318</v>
      </c>
      <c r="H865" s="23">
        <f t="shared" si="56"/>
        <v>6373.3419183025617</v>
      </c>
    </row>
    <row r="866" spans="1:8">
      <c r="A866" s="17">
        <v>43831</v>
      </c>
      <c r="B866" s="18">
        <v>1</v>
      </c>
      <c r="C866" s="22">
        <v>1039</v>
      </c>
      <c r="D866" s="23">
        <v>5331.42</v>
      </c>
      <c r="E866" s="23">
        <f t="shared" si="53"/>
        <v>6517.6609499999995</v>
      </c>
      <c r="F866" s="23">
        <f t="shared" si="54"/>
        <v>6510.8297075444107</v>
      </c>
      <c r="G866" s="23">
        <f t="shared" si="55"/>
        <v>6483.7932236714478</v>
      </c>
      <c r="H866" s="23">
        <f t="shared" si="56"/>
        <v>6395.1883038754977</v>
      </c>
    </row>
    <row r="867" spans="1:8">
      <c r="A867" s="17">
        <v>43862</v>
      </c>
      <c r="B867" s="18">
        <v>1</v>
      </c>
      <c r="C867" s="22">
        <v>1045</v>
      </c>
      <c r="D867" s="23">
        <v>5344.75</v>
      </c>
      <c r="E867" s="23">
        <f t="shared" si="53"/>
        <v>6533.9568749999999</v>
      </c>
      <c r="F867" s="23">
        <f t="shared" si="54"/>
        <v>6525.8038258264805</v>
      </c>
      <c r="G867" s="23">
        <f t="shared" si="55"/>
        <v>6518.5296535346342</v>
      </c>
      <c r="H867" s="23">
        <f t="shared" si="56"/>
        <v>6416.1507768750489</v>
      </c>
    </row>
    <row r="868" spans="1:8">
      <c r="A868" s="17">
        <v>43891</v>
      </c>
      <c r="B868" s="18">
        <v>1</v>
      </c>
      <c r="C868" s="22">
        <v>1045</v>
      </c>
      <c r="D868" s="23">
        <v>5348.49</v>
      </c>
      <c r="E868" s="23">
        <f t="shared" si="53"/>
        <v>6538.5290249999989</v>
      </c>
      <c r="F868" s="23">
        <f t="shared" si="54"/>
        <v>6536.2425502184196</v>
      </c>
      <c r="G868" s="23">
        <f t="shared" si="55"/>
        <v>6530.0428047664145</v>
      </c>
      <c r="H868" s="23">
        <f t="shared" si="56"/>
        <v>6433.5502026671656</v>
      </c>
    </row>
    <row r="869" spans="1:8">
      <c r="A869" s="17">
        <v>43922</v>
      </c>
      <c r="B869" s="18">
        <v>1</v>
      </c>
      <c r="C869" s="22">
        <v>1045</v>
      </c>
      <c r="D869" s="23">
        <v>5331.91</v>
      </c>
      <c r="E869" s="23">
        <f t="shared" ref="E869:E883" si="57">D869*(1.2225)</f>
        <v>6518.259974999999</v>
      </c>
      <c r="F869" s="23">
        <f t="shared" ref="F869:F883" si="58">SQRT(E869*E868)</f>
        <v>6528.3866336969704</v>
      </c>
      <c r="G869" s="23">
        <f t="shared" ref="G869:G883" si="59">GEOMEAN(E867:E869)</f>
        <v>6530.242852968252</v>
      </c>
      <c r="H869" s="23">
        <f t="shared" ref="H869:H883" si="60">GEOMEAN(E858:E869)</f>
        <v>6446.2741178150009</v>
      </c>
    </row>
    <row r="870" spans="1:8">
      <c r="A870" s="17">
        <v>43952</v>
      </c>
      <c r="B870" s="18">
        <v>1</v>
      </c>
      <c r="C870" s="22">
        <v>1045</v>
      </c>
      <c r="D870" s="23">
        <v>5311.65</v>
      </c>
      <c r="E870" s="23">
        <f t="shared" si="57"/>
        <v>6493.4921249999989</v>
      </c>
      <c r="F870" s="23">
        <f t="shared" si="58"/>
        <v>6505.8642635982796</v>
      </c>
      <c r="G870" s="23">
        <f t="shared" si="59"/>
        <v>6516.7343454111133</v>
      </c>
      <c r="H870" s="23">
        <f t="shared" si="60"/>
        <v>6456.2752877059957</v>
      </c>
    </row>
    <row r="871" spans="1:8">
      <c r="A871" s="17">
        <v>43983</v>
      </c>
      <c r="B871" s="18">
        <v>1</v>
      </c>
      <c r="C871" s="22">
        <v>1045</v>
      </c>
      <c r="D871" s="23">
        <v>5325.46</v>
      </c>
      <c r="E871" s="23">
        <f t="shared" si="57"/>
        <v>6510.3748499999992</v>
      </c>
      <c r="F871" s="23">
        <f t="shared" si="58"/>
        <v>6501.9280078506754</v>
      </c>
      <c r="G871" s="23">
        <f t="shared" si="59"/>
        <v>6507.3674450616745</v>
      </c>
      <c r="H871" s="23">
        <f t="shared" si="60"/>
        <v>6467.6375554666802</v>
      </c>
    </row>
    <row r="872" spans="1:8">
      <c r="A872" s="17">
        <v>44013</v>
      </c>
      <c r="B872" s="18">
        <v>1</v>
      </c>
      <c r="C872" s="22">
        <v>1045</v>
      </c>
      <c r="D872" s="23">
        <v>5344.63</v>
      </c>
      <c r="E872" s="23">
        <f t="shared" si="57"/>
        <v>6533.8101749999996</v>
      </c>
      <c r="F872" s="23">
        <f t="shared" si="58"/>
        <v>6522.0819864514197</v>
      </c>
      <c r="G872" s="23">
        <f t="shared" si="59"/>
        <v>6512.5380736189227</v>
      </c>
      <c r="H872" s="23">
        <f t="shared" si="60"/>
        <v>6479.9347625510491</v>
      </c>
    </row>
    <row r="873" spans="1:8">
      <c r="A873" s="17">
        <v>44044</v>
      </c>
      <c r="B873" s="18">
        <v>1</v>
      </c>
      <c r="C873" s="22">
        <v>1045</v>
      </c>
      <c r="D873" s="23">
        <v>5357.46</v>
      </c>
      <c r="E873" s="23">
        <f t="shared" si="57"/>
        <v>6549.49485</v>
      </c>
      <c r="F873" s="23">
        <f t="shared" si="58"/>
        <v>6541.647811678652</v>
      </c>
      <c r="G873" s="23">
        <f t="shared" si="59"/>
        <v>6531.2068353786854</v>
      </c>
      <c r="H873" s="23">
        <f t="shared" si="60"/>
        <v>6492.9574276260582</v>
      </c>
    </row>
    <row r="874" spans="1:8">
      <c r="A874" s="17">
        <v>44075</v>
      </c>
      <c r="B874" s="18">
        <v>1</v>
      </c>
      <c r="C874" s="22">
        <v>1045</v>
      </c>
      <c r="D874" s="23">
        <v>5391.75</v>
      </c>
      <c r="E874" s="23">
        <f t="shared" si="57"/>
        <v>6591.4143749999994</v>
      </c>
      <c r="F874" s="23">
        <f t="shared" si="58"/>
        <v>6570.4211815741664</v>
      </c>
      <c r="G874" s="23">
        <f t="shared" si="59"/>
        <v>6558.1947756226218</v>
      </c>
      <c r="H874" s="23">
        <f t="shared" si="60"/>
        <v>6509.6830489565646</v>
      </c>
    </row>
    <row r="875" spans="1:8">
      <c r="A875" s="17">
        <v>44105</v>
      </c>
      <c r="B875" s="18">
        <v>1</v>
      </c>
      <c r="C875" s="22">
        <v>1045</v>
      </c>
      <c r="D875" s="23">
        <v>5438.12</v>
      </c>
      <c r="E875" s="23">
        <f t="shared" si="57"/>
        <v>6648.1016999999993</v>
      </c>
      <c r="F875" s="23">
        <f t="shared" si="58"/>
        <v>6619.6973580249069</v>
      </c>
      <c r="G875" s="23">
        <f t="shared" si="59"/>
        <v>6596.2133084820562</v>
      </c>
      <c r="H875" s="23">
        <f t="shared" si="60"/>
        <v>6530.5666154654009</v>
      </c>
    </row>
    <row r="876" spans="1:8">
      <c r="A876" s="17">
        <v>44136</v>
      </c>
      <c r="B876" s="18">
        <v>1</v>
      </c>
      <c r="C876" s="22">
        <v>1045</v>
      </c>
      <c r="D876" s="23">
        <v>5486.52</v>
      </c>
      <c r="E876" s="23">
        <f t="shared" si="57"/>
        <v>6707.2707</v>
      </c>
      <c r="F876" s="23">
        <f t="shared" si="58"/>
        <v>6677.6206648049556</v>
      </c>
      <c r="G876" s="23">
        <f t="shared" si="59"/>
        <v>6648.7606847358338</v>
      </c>
      <c r="H876" s="23">
        <f t="shared" si="60"/>
        <v>6553.5776634295435</v>
      </c>
    </row>
    <row r="877" spans="1:8">
      <c r="A877" s="17">
        <v>44166</v>
      </c>
      <c r="B877" s="18">
        <v>1</v>
      </c>
      <c r="C877" s="22">
        <v>1045</v>
      </c>
      <c r="D877" s="23">
        <v>5560.59</v>
      </c>
      <c r="E877" s="23">
        <f t="shared" si="57"/>
        <v>6797.8212749999993</v>
      </c>
      <c r="F877" s="23">
        <f t="shared" si="58"/>
        <v>6752.3942021807443</v>
      </c>
      <c r="G877" s="23">
        <f t="shared" si="59"/>
        <v>6717.4495024476264</v>
      </c>
      <c r="H877" s="23">
        <f t="shared" si="60"/>
        <v>6577.7523725900892</v>
      </c>
    </row>
    <row r="878" spans="1:8">
      <c r="A878" s="17">
        <v>44197</v>
      </c>
      <c r="B878" s="18">
        <v>1</v>
      </c>
      <c r="C878" s="22">
        <v>1100</v>
      </c>
      <c r="D878" s="23">
        <v>5574.49</v>
      </c>
      <c r="E878" s="23">
        <f t="shared" si="57"/>
        <v>6814.8140249999997</v>
      </c>
      <c r="F878" s="23">
        <f t="shared" si="58"/>
        <v>6806.3123469550956</v>
      </c>
      <c r="G878" s="23">
        <f t="shared" si="59"/>
        <v>6773.1370242270714</v>
      </c>
      <c r="H878" s="23">
        <f t="shared" si="60"/>
        <v>6602.2359378085293</v>
      </c>
    </row>
    <row r="879" spans="1:8">
      <c r="A879" s="17">
        <v>44228</v>
      </c>
      <c r="B879" s="18">
        <v>1</v>
      </c>
      <c r="C879" s="22">
        <v>1100</v>
      </c>
      <c r="D879" s="23">
        <v>5622.43</v>
      </c>
      <c r="E879" s="23">
        <f t="shared" si="57"/>
        <v>6873.4206750000003</v>
      </c>
      <c r="F879" s="23">
        <f t="shared" si="58"/>
        <v>6844.0546181130794</v>
      </c>
      <c r="G879" s="23">
        <f t="shared" si="59"/>
        <v>6828.6086709095771</v>
      </c>
      <c r="H879" s="23">
        <f t="shared" si="60"/>
        <v>6630.1613182127248</v>
      </c>
    </row>
    <row r="880" spans="1:8">
      <c r="A880" s="17">
        <v>44256</v>
      </c>
      <c r="B880" s="18">
        <v>1</v>
      </c>
      <c r="C880" s="22">
        <v>1100</v>
      </c>
      <c r="D880" s="23">
        <v>5674.72</v>
      </c>
      <c r="E880" s="23">
        <f t="shared" si="57"/>
        <v>6937.3451999999997</v>
      </c>
      <c r="F880" s="23">
        <f t="shared" si="58"/>
        <v>6905.3089668234261</v>
      </c>
      <c r="G880" s="23">
        <f t="shared" si="59"/>
        <v>6875.0112464161857</v>
      </c>
      <c r="H880" s="23">
        <f t="shared" si="60"/>
        <v>6662.954784694447</v>
      </c>
    </row>
    <row r="881" spans="1:9">
      <c r="A881" s="17">
        <v>44287</v>
      </c>
      <c r="B881" s="18">
        <v>1</v>
      </c>
      <c r="C881" s="22">
        <v>1100</v>
      </c>
      <c r="D881" s="23">
        <v>5692.31</v>
      </c>
      <c r="E881" s="23">
        <f t="shared" si="57"/>
        <v>6958.8489749999999</v>
      </c>
      <c r="F881" s="23">
        <f t="shared" si="58"/>
        <v>6948.0887684485706</v>
      </c>
      <c r="G881" s="23">
        <f t="shared" si="59"/>
        <v>6923.1097094200295</v>
      </c>
      <c r="H881" s="23">
        <f t="shared" si="60"/>
        <v>6699.3707162985693</v>
      </c>
    </row>
    <row r="882" spans="1:9">
      <c r="A882" s="17">
        <v>44317</v>
      </c>
      <c r="B882" s="18">
        <v>1</v>
      </c>
      <c r="C882" s="22">
        <v>1100</v>
      </c>
      <c r="D882" s="23">
        <v>5739.56</v>
      </c>
      <c r="E882" s="23">
        <f t="shared" si="57"/>
        <v>7016.6121000000003</v>
      </c>
      <c r="F882" s="23">
        <f t="shared" si="58"/>
        <v>6987.6708508670899</v>
      </c>
      <c r="G882" s="23">
        <f t="shared" si="59"/>
        <v>6970.8551999386091</v>
      </c>
      <c r="H882" s="23">
        <f t="shared" si="60"/>
        <v>6742.7662817847458</v>
      </c>
    </row>
    <row r="883" spans="1:9">
      <c r="A883" s="17">
        <v>44348</v>
      </c>
      <c r="B883" s="18">
        <v>1</v>
      </c>
      <c r="C883" s="22">
        <v>1100</v>
      </c>
      <c r="D883" s="23">
        <v>5769.98</v>
      </c>
      <c r="E883" s="23">
        <f t="shared" si="57"/>
        <v>7053.800549999999</v>
      </c>
      <c r="F883" s="23">
        <f t="shared" si="58"/>
        <v>7035.1817524579028</v>
      </c>
      <c r="G883" s="23">
        <f t="shared" si="59"/>
        <v>7009.6449098722806</v>
      </c>
      <c r="H883" s="23">
        <f t="shared" si="60"/>
        <v>6787.964121238977</v>
      </c>
    </row>
    <row r="884" spans="1:9">
      <c r="A884" s="17">
        <v>44378</v>
      </c>
      <c r="B884" s="18">
        <v>1</v>
      </c>
      <c r="C884" s="22">
        <v>1100</v>
      </c>
      <c r="D884" s="23">
        <v>5825.37</v>
      </c>
      <c r="E884" s="23">
        <f t="shared" ref="E884:E885" si="61">D884*(1.2225)</f>
        <v>7121.5148249999993</v>
      </c>
      <c r="F884" s="23">
        <f t="shared" ref="F884:F885" si="62">SQRT(E884*E883)</f>
        <v>7087.5768207066476</v>
      </c>
      <c r="G884" s="23">
        <f t="shared" ref="G884:G885" si="63">GEOMEAN(E882:E884)</f>
        <v>7063.8425230474631</v>
      </c>
      <c r="H884" s="23">
        <f t="shared" ref="H884:H885" si="64">GEOMEAN(E873:E884)</f>
        <v>6836.8601118332908</v>
      </c>
    </row>
    <row r="885" spans="1:9">
      <c r="A885" s="17">
        <v>44409</v>
      </c>
      <c r="B885" s="18">
        <v>1</v>
      </c>
      <c r="C885" s="22">
        <v>1100</v>
      </c>
      <c r="D885" s="23">
        <v>5876.05</v>
      </c>
      <c r="E885" s="23">
        <f t="shared" si="61"/>
        <v>7183.471125</v>
      </c>
      <c r="F885" s="23">
        <f t="shared" si="62"/>
        <v>7152.4258899793513</v>
      </c>
      <c r="G885" s="23">
        <f t="shared" si="63"/>
        <v>7119.3985025366355</v>
      </c>
      <c r="H885" s="23">
        <f t="shared" si="64"/>
        <v>6889.7041406430999</v>
      </c>
      <c r="I885" s="13"/>
    </row>
    <row r="886" spans="1:9">
      <c r="A886" s="17">
        <v>44440</v>
      </c>
      <c r="B886" s="18">
        <v>1</v>
      </c>
      <c r="C886" s="22">
        <v>1100</v>
      </c>
      <c r="D886" s="23">
        <v>5944.21</v>
      </c>
      <c r="E886" s="23">
        <f t="shared" ref="E886:E889" si="65">D886*(1.2225)</f>
        <v>7266.7967249999992</v>
      </c>
      <c r="F886" s="23">
        <f t="shared" ref="F886:F889" si="66">SQRT(E886*E885)</f>
        <v>7225.0138024284806</v>
      </c>
      <c r="G886" s="23">
        <f t="shared" ref="G886:G889" si="67">GEOMEAN(E884:E886)</f>
        <v>7190.3480826780715</v>
      </c>
      <c r="H886" s="23">
        <f t="shared" ref="H886:H889" si="68">GEOMEAN(E875:E886)</f>
        <v>6945.9385869605667</v>
      </c>
      <c r="I886" s="13"/>
    </row>
    <row r="887" spans="1:9">
      <c r="A887" s="17">
        <v>44470</v>
      </c>
      <c r="B887" s="18">
        <v>1</v>
      </c>
      <c r="C887" s="22">
        <v>1100</v>
      </c>
      <c r="D887" s="23">
        <v>6018.51</v>
      </c>
      <c r="E887" s="23">
        <f t="shared" si="65"/>
        <v>7357.6284749999995</v>
      </c>
      <c r="F887" s="23">
        <f t="shared" si="66"/>
        <v>7312.0715605016294</v>
      </c>
      <c r="G887" s="23">
        <f t="shared" si="67"/>
        <v>7268.9509585825099</v>
      </c>
      <c r="H887" s="23">
        <f t="shared" si="68"/>
        <v>7004.8841285893241</v>
      </c>
      <c r="I887" s="13"/>
    </row>
    <row r="888" spans="1:9">
      <c r="A888" s="17">
        <v>44501</v>
      </c>
      <c r="B888" s="18">
        <v>1</v>
      </c>
      <c r="C888" s="22">
        <v>1100</v>
      </c>
      <c r="D888" s="23">
        <v>6075.69</v>
      </c>
      <c r="E888" s="23">
        <f t="shared" si="65"/>
        <v>7427.5310249999993</v>
      </c>
      <c r="F888" s="23">
        <f t="shared" si="66"/>
        <v>7392.4971267147566</v>
      </c>
      <c r="G888" s="23">
        <f t="shared" si="67"/>
        <v>7350.3572367272227</v>
      </c>
      <c r="H888" s="23">
        <f t="shared" si="68"/>
        <v>7064.6802309339391</v>
      </c>
      <c r="I888" s="13"/>
    </row>
    <row r="889" spans="1:9">
      <c r="A889" s="17">
        <v>44531</v>
      </c>
      <c r="B889" s="18">
        <v>1</v>
      </c>
      <c r="C889" s="22">
        <v>1100</v>
      </c>
      <c r="D889" s="23">
        <v>6120.04</v>
      </c>
      <c r="E889" s="23">
        <f t="shared" si="65"/>
        <v>7481.7488999999996</v>
      </c>
      <c r="F889" s="23">
        <f t="shared" si="66"/>
        <v>7454.5906712581891</v>
      </c>
      <c r="G889" s="23">
        <f t="shared" si="67"/>
        <v>7422.1287852854457</v>
      </c>
      <c r="H889" s="23">
        <f t="shared" si="68"/>
        <v>7121.3438836982759</v>
      </c>
      <c r="I889" s="13"/>
    </row>
    <row r="890" spans="1:9">
      <c r="A890" s="17">
        <v>44562</v>
      </c>
      <c r="B890" s="18">
        <v>1</v>
      </c>
      <c r="C890" s="22">
        <v>1212</v>
      </c>
      <c r="D890" s="23">
        <v>6153.09</v>
      </c>
      <c r="E890" s="23">
        <f t="shared" ref="E890:E905" si="69">D890*(1.2225)</f>
        <v>7522.1525249999995</v>
      </c>
      <c r="F890" s="23">
        <f t="shared" ref="F890:F905" si="70">SQRT(E890*E889)</f>
        <v>7501.9235119768427</v>
      </c>
      <c r="G890" s="23">
        <f t="shared" ref="G890:G905" si="71">GEOMEAN(E888:E890)</f>
        <v>7477.0435939887402</v>
      </c>
      <c r="H890" s="23">
        <f t="shared" ref="H890:H905" si="72">GEOMEAN(E879:E890)</f>
        <v>7180.1905289044453</v>
      </c>
    </row>
    <row r="891" spans="1:9">
      <c r="A891" s="17">
        <v>44593</v>
      </c>
      <c r="B891" s="18">
        <v>1</v>
      </c>
      <c r="C891" s="22">
        <v>1212</v>
      </c>
      <c r="D891" s="23">
        <v>6215.24</v>
      </c>
      <c r="E891" s="23">
        <f t="shared" si="69"/>
        <v>7598.1308999999992</v>
      </c>
      <c r="F891" s="23">
        <f t="shared" si="70"/>
        <v>7560.0462653819459</v>
      </c>
      <c r="G891" s="23">
        <f t="shared" si="71"/>
        <v>7533.8565210384468</v>
      </c>
      <c r="H891" s="23">
        <f t="shared" si="72"/>
        <v>7240.4204957882757</v>
      </c>
    </row>
    <row r="892" spans="1:9">
      <c r="A892" s="17">
        <v>44621</v>
      </c>
      <c r="B892" s="18">
        <v>1</v>
      </c>
      <c r="C892" s="22">
        <v>1212</v>
      </c>
      <c r="D892" s="23">
        <v>6315.93</v>
      </c>
      <c r="E892" s="23">
        <f t="shared" si="69"/>
        <v>7721.2244249999994</v>
      </c>
      <c r="F892" s="23">
        <f t="shared" si="70"/>
        <v>7659.4303893584165</v>
      </c>
      <c r="G892" s="23">
        <f t="shared" si="71"/>
        <v>7613.3949692016295</v>
      </c>
      <c r="H892" s="23">
        <f t="shared" si="72"/>
        <v>7305.3023473445064</v>
      </c>
    </row>
    <row r="893" spans="1:9">
      <c r="A893" s="17">
        <v>44652</v>
      </c>
      <c r="B893" s="18">
        <v>1</v>
      </c>
      <c r="C893" s="22">
        <v>1212</v>
      </c>
      <c r="D893" s="23">
        <v>6382.88</v>
      </c>
      <c r="E893" s="23">
        <f t="shared" si="69"/>
        <v>7803.0707999999995</v>
      </c>
      <c r="F893" s="23">
        <f t="shared" si="70"/>
        <v>7762.0397352090567</v>
      </c>
      <c r="G893" s="23">
        <f t="shared" si="71"/>
        <v>7707.01430088904</v>
      </c>
      <c r="H893" s="23">
        <f t="shared" si="72"/>
        <v>7375.3427239699258</v>
      </c>
    </row>
    <row r="894" spans="1:9">
      <c r="A894" s="17">
        <v>44682</v>
      </c>
      <c r="B894" s="18">
        <v>1</v>
      </c>
      <c r="C894" s="22">
        <v>1212</v>
      </c>
      <c r="D894" s="23">
        <v>6412.88</v>
      </c>
      <c r="E894" s="23">
        <f t="shared" si="69"/>
        <v>7839.7457999999997</v>
      </c>
      <c r="F894" s="23">
        <f t="shared" si="70"/>
        <v>7821.3868035919713</v>
      </c>
      <c r="G894" s="23">
        <f t="shared" si="71"/>
        <v>7787.855798984383</v>
      </c>
      <c r="H894" s="23">
        <f t="shared" si="72"/>
        <v>7443.8351895641335</v>
      </c>
    </row>
    <row r="895" spans="1:9">
      <c r="A895" s="17">
        <v>44713</v>
      </c>
      <c r="B895" s="18">
        <v>1</v>
      </c>
      <c r="C895" s="22">
        <v>1212</v>
      </c>
      <c r="D895" s="23">
        <v>6455.85</v>
      </c>
      <c r="E895" s="23">
        <f t="shared" si="69"/>
        <v>7892.2766249999995</v>
      </c>
      <c r="F895" s="23">
        <f t="shared" si="70"/>
        <v>7865.9673609341853</v>
      </c>
      <c r="G895" s="23">
        <f t="shared" si="71"/>
        <v>7844.945710703485</v>
      </c>
      <c r="H895" s="23">
        <f t="shared" si="72"/>
        <v>7513.8353815474111</v>
      </c>
    </row>
    <row r="896" spans="1:9">
      <c r="A896" s="17">
        <v>44743</v>
      </c>
      <c r="B896" s="18">
        <v>1</v>
      </c>
      <c r="C896" s="22">
        <v>1212</v>
      </c>
      <c r="D896" s="23">
        <v>6411.95</v>
      </c>
      <c r="E896" s="23">
        <f t="shared" si="69"/>
        <v>7838.608874999999</v>
      </c>
      <c r="F896" s="23">
        <f t="shared" si="70"/>
        <v>7865.3969764202011</v>
      </c>
      <c r="G896" s="23">
        <f t="shared" si="71"/>
        <v>7856.8372723591847</v>
      </c>
      <c r="H896" s="23">
        <f t="shared" si="72"/>
        <v>7574.1498596976462</v>
      </c>
    </row>
    <row r="897" spans="1:8">
      <c r="A897" s="17">
        <v>44774</v>
      </c>
      <c r="B897" s="18">
        <v>1</v>
      </c>
      <c r="C897" s="22">
        <v>1212</v>
      </c>
      <c r="D897" s="23">
        <v>6388.87</v>
      </c>
      <c r="E897" s="23">
        <f t="shared" si="69"/>
        <v>7810.3935749999991</v>
      </c>
      <c r="F897" s="23">
        <f t="shared" si="70"/>
        <v>7824.4885068762142</v>
      </c>
      <c r="G897" s="23">
        <f t="shared" si="71"/>
        <v>7847.0196042906518</v>
      </c>
      <c r="H897" s="23">
        <f t="shared" si="72"/>
        <v>7627.1468418468485</v>
      </c>
    </row>
    <row r="898" spans="1:8">
      <c r="A898" s="17">
        <v>44805</v>
      </c>
      <c r="B898" s="18">
        <v>1</v>
      </c>
      <c r="C898" s="22">
        <v>1212</v>
      </c>
      <c r="D898" s="23">
        <v>6370.34</v>
      </c>
      <c r="E898" s="23">
        <f t="shared" si="69"/>
        <v>7787.7406499999997</v>
      </c>
      <c r="F898" s="23">
        <f t="shared" si="70"/>
        <v>7799.0588878739927</v>
      </c>
      <c r="G898" s="23">
        <f t="shared" si="71"/>
        <v>7812.2199947260106</v>
      </c>
      <c r="H898" s="23">
        <f t="shared" si="72"/>
        <v>7671.2796244389065</v>
      </c>
    </row>
    <row r="899" spans="1:8">
      <c r="A899" s="17">
        <v>44835</v>
      </c>
      <c r="B899" s="18">
        <v>1</v>
      </c>
      <c r="C899" s="22">
        <v>1212</v>
      </c>
      <c r="D899" s="23">
        <v>6407.93</v>
      </c>
      <c r="E899" s="23">
        <f t="shared" si="69"/>
        <v>7833.6944249999997</v>
      </c>
      <c r="F899" s="23">
        <f t="shared" si="70"/>
        <v>7810.6837417252318</v>
      </c>
      <c r="G899" s="23">
        <f t="shared" si="71"/>
        <v>7810.5870182857198</v>
      </c>
      <c r="H899" s="23">
        <f t="shared" si="72"/>
        <v>7711.464751360716</v>
      </c>
    </row>
    <row r="900" spans="1:8">
      <c r="A900" s="17">
        <v>44866</v>
      </c>
      <c r="B900" s="18">
        <v>1</v>
      </c>
      <c r="C900" s="22">
        <v>1212</v>
      </c>
      <c r="D900" s="23">
        <v>6434.2</v>
      </c>
      <c r="E900" s="23">
        <f t="shared" si="69"/>
        <v>7865.8094999999994</v>
      </c>
      <c r="F900" s="23">
        <f t="shared" si="70"/>
        <v>7849.7355387466414</v>
      </c>
      <c r="G900" s="23">
        <f t="shared" si="71"/>
        <v>7829.0159339514576</v>
      </c>
      <c r="H900" s="23">
        <f t="shared" si="72"/>
        <v>7748.3956789388612</v>
      </c>
    </row>
    <row r="901" spans="1:8">
      <c r="A901" s="17">
        <v>44896</v>
      </c>
      <c r="B901" s="18">
        <v>1</v>
      </c>
      <c r="C901" s="22">
        <v>1212</v>
      </c>
      <c r="D901" s="23">
        <v>6474.09</v>
      </c>
      <c r="E901" s="23">
        <f t="shared" si="69"/>
        <v>7914.5750250000001</v>
      </c>
      <c r="F901" s="23">
        <f t="shared" si="70"/>
        <v>7890.1545878460283</v>
      </c>
      <c r="G901" s="23">
        <f t="shared" si="71"/>
        <v>7871.2894635635357</v>
      </c>
      <c r="H901" s="23">
        <f t="shared" si="72"/>
        <v>7784.7946827308451</v>
      </c>
    </row>
    <row r="902" spans="1:8">
      <c r="A902" s="17">
        <v>44927</v>
      </c>
      <c r="B902" s="18">
        <v>1</v>
      </c>
      <c r="C902" s="22">
        <v>1302</v>
      </c>
      <c r="D902" s="23">
        <v>6508.4</v>
      </c>
      <c r="E902" s="23">
        <f t="shared" si="69"/>
        <v>7956.5189999999993</v>
      </c>
      <c r="F902" s="23">
        <f t="shared" si="70"/>
        <v>7935.5193001679463</v>
      </c>
      <c r="G902" s="23">
        <f t="shared" si="71"/>
        <v>7912.2143252322021</v>
      </c>
      <c r="H902" s="23">
        <f t="shared" si="72"/>
        <v>7821.2993871611206</v>
      </c>
    </row>
    <row r="903" spans="1:8">
      <c r="A903" s="17">
        <v>44958</v>
      </c>
      <c r="B903" s="18">
        <v>1</v>
      </c>
      <c r="C903" s="22">
        <v>1302</v>
      </c>
      <c r="D903" s="23">
        <v>6563.07</v>
      </c>
      <c r="E903" s="23">
        <f t="shared" si="69"/>
        <v>8023.3530749999991</v>
      </c>
      <c r="F903" s="23">
        <f t="shared" si="70"/>
        <v>7989.8661556340176</v>
      </c>
      <c r="G903" s="23">
        <f t="shared" si="71"/>
        <v>7964.6898642168426</v>
      </c>
      <c r="H903" s="23">
        <f t="shared" si="72"/>
        <v>7856.8718822066421</v>
      </c>
    </row>
    <row r="904" spans="1:8">
      <c r="A904" s="17">
        <v>44986</v>
      </c>
      <c r="B904" s="18">
        <v>1</v>
      </c>
      <c r="C904" s="22">
        <v>1302</v>
      </c>
      <c r="D904" s="23">
        <v>6609.67</v>
      </c>
      <c r="E904" s="23">
        <f t="shared" si="69"/>
        <v>8080.3215749999999</v>
      </c>
      <c r="F904" s="23">
        <f t="shared" si="70"/>
        <v>8051.7869417766569</v>
      </c>
      <c r="G904" s="23">
        <f t="shared" si="71"/>
        <v>8019.9048868325472</v>
      </c>
      <c r="H904" s="23">
        <f t="shared" si="72"/>
        <v>7886.6919373393739</v>
      </c>
    </row>
    <row r="905" spans="1:8">
      <c r="A905" s="17">
        <v>45017</v>
      </c>
      <c r="B905" s="18">
        <v>1</v>
      </c>
      <c r="C905" s="22">
        <v>1302</v>
      </c>
      <c r="D905" s="23">
        <v>6649.99</v>
      </c>
      <c r="E905" s="23">
        <f t="shared" si="69"/>
        <v>8129.6127749999996</v>
      </c>
      <c r="F905" s="23">
        <f t="shared" si="70"/>
        <v>8104.9297037190963</v>
      </c>
      <c r="G905" s="23">
        <f t="shared" si="71"/>
        <v>8077.6457501293326</v>
      </c>
      <c r="H905" s="23">
        <f t="shared" si="72"/>
        <v>7913.6815460187045</v>
      </c>
    </row>
    <row r="906" spans="1:8">
      <c r="A906" s="17">
        <v>45047</v>
      </c>
      <c r="B906" s="18">
        <v>1</v>
      </c>
      <c r="C906" s="22">
        <v>1320</v>
      </c>
      <c r="D906" s="23">
        <v>6665.28</v>
      </c>
      <c r="E906" s="23">
        <f t="shared" ref="E906:E925" si="73">D906*(1.2225)</f>
        <v>8148.304799999999</v>
      </c>
      <c r="F906" s="23">
        <f t="shared" ref="F906:F925" si="74">SQRT(E906*E905)</f>
        <v>8138.9534214586711</v>
      </c>
      <c r="G906" s="23">
        <f t="shared" ref="G906:G925" si="75">GEOMEAN(E904:E906)</f>
        <v>8119.3623533133041</v>
      </c>
      <c r="H906" s="23">
        <f t="shared" ref="H906:H925" si="76">GEOMEAN(E895:E906)</f>
        <v>7939.1805192551692</v>
      </c>
    </row>
    <row r="907" spans="1:8">
      <c r="A907" s="17">
        <v>45078</v>
      </c>
      <c r="B907" s="18">
        <v>1</v>
      </c>
      <c r="C907" s="22">
        <v>1320</v>
      </c>
      <c r="D907" s="23">
        <v>6659.95</v>
      </c>
      <c r="E907" s="23">
        <f t="shared" si="73"/>
        <v>8141.7888749999993</v>
      </c>
      <c r="F907" s="23">
        <f t="shared" si="74"/>
        <v>8145.0461859187199</v>
      </c>
      <c r="G907" s="23">
        <f t="shared" si="75"/>
        <v>8139.8984629029046</v>
      </c>
      <c r="H907" s="23">
        <f t="shared" si="76"/>
        <v>7959.7996834780261</v>
      </c>
    </row>
    <row r="908" spans="1:8">
      <c r="A908" s="17">
        <v>45108</v>
      </c>
      <c r="B908" s="18">
        <v>1</v>
      </c>
      <c r="C908" s="22">
        <v>1320</v>
      </c>
      <c r="D908" s="23">
        <v>6667.94</v>
      </c>
      <c r="E908" s="23">
        <f t="shared" si="73"/>
        <v>8151.5566499999986</v>
      </c>
      <c r="F908" s="23">
        <f t="shared" si="74"/>
        <v>8146.6712985674249</v>
      </c>
      <c r="G908" s="23">
        <f t="shared" si="75"/>
        <v>8147.2157626561302</v>
      </c>
      <c r="H908" s="23">
        <f t="shared" si="76"/>
        <v>7985.8092938595946</v>
      </c>
    </row>
    <row r="909" spans="1:8">
      <c r="A909" s="17">
        <v>45139</v>
      </c>
      <c r="B909" s="18">
        <v>1</v>
      </c>
      <c r="C909" s="22">
        <v>1320</v>
      </c>
      <c r="D909" s="23">
        <v>6683.28</v>
      </c>
      <c r="E909" s="23">
        <f t="shared" si="73"/>
        <v>8170.3097999999991</v>
      </c>
      <c r="F909" s="23">
        <f t="shared" si="74"/>
        <v>8160.9278383496412</v>
      </c>
      <c r="G909" s="23">
        <f t="shared" si="75"/>
        <v>8154.5431902149494</v>
      </c>
      <c r="H909" s="23">
        <f t="shared" si="76"/>
        <v>8015.846681124699</v>
      </c>
    </row>
    <row r="910" spans="1:8">
      <c r="A910" s="17">
        <v>45170</v>
      </c>
      <c r="B910" s="18">
        <v>1</v>
      </c>
      <c r="C910" s="22">
        <v>1320</v>
      </c>
      <c r="D910" s="23">
        <v>6700.66</v>
      </c>
      <c r="E910" s="23">
        <f t="shared" si="73"/>
        <v>8191.556849999999</v>
      </c>
      <c r="F910" s="23">
        <f t="shared" si="74"/>
        <v>8180.9264272949013</v>
      </c>
      <c r="G910" s="23">
        <f t="shared" si="75"/>
        <v>8171.124762729869</v>
      </c>
      <c r="H910" s="23">
        <f t="shared" si="76"/>
        <v>8049.6867934243974</v>
      </c>
    </row>
    <row r="911" spans="1:8">
      <c r="A911" s="17">
        <v>45200</v>
      </c>
      <c r="B911" s="18">
        <v>1</v>
      </c>
      <c r="C911" s="22">
        <v>1320</v>
      </c>
      <c r="D911" s="23">
        <v>6716.74</v>
      </c>
      <c r="E911" s="23">
        <f t="shared" si="73"/>
        <v>8211.2146499999999</v>
      </c>
      <c r="F911" s="23">
        <f t="shared" si="74"/>
        <v>8201.379860305693</v>
      </c>
      <c r="G911" s="23">
        <f t="shared" si="75"/>
        <v>8191.0100675375752</v>
      </c>
      <c r="H911" s="23">
        <f t="shared" si="76"/>
        <v>8081.3214289721782</v>
      </c>
    </row>
    <row r="912" spans="1:8">
      <c r="A912" s="17">
        <v>45231</v>
      </c>
      <c r="B912" s="18">
        <v>1</v>
      </c>
      <c r="C912" s="22">
        <v>1320</v>
      </c>
      <c r="D912" s="23">
        <v>6735.55</v>
      </c>
      <c r="E912" s="23">
        <f t="shared" si="73"/>
        <v>8234.2098750000005</v>
      </c>
      <c r="F912" s="23">
        <f t="shared" si="74"/>
        <v>8222.7042240843548</v>
      </c>
      <c r="G912" s="23">
        <f t="shared" si="75"/>
        <v>8212.3086289113198</v>
      </c>
      <c r="H912" s="23">
        <f t="shared" si="76"/>
        <v>8112.2051160763021</v>
      </c>
    </row>
    <row r="913" spans="1:8">
      <c r="A913" s="17">
        <v>45261</v>
      </c>
      <c r="B913" s="18">
        <v>1</v>
      </c>
      <c r="C913" s="22">
        <v>1320</v>
      </c>
      <c r="D913" s="23">
        <v>6773.27</v>
      </c>
      <c r="E913" s="23">
        <f t="shared" si="73"/>
        <v>8280.3225750000001</v>
      </c>
      <c r="F913" s="23">
        <f t="shared" si="74"/>
        <v>8257.2340353928703</v>
      </c>
      <c r="G913" s="23">
        <f t="shared" si="75"/>
        <v>8241.8656543450852</v>
      </c>
      <c r="H913" s="23">
        <f t="shared" si="76"/>
        <v>8142.8023725446519</v>
      </c>
    </row>
    <row r="914" spans="1:8">
      <c r="A914" s="17">
        <v>45292</v>
      </c>
      <c r="B914" s="18">
        <v>1</v>
      </c>
      <c r="C914" s="22">
        <v>1412</v>
      </c>
      <c r="D914" s="23">
        <v>6801.72</v>
      </c>
      <c r="E914" s="23">
        <f t="shared" si="73"/>
        <v>8315.1026999999995</v>
      </c>
      <c r="F914" s="23">
        <f t="shared" si="74"/>
        <v>8297.694414730724</v>
      </c>
      <c r="G914" s="23">
        <f t="shared" si="75"/>
        <v>8276.4787029604595</v>
      </c>
      <c r="H914" s="23">
        <f t="shared" si="76"/>
        <v>8172.7698785429284</v>
      </c>
    </row>
    <row r="915" spans="1:8">
      <c r="A915" s="17">
        <v>45323</v>
      </c>
      <c r="B915" s="18">
        <v>1</v>
      </c>
      <c r="C915" s="22">
        <v>1412</v>
      </c>
      <c r="D915" s="23">
        <v>6858.17</v>
      </c>
      <c r="E915" s="23">
        <f t="shared" si="73"/>
        <v>8384.1128250000002</v>
      </c>
      <c r="F915" s="23">
        <f t="shared" si="74"/>
        <v>8349.5364654729256</v>
      </c>
      <c r="G915" s="23">
        <f t="shared" si="75"/>
        <v>8326.4011232129524</v>
      </c>
      <c r="H915" s="23">
        <f t="shared" si="76"/>
        <v>8202.7795137001067</v>
      </c>
    </row>
    <row r="916" spans="1:8">
      <c r="A916" s="17">
        <v>45352</v>
      </c>
      <c r="B916" s="18">
        <v>1</v>
      </c>
      <c r="C916" s="22">
        <v>1412</v>
      </c>
      <c r="D916" s="23">
        <v>6869.14</v>
      </c>
      <c r="E916" s="23">
        <f t="shared" si="73"/>
        <v>8397.5236499999992</v>
      </c>
      <c r="F916" s="23">
        <f t="shared" si="74"/>
        <v>8390.8155582282834</v>
      </c>
      <c r="G916" s="23">
        <f t="shared" si="75"/>
        <v>8365.5016471048148</v>
      </c>
      <c r="H916" s="23">
        <f t="shared" si="76"/>
        <v>8229.1425849423376</v>
      </c>
    </row>
    <row r="917" spans="1:8">
      <c r="A917" s="17">
        <v>45383</v>
      </c>
      <c r="B917" s="18">
        <v>1</v>
      </c>
      <c r="C917" s="22">
        <v>1412</v>
      </c>
      <c r="D917" s="23">
        <v>6895.24</v>
      </c>
      <c r="E917" s="23">
        <f t="shared" si="73"/>
        <v>8429.4308999999994</v>
      </c>
      <c r="F917" s="23">
        <f t="shared" si="74"/>
        <v>8413.4621493645991</v>
      </c>
      <c r="G917" s="23">
        <f t="shared" si="75"/>
        <v>8403.6676434238962</v>
      </c>
      <c r="H917" s="23">
        <f t="shared" si="76"/>
        <v>8254.0156295317247</v>
      </c>
    </row>
    <row r="918" spans="1:8">
      <c r="A918" s="17">
        <v>45413</v>
      </c>
      <c r="B918" s="18">
        <v>1</v>
      </c>
      <c r="C918" s="22">
        <v>1412</v>
      </c>
      <c r="D918" s="23">
        <v>6926.96</v>
      </c>
      <c r="E918" s="23">
        <f t="shared" si="73"/>
        <v>8468.2085999999999</v>
      </c>
      <c r="F918" s="23">
        <f t="shared" si="74"/>
        <v>8448.7975026322965</v>
      </c>
      <c r="G918" s="23">
        <f t="shared" si="75"/>
        <v>8431.6715269916422</v>
      </c>
      <c r="H918" s="23">
        <f t="shared" si="76"/>
        <v>8280.5460559163366</v>
      </c>
    </row>
    <row r="919" spans="1:8">
      <c r="A919" s="17">
        <v>45444</v>
      </c>
      <c r="B919" s="18">
        <v>1</v>
      </c>
      <c r="C919" s="22">
        <v>1412</v>
      </c>
      <c r="D919" s="23">
        <v>6941.51</v>
      </c>
      <c r="E919" s="23">
        <f t="shared" si="73"/>
        <v>8485.9959749999998</v>
      </c>
      <c r="F919" s="23">
        <f t="shared" si="74"/>
        <v>8477.0976221263591</v>
      </c>
      <c r="G919" s="23">
        <f t="shared" si="75"/>
        <v>8461.1788402577331</v>
      </c>
      <c r="H919" s="23">
        <f t="shared" si="76"/>
        <v>8309.1683676302491</v>
      </c>
    </row>
    <row r="920" spans="1:8">
      <c r="A920" s="17">
        <v>45474</v>
      </c>
      <c r="B920" s="18">
        <v>1</v>
      </c>
      <c r="C920" s="22">
        <v>1412</v>
      </c>
      <c r="D920" s="23">
        <v>6967.89</v>
      </c>
      <c r="E920" s="23">
        <f t="shared" si="73"/>
        <v>8518.2455250000003</v>
      </c>
      <c r="F920" s="23">
        <f t="shared" si="74"/>
        <v>8502.1054591913744</v>
      </c>
      <c r="G920" s="23">
        <f t="shared" si="75"/>
        <v>8490.7914569298209</v>
      </c>
      <c r="H920" s="23">
        <f t="shared" si="76"/>
        <v>8339.6922756770418</v>
      </c>
    </row>
    <row r="921" spans="1:8">
      <c r="A921" s="17">
        <v>45505</v>
      </c>
      <c r="B921" s="18">
        <v>1</v>
      </c>
      <c r="C921" s="22">
        <v>1412</v>
      </c>
      <c r="D921" s="23"/>
      <c r="E921" s="23">
        <f t="shared" si="73"/>
        <v>0</v>
      </c>
      <c r="F921" s="23">
        <f t="shared" si="74"/>
        <v>0</v>
      </c>
      <c r="G921" s="23" t="e">
        <f t="shared" si="75"/>
        <v>#NUM!</v>
      </c>
      <c r="H921" s="23" t="e">
        <f t="shared" si="76"/>
        <v>#NUM!</v>
      </c>
    </row>
    <row r="922" spans="1:8">
      <c r="A922" s="17">
        <v>45536</v>
      </c>
      <c r="B922" s="18">
        <v>1</v>
      </c>
      <c r="C922" s="19"/>
      <c r="D922" s="23"/>
      <c r="E922" s="23">
        <f t="shared" si="73"/>
        <v>0</v>
      </c>
      <c r="F922" s="23">
        <f t="shared" si="74"/>
        <v>0</v>
      </c>
      <c r="G922" s="23" t="e">
        <f t="shared" si="75"/>
        <v>#NUM!</v>
      </c>
      <c r="H922" s="23" t="e">
        <f t="shared" si="76"/>
        <v>#NUM!</v>
      </c>
    </row>
    <row r="923" spans="1:8">
      <c r="A923" s="17">
        <v>45566</v>
      </c>
      <c r="B923" s="18">
        <v>1</v>
      </c>
      <c r="C923" s="19"/>
      <c r="D923" s="23"/>
      <c r="E923" s="23">
        <f t="shared" si="73"/>
        <v>0</v>
      </c>
      <c r="F923" s="23">
        <f t="shared" si="74"/>
        <v>0</v>
      </c>
      <c r="G923" s="23" t="e">
        <f t="shared" si="75"/>
        <v>#NUM!</v>
      </c>
      <c r="H923" s="23" t="e">
        <f t="shared" si="76"/>
        <v>#NUM!</v>
      </c>
    </row>
    <row r="924" spans="1:8">
      <c r="A924" s="17">
        <v>45597</v>
      </c>
      <c r="B924" s="18">
        <v>1</v>
      </c>
      <c r="C924" s="19"/>
      <c r="D924" s="23"/>
      <c r="E924" s="23">
        <f t="shared" si="73"/>
        <v>0</v>
      </c>
      <c r="F924" s="23">
        <f t="shared" si="74"/>
        <v>0</v>
      </c>
      <c r="G924" s="23" t="e">
        <f t="shared" si="75"/>
        <v>#NUM!</v>
      </c>
      <c r="H924" s="23" t="e">
        <f t="shared" si="76"/>
        <v>#NUM!</v>
      </c>
    </row>
    <row r="925" spans="1:8">
      <c r="A925" s="17">
        <v>45627</v>
      </c>
      <c r="B925" s="18">
        <v>1</v>
      </c>
      <c r="C925" s="19"/>
      <c r="D925" s="23"/>
      <c r="E925" s="23">
        <f t="shared" si="73"/>
        <v>0</v>
      </c>
      <c r="F925" s="23">
        <f t="shared" si="74"/>
        <v>0</v>
      </c>
      <c r="G925" s="23" t="e">
        <f t="shared" si="75"/>
        <v>#NUM!</v>
      </c>
      <c r="H925" s="23" t="e">
        <f t="shared" si="76"/>
        <v>#NUM!</v>
      </c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249977111117893"/>
  </sheetPr>
  <dimension ref="A1:C385"/>
  <sheetViews>
    <sheetView showGridLines="0" zoomScaleNormal="100" workbookViewId="0">
      <selection activeCell="D2" sqref="D2"/>
    </sheetView>
  </sheetViews>
  <sheetFormatPr defaultColWidth="6.6640625" defaultRowHeight="13.2"/>
  <cols>
    <col min="1" max="1" width="15.88671875" customWidth="1"/>
    <col min="2" max="2" width="43.33203125" style="86" customWidth="1"/>
    <col min="3" max="3" width="40.5546875" style="87" customWidth="1"/>
    <col min="4" max="6" width="6.6640625" customWidth="1"/>
  </cols>
  <sheetData>
    <row r="1" spans="1:3" ht="39" customHeight="1">
      <c r="A1" s="2" t="s">
        <v>30</v>
      </c>
      <c r="B1" s="2" t="s">
        <v>83</v>
      </c>
      <c r="C1" s="2" t="s">
        <v>84</v>
      </c>
    </row>
    <row r="2" spans="1:3" ht="13.8">
      <c r="A2" s="4">
        <v>17533</v>
      </c>
      <c r="B2" s="84">
        <v>0.77700000000000002</v>
      </c>
      <c r="C2" s="85"/>
    </row>
    <row r="3" spans="1:3" ht="13.8">
      <c r="A3" s="4">
        <v>17564</v>
      </c>
      <c r="B3" s="84">
        <v>0.77900000000000003</v>
      </c>
      <c r="C3" s="85">
        <v>0.25740025740026401</v>
      </c>
    </row>
    <row r="4" spans="1:3" ht="13.8">
      <c r="A4" s="4">
        <v>17593</v>
      </c>
      <c r="B4" s="84">
        <v>0.78</v>
      </c>
      <c r="C4" s="85">
        <v>0.12836970474967599</v>
      </c>
    </row>
    <row r="5" spans="1:3" ht="13.8">
      <c r="A5" s="4">
        <v>17624</v>
      </c>
      <c r="B5" s="84">
        <v>0.78200000000000003</v>
      </c>
      <c r="C5" s="85">
        <v>0.256410256410256</v>
      </c>
    </row>
    <row r="6" spans="1:3" ht="13.8">
      <c r="A6" s="4">
        <v>17654</v>
      </c>
      <c r="B6" s="84">
        <v>0.78700000000000003</v>
      </c>
      <c r="C6" s="85">
        <v>0.63938618925831703</v>
      </c>
    </row>
    <row r="7" spans="1:3" ht="13.8">
      <c r="A7" s="4">
        <v>17685</v>
      </c>
      <c r="B7" s="84">
        <v>0.79300000000000004</v>
      </c>
      <c r="C7" s="85">
        <v>0.76238881829733296</v>
      </c>
    </row>
    <row r="8" spans="1:3" ht="13.8">
      <c r="A8" s="4">
        <v>17715</v>
      </c>
      <c r="B8" s="84">
        <v>0.79500000000000004</v>
      </c>
      <c r="C8" s="85">
        <v>0.25220680958386599</v>
      </c>
    </row>
    <row r="9" spans="1:3" ht="13.8">
      <c r="A9" s="4">
        <v>17746</v>
      </c>
      <c r="B9" s="84">
        <v>0.79800000000000004</v>
      </c>
      <c r="C9" s="85">
        <v>0.37735849056603799</v>
      </c>
    </row>
    <row r="10" spans="1:3" ht="13.8">
      <c r="A10" s="4">
        <v>17777</v>
      </c>
      <c r="B10" s="84">
        <v>0.80100000000000005</v>
      </c>
      <c r="C10" s="85">
        <v>0.37593984962405202</v>
      </c>
    </row>
    <row r="11" spans="1:3" ht="13.8">
      <c r="A11" s="4">
        <v>17807</v>
      </c>
      <c r="B11" s="84">
        <v>0.80400000000000005</v>
      </c>
      <c r="C11" s="85">
        <v>0.37453183520599298</v>
      </c>
    </row>
    <row r="12" spans="1:3" ht="13.8">
      <c r="A12" s="4">
        <v>17838</v>
      </c>
      <c r="B12" s="84">
        <v>0.80600000000000005</v>
      </c>
      <c r="C12" s="85">
        <v>0.248756218905477</v>
      </c>
    </row>
    <row r="13" spans="1:3" ht="13.8">
      <c r="A13" s="4">
        <v>17868</v>
      </c>
      <c r="B13" s="84">
        <v>0.80900000000000005</v>
      </c>
      <c r="C13" s="85">
        <v>0.372208436724564</v>
      </c>
    </row>
    <row r="14" spans="1:3" ht="13.8">
      <c r="A14" s="4">
        <v>17899</v>
      </c>
      <c r="B14" s="84">
        <v>0.81699999999999995</v>
      </c>
      <c r="C14" s="85">
        <v>0.98887515451173702</v>
      </c>
    </row>
    <row r="15" spans="1:3" ht="13.8">
      <c r="A15" s="4">
        <v>17930</v>
      </c>
      <c r="B15" s="84">
        <v>0.82399999999999995</v>
      </c>
      <c r="C15" s="85">
        <v>0.856793145654833</v>
      </c>
    </row>
    <row r="16" spans="1:3" ht="13.8">
      <c r="A16" s="4">
        <v>17958</v>
      </c>
      <c r="B16" s="84">
        <v>0.83199999999999996</v>
      </c>
      <c r="C16" s="85">
        <v>0.970873786407767</v>
      </c>
    </row>
    <row r="17" spans="1:3" ht="13.8">
      <c r="A17" s="4">
        <v>17989</v>
      </c>
      <c r="B17" s="84">
        <v>0.84</v>
      </c>
      <c r="C17" s="85">
        <v>0.96153846153845801</v>
      </c>
    </row>
    <row r="18" spans="1:3" ht="13.8">
      <c r="A18" s="4">
        <v>18019</v>
      </c>
      <c r="B18" s="84">
        <v>0.84699999999999998</v>
      </c>
      <c r="C18" s="85">
        <v>0.83333333333333004</v>
      </c>
    </row>
    <row r="19" spans="1:3" ht="13.8">
      <c r="A19" s="4">
        <v>18050</v>
      </c>
      <c r="B19" s="84">
        <v>0.85499999999999998</v>
      </c>
      <c r="C19" s="85">
        <v>0.94451003541913303</v>
      </c>
    </row>
    <row r="20" spans="1:3" ht="13.8">
      <c r="A20" s="4">
        <v>18080</v>
      </c>
      <c r="B20" s="84">
        <v>0.85799999999999998</v>
      </c>
      <c r="C20" s="85">
        <v>0.35087719298245701</v>
      </c>
    </row>
    <row r="21" spans="1:3" ht="13.8">
      <c r="A21" s="4">
        <v>18111</v>
      </c>
      <c r="B21" s="84">
        <v>0.86</v>
      </c>
      <c r="C21" s="85">
        <v>0.233100233100236</v>
      </c>
    </row>
    <row r="22" spans="1:3" ht="13.8">
      <c r="A22" s="4">
        <v>18142</v>
      </c>
      <c r="B22" s="84">
        <v>0.86299999999999999</v>
      </c>
      <c r="C22" s="85">
        <v>0.34883720930232198</v>
      </c>
    </row>
    <row r="23" spans="1:3" ht="13.8">
      <c r="A23" s="4">
        <v>18172</v>
      </c>
      <c r="B23" s="84">
        <v>0.86799999999999999</v>
      </c>
      <c r="C23" s="85">
        <v>0.57937427578216305</v>
      </c>
    </row>
    <row r="24" spans="1:3" ht="13.8">
      <c r="A24" s="4">
        <v>18203</v>
      </c>
      <c r="B24" s="84">
        <v>0.873</v>
      </c>
      <c r="C24" s="85">
        <v>0.57603686635945295</v>
      </c>
    </row>
    <row r="25" spans="1:3" ht="13.8">
      <c r="A25" s="4">
        <v>18233</v>
      </c>
      <c r="B25" s="84">
        <v>0.878</v>
      </c>
      <c r="C25" s="85">
        <v>0.57273768613974596</v>
      </c>
    </row>
    <row r="26" spans="1:3" ht="13.8">
      <c r="A26" s="4">
        <v>18264</v>
      </c>
      <c r="B26" s="84">
        <v>0.88100000000000001</v>
      </c>
      <c r="C26" s="85">
        <v>0.34168564920273897</v>
      </c>
    </row>
    <row r="27" spans="1:3" ht="13.8">
      <c r="A27" s="4">
        <v>18295</v>
      </c>
      <c r="B27" s="84">
        <v>0.88300000000000001</v>
      </c>
      <c r="C27" s="85">
        <v>0.227014755959143</v>
      </c>
    </row>
    <row r="28" spans="1:3" ht="13.8">
      <c r="A28" s="4">
        <v>18323</v>
      </c>
      <c r="B28" s="84">
        <v>0.88600000000000001</v>
      </c>
      <c r="C28" s="85">
        <v>0.33975084937711802</v>
      </c>
    </row>
    <row r="29" spans="1:3" ht="13.8">
      <c r="A29" s="4">
        <v>18354</v>
      </c>
      <c r="B29" s="84">
        <v>0.88600000000000001</v>
      </c>
      <c r="C29" s="85">
        <v>0</v>
      </c>
    </row>
    <row r="30" spans="1:3" ht="13.8">
      <c r="A30" s="4">
        <v>18384</v>
      </c>
      <c r="B30" s="84">
        <v>0.86599999999999999</v>
      </c>
      <c r="C30" s="85">
        <v>-2.2573363431151199</v>
      </c>
    </row>
    <row r="31" spans="1:3" ht="13.8">
      <c r="A31" s="4">
        <v>18415</v>
      </c>
      <c r="B31" s="84">
        <v>0.86599999999999999</v>
      </c>
      <c r="C31" s="85">
        <v>0</v>
      </c>
    </row>
    <row r="32" spans="1:3" ht="13.8">
      <c r="A32" s="4">
        <v>18445</v>
      </c>
      <c r="B32" s="84">
        <v>0.88900000000000001</v>
      </c>
      <c r="C32" s="85">
        <v>2.6558891454965501</v>
      </c>
    </row>
    <row r="33" spans="1:3" ht="13.8">
      <c r="A33" s="4">
        <v>18476</v>
      </c>
      <c r="B33" s="84">
        <v>0.89100000000000001</v>
      </c>
      <c r="C33" s="85">
        <v>0.224971878515179</v>
      </c>
    </row>
    <row r="34" spans="1:3" ht="13.8">
      <c r="A34" s="4">
        <v>18507</v>
      </c>
      <c r="B34" s="84">
        <v>0.89400000000000002</v>
      </c>
      <c r="C34" s="85">
        <v>0.33670033670034599</v>
      </c>
    </row>
    <row r="35" spans="1:3" ht="13.8">
      <c r="A35" s="4">
        <v>18537</v>
      </c>
      <c r="B35" s="84">
        <v>0.90200000000000002</v>
      </c>
      <c r="C35" s="85">
        <v>0.894854586129745</v>
      </c>
    </row>
    <row r="36" spans="1:3" ht="13.8">
      <c r="A36" s="4">
        <v>18568</v>
      </c>
      <c r="B36" s="84">
        <v>0.90900000000000003</v>
      </c>
      <c r="C36" s="85">
        <v>0.77605321507761005</v>
      </c>
    </row>
    <row r="37" spans="1:3" ht="13.8">
      <c r="A37" s="4">
        <v>18598</v>
      </c>
      <c r="B37" s="84">
        <v>0.91700000000000004</v>
      </c>
      <c r="C37" s="85">
        <v>0.880088008800883</v>
      </c>
    </row>
    <row r="38" spans="1:3" ht="13.8">
      <c r="A38" s="4">
        <v>18629</v>
      </c>
      <c r="B38" s="84">
        <v>0.93500000000000005</v>
      </c>
      <c r="C38" s="85">
        <v>1.9629225736095901</v>
      </c>
    </row>
    <row r="39" spans="1:3" ht="13.8">
      <c r="A39" s="4">
        <v>18660</v>
      </c>
      <c r="B39" s="84">
        <v>0.95399999999999996</v>
      </c>
      <c r="C39" s="85">
        <v>2.0320855614973201</v>
      </c>
    </row>
    <row r="40" spans="1:3" ht="13.8">
      <c r="A40" s="4">
        <v>18688</v>
      </c>
      <c r="B40" s="84">
        <v>0.97199999999999998</v>
      </c>
      <c r="C40" s="85">
        <v>1.88679245283019</v>
      </c>
    </row>
    <row r="41" spans="1:3" ht="13.8">
      <c r="A41" s="4">
        <v>18719</v>
      </c>
      <c r="B41" s="84">
        <v>0.98499999999999999</v>
      </c>
      <c r="C41" s="85">
        <v>1.3374485596707699</v>
      </c>
    </row>
    <row r="42" spans="1:3" ht="13.8">
      <c r="A42" s="4">
        <v>18749</v>
      </c>
      <c r="B42" s="84">
        <v>0.998</v>
      </c>
      <c r="C42" s="85">
        <v>1.3197969543147201</v>
      </c>
    </row>
    <row r="43" spans="1:3" ht="13.8">
      <c r="A43" s="4">
        <v>18780</v>
      </c>
      <c r="B43" s="84">
        <v>1.0109999999999999</v>
      </c>
      <c r="C43" s="85">
        <v>1.3026052104208301</v>
      </c>
    </row>
    <row r="44" spans="1:3" ht="13.8">
      <c r="A44" s="4">
        <v>18810</v>
      </c>
      <c r="B44" s="84">
        <v>1.016</v>
      </c>
      <c r="C44" s="85">
        <v>0.49455984174087098</v>
      </c>
    </row>
    <row r="45" spans="1:3" ht="13.8">
      <c r="A45" s="4">
        <v>18841</v>
      </c>
      <c r="B45" s="84">
        <v>1.0209999999999999</v>
      </c>
      <c r="C45" s="85">
        <v>0.49212598425196802</v>
      </c>
    </row>
    <row r="46" spans="1:3" ht="13.8">
      <c r="A46" s="4">
        <v>18872</v>
      </c>
      <c r="B46" s="84">
        <v>1.026</v>
      </c>
      <c r="C46" s="85">
        <v>0.48971596474045598</v>
      </c>
    </row>
    <row r="47" spans="1:3" ht="13.8">
      <c r="A47" s="4">
        <v>18902</v>
      </c>
      <c r="B47" s="84">
        <v>1.036</v>
      </c>
      <c r="C47" s="85">
        <v>0.974658869395717</v>
      </c>
    </row>
    <row r="48" spans="1:3" ht="13.8">
      <c r="A48" s="4">
        <v>18933</v>
      </c>
      <c r="B48" s="84">
        <v>1.0469999999999999</v>
      </c>
      <c r="C48" s="85">
        <v>1.0617760617760399</v>
      </c>
    </row>
    <row r="49" spans="1:3" ht="13.8">
      <c r="A49" s="4">
        <v>18963</v>
      </c>
      <c r="B49" s="84">
        <v>1.0569999999999999</v>
      </c>
      <c r="C49" s="85">
        <v>0.95510983763131796</v>
      </c>
    </row>
    <row r="50" spans="1:3" ht="13.8">
      <c r="A50" s="4">
        <v>18994</v>
      </c>
      <c r="B50" s="84">
        <v>1.091</v>
      </c>
      <c r="C50" s="85">
        <v>3.2166508987701001</v>
      </c>
    </row>
    <row r="51" spans="1:3" ht="13.8">
      <c r="A51" s="4">
        <v>19025</v>
      </c>
      <c r="B51" s="84">
        <v>1.1240000000000001</v>
      </c>
      <c r="C51" s="85">
        <v>3.02474793767187</v>
      </c>
    </row>
    <row r="52" spans="1:3" ht="13.8">
      <c r="A52" s="4">
        <v>19054</v>
      </c>
      <c r="B52" s="84">
        <v>1.1579999999999999</v>
      </c>
      <c r="C52" s="85">
        <v>3.0249110320284398</v>
      </c>
    </row>
    <row r="53" spans="1:3" ht="13.8">
      <c r="A53" s="4">
        <v>19085</v>
      </c>
      <c r="B53" s="84">
        <v>1.1659999999999999</v>
      </c>
      <c r="C53" s="85">
        <v>0.69084628670121895</v>
      </c>
    </row>
    <row r="54" spans="1:3" ht="13.8">
      <c r="A54" s="4">
        <v>19115</v>
      </c>
      <c r="B54" s="84">
        <v>1.1739999999999999</v>
      </c>
      <c r="C54" s="85">
        <v>0.68610634648369495</v>
      </c>
    </row>
    <row r="55" spans="1:3" ht="13.8">
      <c r="A55" s="4">
        <v>19146</v>
      </c>
      <c r="B55" s="84">
        <v>1.1819999999999999</v>
      </c>
      <c r="C55" s="85">
        <v>0.68143100511073296</v>
      </c>
    </row>
    <row r="56" spans="1:3" ht="13.8">
      <c r="A56" s="4">
        <v>19176</v>
      </c>
      <c r="B56" s="84">
        <v>1.1870000000000001</v>
      </c>
      <c r="C56" s="85">
        <v>0.42301184433164402</v>
      </c>
    </row>
    <row r="57" spans="1:3" ht="13.8">
      <c r="A57" s="4">
        <v>19207</v>
      </c>
      <c r="B57" s="84">
        <v>1.1919999999999999</v>
      </c>
      <c r="C57" s="85">
        <v>0.42122999157538898</v>
      </c>
    </row>
    <row r="58" spans="1:3" ht="13.8">
      <c r="A58" s="4">
        <v>19238</v>
      </c>
      <c r="B58" s="84">
        <v>1.1970000000000001</v>
      </c>
      <c r="C58" s="85">
        <v>0.41946308724834003</v>
      </c>
    </row>
    <row r="59" spans="1:3" ht="13.8">
      <c r="A59" s="4">
        <v>19268</v>
      </c>
      <c r="B59" s="84">
        <v>1.2070000000000001</v>
      </c>
      <c r="C59" s="85">
        <v>0.83542188805347795</v>
      </c>
    </row>
    <row r="60" spans="1:3" ht="13.8">
      <c r="A60" s="4">
        <v>19299</v>
      </c>
      <c r="B60" s="84">
        <v>1.2170000000000001</v>
      </c>
      <c r="C60" s="85">
        <v>0.82850041425019905</v>
      </c>
    </row>
    <row r="61" spans="1:3" ht="13.8">
      <c r="A61" s="4">
        <v>19329</v>
      </c>
      <c r="B61" s="84">
        <v>1.228</v>
      </c>
      <c r="C61" s="85">
        <v>0.90386195562859295</v>
      </c>
    </row>
    <row r="62" spans="1:3" ht="13.8">
      <c r="A62" s="4">
        <v>19360</v>
      </c>
      <c r="B62" s="84">
        <v>1.2490000000000001</v>
      </c>
      <c r="C62" s="85">
        <v>1.71009771986972</v>
      </c>
    </row>
    <row r="63" spans="1:3" ht="13.8">
      <c r="A63" s="4">
        <v>19391</v>
      </c>
      <c r="B63" s="84">
        <v>1.27</v>
      </c>
      <c r="C63" s="85">
        <v>1.6813450760608399</v>
      </c>
    </row>
    <row r="64" spans="1:3" ht="13.8">
      <c r="A64" s="4">
        <v>19419</v>
      </c>
      <c r="B64" s="84">
        <v>1.2909999999999999</v>
      </c>
      <c r="C64" s="85">
        <v>1.6535433070865999</v>
      </c>
    </row>
    <row r="65" spans="1:3" ht="13.8">
      <c r="A65" s="4">
        <v>19450</v>
      </c>
      <c r="B65" s="84">
        <v>1.304</v>
      </c>
      <c r="C65" s="85">
        <v>1.0069713400464799</v>
      </c>
    </row>
    <row r="66" spans="1:3" ht="13.8">
      <c r="A66" s="4">
        <v>19480</v>
      </c>
      <c r="B66" s="84">
        <v>1.3169999999999999</v>
      </c>
      <c r="C66" s="85">
        <v>0.99693251533741201</v>
      </c>
    </row>
    <row r="67" spans="1:3" ht="13.8">
      <c r="A67" s="4">
        <v>19511</v>
      </c>
      <c r="B67" s="84">
        <v>1.329</v>
      </c>
      <c r="C67" s="85">
        <v>0.91116173120728805</v>
      </c>
    </row>
    <row r="68" spans="1:3" ht="13.8">
      <c r="A68" s="4">
        <v>19541</v>
      </c>
      <c r="B68" s="84">
        <v>1.345</v>
      </c>
      <c r="C68" s="85">
        <v>1.2039127163280701</v>
      </c>
    </row>
    <row r="69" spans="1:3" ht="13.8">
      <c r="A69" s="4">
        <v>19572</v>
      </c>
      <c r="B69" s="84">
        <v>1.36</v>
      </c>
      <c r="C69" s="85">
        <v>1.1152416356877499</v>
      </c>
    </row>
    <row r="70" spans="1:3" ht="13.8">
      <c r="A70" s="4">
        <v>19603</v>
      </c>
      <c r="B70" s="84">
        <v>1.3759999999999999</v>
      </c>
      <c r="C70" s="85">
        <v>1.17647058823527</v>
      </c>
    </row>
    <row r="71" spans="1:3" ht="13.8">
      <c r="A71" s="4">
        <v>19633</v>
      </c>
      <c r="B71" s="84">
        <v>1.379</v>
      </c>
      <c r="C71" s="85">
        <v>0.218023255813971</v>
      </c>
    </row>
    <row r="72" spans="1:3" ht="13.8">
      <c r="A72" s="4">
        <v>19664</v>
      </c>
      <c r="B72" s="84">
        <v>1.3819999999999999</v>
      </c>
      <c r="C72" s="85">
        <v>0.21754894851340201</v>
      </c>
    </row>
    <row r="73" spans="1:3" ht="13.8">
      <c r="A73" s="4">
        <v>19694</v>
      </c>
      <c r="B73" s="84">
        <v>1.3839999999999999</v>
      </c>
      <c r="C73" s="85">
        <v>0.14471780028944001</v>
      </c>
    </row>
    <row r="74" spans="1:3" ht="13.8">
      <c r="A74" s="4">
        <v>19725</v>
      </c>
      <c r="B74" s="84">
        <v>1.425</v>
      </c>
      <c r="C74" s="85">
        <v>2.9624277456647499</v>
      </c>
    </row>
    <row r="75" spans="1:3" ht="13.8">
      <c r="A75" s="4">
        <v>19756</v>
      </c>
      <c r="B75" s="84">
        <v>1.468</v>
      </c>
      <c r="C75" s="85">
        <v>3.0175438596491202</v>
      </c>
    </row>
    <row r="76" spans="1:3" ht="13.8">
      <c r="A76" s="4">
        <v>19784</v>
      </c>
      <c r="B76" s="84">
        <v>1.508</v>
      </c>
      <c r="C76" s="85">
        <v>2.72479564032697</v>
      </c>
    </row>
    <row r="77" spans="1:3" ht="13.8">
      <c r="A77" s="4">
        <v>19815</v>
      </c>
      <c r="B77" s="84">
        <v>1.5289999999999999</v>
      </c>
      <c r="C77" s="85">
        <v>1.39257294429707</v>
      </c>
    </row>
    <row r="78" spans="1:3" ht="13.8">
      <c r="A78" s="4">
        <v>19845</v>
      </c>
      <c r="B78" s="84">
        <v>1.55</v>
      </c>
      <c r="C78" s="85">
        <v>1.37344669718771</v>
      </c>
    </row>
    <row r="79" spans="1:3" ht="13.8">
      <c r="A79" s="4">
        <v>19876</v>
      </c>
      <c r="B79" s="84">
        <v>1.57</v>
      </c>
      <c r="C79" s="85">
        <v>1.2903225806451599</v>
      </c>
    </row>
    <row r="80" spans="1:3" ht="13.8">
      <c r="A80" s="4">
        <v>19906</v>
      </c>
      <c r="B80" s="84">
        <v>1.591</v>
      </c>
      <c r="C80" s="85">
        <v>1.33757961783438</v>
      </c>
    </row>
    <row r="81" spans="1:3" ht="13.8">
      <c r="A81" s="4">
        <v>19937</v>
      </c>
      <c r="B81" s="84">
        <v>1.6120000000000001</v>
      </c>
      <c r="C81" s="85">
        <v>1.3199245757385301</v>
      </c>
    </row>
    <row r="82" spans="1:3" ht="13.8">
      <c r="A82" s="4">
        <v>19968</v>
      </c>
      <c r="B82" s="84">
        <v>1.633</v>
      </c>
      <c r="C82" s="85">
        <v>1.3027295285359799</v>
      </c>
    </row>
    <row r="83" spans="1:3" ht="13.8">
      <c r="A83" s="4">
        <v>19998</v>
      </c>
      <c r="B83" s="84">
        <v>1.6539999999999999</v>
      </c>
      <c r="C83" s="85">
        <v>1.2859767299448801</v>
      </c>
    </row>
    <row r="84" spans="1:3" ht="13.8">
      <c r="A84" s="4">
        <v>20029</v>
      </c>
      <c r="B84" s="84">
        <v>1.675</v>
      </c>
      <c r="C84" s="85">
        <v>1.2696493349455999</v>
      </c>
    </row>
    <row r="85" spans="1:3" ht="13.8">
      <c r="A85" s="4">
        <v>20059</v>
      </c>
      <c r="B85" s="84">
        <v>1.6950000000000001</v>
      </c>
      <c r="C85" s="85">
        <v>1.1940298507462599</v>
      </c>
    </row>
    <row r="86" spans="1:3" ht="13.8">
      <c r="A86" s="4">
        <v>20090</v>
      </c>
      <c r="B86" s="84">
        <v>1.7470000000000001</v>
      </c>
      <c r="C86" s="85">
        <v>3.06784660766961</v>
      </c>
    </row>
    <row r="87" spans="1:3" ht="13.8">
      <c r="A87" s="4">
        <v>20121</v>
      </c>
      <c r="B87" s="84">
        <v>1.8</v>
      </c>
      <c r="C87" s="85">
        <v>3.0337721808814999</v>
      </c>
    </row>
    <row r="88" spans="1:3" ht="13.8">
      <c r="A88" s="4">
        <v>20149</v>
      </c>
      <c r="B88" s="84">
        <v>1.85</v>
      </c>
      <c r="C88" s="85">
        <v>2.7777777777777901</v>
      </c>
    </row>
    <row r="89" spans="1:3" ht="13.8">
      <c r="A89" s="4">
        <v>20180</v>
      </c>
      <c r="B89" s="84">
        <v>1.8680000000000001</v>
      </c>
      <c r="C89" s="85">
        <v>0.97297297297296303</v>
      </c>
    </row>
    <row r="90" spans="1:3" ht="13.8">
      <c r="A90" s="4">
        <v>20210</v>
      </c>
      <c r="B90" s="84">
        <v>1.887</v>
      </c>
      <c r="C90" s="85">
        <v>1.0171306209850099</v>
      </c>
    </row>
    <row r="91" spans="1:3" ht="13.8">
      <c r="A91" s="4">
        <v>20241</v>
      </c>
      <c r="B91" s="84">
        <v>1.905</v>
      </c>
      <c r="C91" s="85">
        <v>0.95389507154213204</v>
      </c>
    </row>
    <row r="92" spans="1:3" ht="13.8">
      <c r="A92" s="4">
        <v>20271</v>
      </c>
      <c r="B92" s="84">
        <v>1.923</v>
      </c>
      <c r="C92" s="85">
        <v>0.94488188976378196</v>
      </c>
    </row>
    <row r="93" spans="1:3" ht="13.8">
      <c r="A93" s="4">
        <v>20302</v>
      </c>
      <c r="B93" s="84">
        <v>1.9410000000000001</v>
      </c>
      <c r="C93" s="85">
        <v>0.93603744149766099</v>
      </c>
    </row>
    <row r="94" spans="1:3" ht="13.8">
      <c r="A94" s="4">
        <v>20333</v>
      </c>
      <c r="B94" s="84">
        <v>1.9590000000000001</v>
      </c>
      <c r="C94" s="85">
        <v>0.92735703245749901</v>
      </c>
    </row>
    <row r="95" spans="1:3" ht="13.8">
      <c r="A95" s="4">
        <v>20363</v>
      </c>
      <c r="B95" s="84">
        <v>1.988</v>
      </c>
      <c r="C95" s="85">
        <v>1.48034711587544</v>
      </c>
    </row>
    <row r="96" spans="1:3" ht="13.8">
      <c r="A96" s="4">
        <v>20394</v>
      </c>
      <c r="B96" s="84">
        <v>2.0169999999999999</v>
      </c>
      <c r="C96" s="85">
        <v>1.4587525150905301</v>
      </c>
    </row>
    <row r="97" spans="1:3" ht="13.8">
      <c r="A97" s="4">
        <v>20424</v>
      </c>
      <c r="B97" s="84">
        <v>2.0449999999999999</v>
      </c>
      <c r="C97" s="85">
        <v>1.38820029747149</v>
      </c>
    </row>
    <row r="98" spans="1:3" ht="13.8">
      <c r="A98" s="4">
        <v>20455</v>
      </c>
      <c r="B98" s="84">
        <v>2.11</v>
      </c>
      <c r="C98" s="85">
        <v>3.1784841075794601</v>
      </c>
    </row>
    <row r="99" spans="1:3" ht="13.8">
      <c r="A99" s="4">
        <v>20486</v>
      </c>
      <c r="B99" s="84">
        <v>2.177</v>
      </c>
      <c r="C99" s="85">
        <v>3.1753554502369701</v>
      </c>
    </row>
    <row r="100" spans="1:3" ht="13.8">
      <c r="A100" s="4">
        <v>20515</v>
      </c>
      <c r="B100" s="84">
        <v>2.2389999999999999</v>
      </c>
      <c r="C100" s="85">
        <v>2.8479559026182799</v>
      </c>
    </row>
    <row r="101" spans="1:3" ht="13.8">
      <c r="A101" s="4">
        <v>20546</v>
      </c>
      <c r="B101" s="84">
        <v>2.2669999999999999</v>
      </c>
      <c r="C101" s="85">
        <v>1.2505582849486401</v>
      </c>
    </row>
    <row r="102" spans="1:3" ht="13.8">
      <c r="A102" s="4">
        <v>20576</v>
      </c>
      <c r="B102" s="84">
        <v>2.2959999999999998</v>
      </c>
      <c r="C102" s="85">
        <v>1.2792236435818201</v>
      </c>
    </row>
    <row r="103" spans="1:3" ht="13.8">
      <c r="A103" s="4">
        <v>20607</v>
      </c>
      <c r="B103" s="84">
        <v>2.3239999999999998</v>
      </c>
      <c r="C103" s="85">
        <v>1.2195121951219501</v>
      </c>
    </row>
    <row r="104" spans="1:3" ht="13.8">
      <c r="A104" s="4">
        <v>20637</v>
      </c>
      <c r="B104" s="84">
        <v>2.3660000000000001</v>
      </c>
      <c r="C104" s="85">
        <v>1.80722891566265</v>
      </c>
    </row>
    <row r="105" spans="1:3" ht="13.8">
      <c r="A105" s="4">
        <v>20668</v>
      </c>
      <c r="B105" s="84">
        <v>2.4079999999999999</v>
      </c>
      <c r="C105" s="85">
        <v>1.7751479289940699</v>
      </c>
    </row>
    <row r="106" spans="1:3" ht="13.8">
      <c r="A106" s="4">
        <v>20699</v>
      </c>
      <c r="B106" s="84">
        <v>2.4489999999999998</v>
      </c>
      <c r="C106" s="85">
        <v>1.70265780730896</v>
      </c>
    </row>
    <row r="107" spans="1:3" ht="13.8">
      <c r="A107" s="4">
        <v>20729</v>
      </c>
      <c r="B107" s="84">
        <v>2.488</v>
      </c>
      <c r="C107" s="85">
        <v>1.59248672927725</v>
      </c>
    </row>
    <row r="108" spans="1:3" ht="13.8">
      <c r="A108" s="4">
        <v>20760</v>
      </c>
      <c r="B108" s="84">
        <v>2.5270000000000001</v>
      </c>
      <c r="C108" s="85">
        <v>1.5675241157556301</v>
      </c>
    </row>
    <row r="109" spans="1:3" ht="13.8">
      <c r="A109" s="4">
        <v>20790</v>
      </c>
      <c r="B109" s="84">
        <v>2.5649999999999999</v>
      </c>
      <c r="C109" s="85">
        <v>1.5037593984962301</v>
      </c>
    </row>
    <row r="110" spans="1:3" ht="13.8">
      <c r="A110" s="4">
        <v>20821</v>
      </c>
      <c r="B110" s="84">
        <v>2.653</v>
      </c>
      <c r="C110" s="85">
        <v>3.4307992202729198</v>
      </c>
    </row>
    <row r="111" spans="1:3" ht="13.8">
      <c r="A111" s="4">
        <v>20852</v>
      </c>
      <c r="B111" s="84">
        <v>2.7440000000000002</v>
      </c>
      <c r="C111" s="85">
        <v>3.4300791556728401</v>
      </c>
    </row>
    <row r="112" spans="1:3" ht="13.8">
      <c r="A112" s="4">
        <v>20880</v>
      </c>
      <c r="B112" s="84">
        <v>2.83</v>
      </c>
      <c r="C112" s="85">
        <v>3.13411078717201</v>
      </c>
    </row>
    <row r="113" spans="1:3" ht="13.8">
      <c r="A113" s="4">
        <v>20911</v>
      </c>
      <c r="B113" s="84">
        <v>2.8450000000000002</v>
      </c>
      <c r="C113" s="85">
        <v>0.53003533568905004</v>
      </c>
    </row>
    <row r="114" spans="1:3" ht="13.8">
      <c r="A114" s="4">
        <v>20941</v>
      </c>
      <c r="B114" s="84">
        <v>2.86</v>
      </c>
      <c r="C114" s="85">
        <v>0.52724077328645302</v>
      </c>
    </row>
    <row r="115" spans="1:3" ht="13.8">
      <c r="A115" s="4">
        <v>20972</v>
      </c>
      <c r="B115" s="84">
        <v>2.8759999999999999</v>
      </c>
      <c r="C115" s="85">
        <v>0.55944055944054905</v>
      </c>
    </row>
    <row r="116" spans="1:3" ht="13.8">
      <c r="A116" s="4">
        <v>21002</v>
      </c>
      <c r="B116" s="84">
        <v>2.8809999999999998</v>
      </c>
      <c r="C116" s="85">
        <v>0.173852573018074</v>
      </c>
    </row>
    <row r="117" spans="1:3" ht="13.8">
      <c r="A117" s="4">
        <v>21033</v>
      </c>
      <c r="B117" s="84">
        <v>2.8860000000000001</v>
      </c>
      <c r="C117" s="85">
        <v>0.173550850399185</v>
      </c>
    </row>
    <row r="118" spans="1:3" ht="13.8">
      <c r="A118" s="4">
        <v>21064</v>
      </c>
      <c r="B118" s="84">
        <v>2.8919999999999999</v>
      </c>
      <c r="C118" s="85">
        <v>0.207900207900202</v>
      </c>
    </row>
    <row r="119" spans="1:3" ht="13.8">
      <c r="A119" s="4">
        <v>21094</v>
      </c>
      <c r="B119" s="84">
        <v>2.9049999999999998</v>
      </c>
      <c r="C119" s="85">
        <v>0.44951590594744001</v>
      </c>
    </row>
    <row r="120" spans="1:3" ht="13.8">
      <c r="A120" s="4">
        <v>21125</v>
      </c>
      <c r="B120" s="84">
        <v>2.9180000000000001</v>
      </c>
      <c r="C120" s="85">
        <v>0.44750430292599402</v>
      </c>
    </row>
    <row r="121" spans="1:3" ht="13.8">
      <c r="A121" s="4">
        <v>21155</v>
      </c>
      <c r="B121" s="84">
        <v>2.931</v>
      </c>
      <c r="C121" s="85">
        <v>0.44551062371487299</v>
      </c>
    </row>
    <row r="122" spans="1:3" ht="13.8">
      <c r="A122" s="4">
        <v>21186</v>
      </c>
      <c r="B122" s="84">
        <v>2.9929999999999999</v>
      </c>
      <c r="C122" s="85">
        <v>2.1153190037529699</v>
      </c>
    </row>
    <row r="123" spans="1:3" ht="13.8">
      <c r="A123" s="4">
        <v>21217</v>
      </c>
      <c r="B123" s="84">
        <v>3.056</v>
      </c>
      <c r="C123" s="85">
        <v>2.1049114600735002</v>
      </c>
    </row>
    <row r="124" spans="1:3" ht="13.8">
      <c r="A124" s="4">
        <v>21245</v>
      </c>
      <c r="B124" s="84">
        <v>3.117</v>
      </c>
      <c r="C124" s="85">
        <v>1.9960732984293199</v>
      </c>
    </row>
    <row r="125" spans="1:3" ht="13.8">
      <c r="A125" s="4">
        <v>21276</v>
      </c>
      <c r="B125" s="84">
        <v>3.1560000000000001</v>
      </c>
      <c r="C125" s="85">
        <v>1.25120307988451</v>
      </c>
    </row>
    <row r="126" spans="1:3" ht="13.8">
      <c r="A126" s="4">
        <v>21306</v>
      </c>
      <c r="B126" s="84">
        <v>3.1949999999999998</v>
      </c>
      <c r="C126" s="85">
        <v>1.23574144486691</v>
      </c>
    </row>
    <row r="127" spans="1:3" ht="13.8">
      <c r="A127" s="4">
        <v>21337</v>
      </c>
      <c r="B127" s="84">
        <v>3.234</v>
      </c>
      <c r="C127" s="85">
        <v>1.2206572769953199</v>
      </c>
    </row>
    <row r="128" spans="1:3" ht="13.8">
      <c r="A128" s="4">
        <v>21367</v>
      </c>
      <c r="B128" s="84">
        <v>3.2650000000000001</v>
      </c>
      <c r="C128" s="85">
        <v>0.95856524427953005</v>
      </c>
    </row>
    <row r="129" spans="1:3" ht="13.8">
      <c r="A129" s="4">
        <v>21398</v>
      </c>
      <c r="B129" s="84">
        <v>3.2959999999999998</v>
      </c>
      <c r="C129" s="85">
        <v>0.94946401225113297</v>
      </c>
    </row>
    <row r="130" spans="1:3" ht="13.8">
      <c r="A130" s="4">
        <v>21429</v>
      </c>
      <c r="B130" s="84">
        <v>3.327</v>
      </c>
      <c r="C130" s="85">
        <v>0.94053398058253601</v>
      </c>
    </row>
    <row r="131" spans="1:3" ht="13.8">
      <c r="A131" s="4">
        <v>21459</v>
      </c>
      <c r="B131" s="84">
        <v>3.3740000000000001</v>
      </c>
      <c r="C131" s="85">
        <v>1.41268409978961</v>
      </c>
    </row>
    <row r="132" spans="1:3" ht="13.8">
      <c r="A132" s="4">
        <v>21490</v>
      </c>
      <c r="B132" s="84">
        <v>3.4209999999999998</v>
      </c>
      <c r="C132" s="85">
        <v>1.3930053349140401</v>
      </c>
    </row>
    <row r="133" spans="1:3" ht="13.8">
      <c r="A133" s="4">
        <v>21520</v>
      </c>
      <c r="B133" s="84">
        <v>3.4670000000000001</v>
      </c>
      <c r="C133" s="85">
        <v>1.3446360713241801</v>
      </c>
    </row>
    <row r="134" spans="1:3" ht="13.8">
      <c r="A134" s="4">
        <v>21551</v>
      </c>
      <c r="B134" s="84">
        <v>3.641</v>
      </c>
      <c r="C134" s="85">
        <v>5.0187481972887102</v>
      </c>
    </row>
    <row r="135" spans="1:3" ht="13.8">
      <c r="A135" s="4">
        <v>21582</v>
      </c>
      <c r="B135" s="84">
        <v>3.8149999999999999</v>
      </c>
      <c r="C135" s="85">
        <v>4.7789068937105199</v>
      </c>
    </row>
    <row r="136" spans="1:3" ht="13.8">
      <c r="A136" s="4">
        <v>21610</v>
      </c>
      <c r="B136" s="84">
        <v>3.988</v>
      </c>
      <c r="C136" s="85">
        <v>4.5347313237221503</v>
      </c>
    </row>
    <row r="137" spans="1:3" ht="13.8">
      <c r="A137" s="4">
        <v>21641</v>
      </c>
      <c r="B137" s="84">
        <v>4.0579999999999998</v>
      </c>
      <c r="C137" s="85">
        <v>1.7552657973921799</v>
      </c>
    </row>
    <row r="138" spans="1:3" ht="13.8">
      <c r="A138" s="4">
        <v>21671</v>
      </c>
      <c r="B138" s="84">
        <v>4.1280000000000001</v>
      </c>
      <c r="C138" s="85">
        <v>1.72498767865945</v>
      </c>
    </row>
    <row r="139" spans="1:3" ht="13.8">
      <c r="A139" s="4">
        <v>21702</v>
      </c>
      <c r="B139" s="84">
        <v>4.1980000000000004</v>
      </c>
      <c r="C139" s="85">
        <v>1.6957364341085399</v>
      </c>
    </row>
    <row r="140" spans="1:3" ht="13.8">
      <c r="A140" s="4">
        <v>21732</v>
      </c>
      <c r="B140" s="84">
        <v>4.25</v>
      </c>
      <c r="C140" s="85">
        <v>1.2386850881372</v>
      </c>
    </row>
    <row r="141" spans="1:3" ht="13.8">
      <c r="A141" s="4">
        <v>21763</v>
      </c>
      <c r="B141" s="84">
        <v>4.3019999999999996</v>
      </c>
      <c r="C141" s="85">
        <v>1.22352941176469</v>
      </c>
    </row>
    <row r="142" spans="1:3" ht="13.8">
      <c r="A142" s="4">
        <v>21794</v>
      </c>
      <c r="B142" s="84">
        <v>4.3540000000000001</v>
      </c>
      <c r="C142" s="85">
        <v>1.2087401208740201</v>
      </c>
    </row>
    <row r="143" spans="1:3" ht="13.8">
      <c r="A143" s="4">
        <v>21824</v>
      </c>
      <c r="B143" s="84">
        <v>4.452</v>
      </c>
      <c r="C143" s="85">
        <v>2.2508038585209</v>
      </c>
    </row>
    <row r="144" spans="1:3" ht="13.8">
      <c r="A144" s="4">
        <v>21855</v>
      </c>
      <c r="B144" s="84">
        <v>4.5510000000000002</v>
      </c>
      <c r="C144" s="85">
        <v>2.2237196765498601</v>
      </c>
    </row>
    <row r="145" spans="1:3" ht="13.8">
      <c r="A145" s="4">
        <v>21885</v>
      </c>
      <c r="B145" s="84">
        <v>4.649</v>
      </c>
      <c r="C145" s="85">
        <v>2.1533728850801999</v>
      </c>
    </row>
    <row r="146" spans="1:3" ht="13.8">
      <c r="A146" s="4">
        <v>21916</v>
      </c>
      <c r="B146" s="84">
        <v>4.8209999999999997</v>
      </c>
      <c r="C146" s="85">
        <v>3.6997203699720398</v>
      </c>
    </row>
    <row r="147" spans="1:3" ht="13.8">
      <c r="A147" s="4">
        <v>21947</v>
      </c>
      <c r="B147" s="84">
        <v>4.9930000000000003</v>
      </c>
      <c r="C147" s="85">
        <v>3.5677245384775098</v>
      </c>
    </row>
    <row r="148" spans="1:3" ht="13.8">
      <c r="A148" s="4">
        <v>21976</v>
      </c>
      <c r="B148" s="84">
        <v>5.17</v>
      </c>
      <c r="C148" s="85">
        <v>3.5449629481273601</v>
      </c>
    </row>
    <row r="149" spans="1:3" ht="13.8">
      <c r="A149" s="4">
        <v>22007</v>
      </c>
      <c r="B149" s="84">
        <v>5.25</v>
      </c>
      <c r="C149" s="85">
        <v>1.5473887814313501</v>
      </c>
    </row>
    <row r="150" spans="1:3" ht="13.8">
      <c r="A150" s="4">
        <v>22037</v>
      </c>
      <c r="B150" s="84">
        <v>5.33</v>
      </c>
      <c r="C150" s="85">
        <v>1.5238095238095299</v>
      </c>
    </row>
    <row r="151" spans="1:3" ht="13.8">
      <c r="A151" s="4">
        <v>22068</v>
      </c>
      <c r="B151" s="84">
        <v>5.4109999999999996</v>
      </c>
      <c r="C151" s="85">
        <v>1.5196998123827401</v>
      </c>
    </row>
    <row r="152" spans="1:3" ht="13.8">
      <c r="A152" s="4">
        <v>22098</v>
      </c>
      <c r="B152" s="84">
        <v>5.4779999999999998</v>
      </c>
      <c r="C152" s="85">
        <v>1.2382184439105699</v>
      </c>
    </row>
    <row r="153" spans="1:3" ht="13.8">
      <c r="A153" s="4">
        <v>22129</v>
      </c>
      <c r="B153" s="84">
        <v>5.5449999999999999</v>
      </c>
      <c r="C153" s="85">
        <v>1.2230741146403801</v>
      </c>
    </row>
    <row r="154" spans="1:3" ht="13.8">
      <c r="A154" s="4">
        <v>22160</v>
      </c>
      <c r="B154" s="84">
        <v>5.6130000000000004</v>
      </c>
      <c r="C154" s="85">
        <v>1.2263300270514099</v>
      </c>
    </row>
    <row r="155" spans="1:3" ht="13.8">
      <c r="A155" s="4">
        <v>22190</v>
      </c>
      <c r="B155" s="84">
        <v>5.7450000000000001</v>
      </c>
      <c r="C155" s="85">
        <v>2.3516835916622001</v>
      </c>
    </row>
    <row r="156" spans="1:3" ht="13.8">
      <c r="A156" s="4">
        <v>22221</v>
      </c>
      <c r="B156" s="84">
        <v>5.8769999999999998</v>
      </c>
      <c r="C156" s="85">
        <v>2.2976501305483001</v>
      </c>
    </row>
    <row r="157" spans="1:3" ht="13.8">
      <c r="A157" s="4">
        <v>22251</v>
      </c>
      <c r="B157" s="84">
        <v>6.0090000000000003</v>
      </c>
      <c r="C157" s="85">
        <v>2.24604389994896</v>
      </c>
    </row>
    <row r="158" spans="1:3" ht="13.8">
      <c r="A158" s="4">
        <v>22282</v>
      </c>
      <c r="B158" s="84">
        <v>6.2480000000000002</v>
      </c>
      <c r="C158" s="85">
        <v>3.9773672824097202</v>
      </c>
    </row>
    <row r="159" spans="1:3" ht="13.8">
      <c r="A159" s="4">
        <v>22313</v>
      </c>
      <c r="B159" s="84">
        <v>6.4859999999999998</v>
      </c>
      <c r="C159" s="85">
        <v>3.8092189500640101</v>
      </c>
    </row>
    <row r="160" spans="1:3" ht="13.8">
      <c r="A160" s="4">
        <v>22341</v>
      </c>
      <c r="B160" s="84">
        <v>6.7249999999999996</v>
      </c>
      <c r="C160" s="85">
        <v>3.68485969781067</v>
      </c>
    </row>
    <row r="161" spans="1:3" ht="13.8">
      <c r="A161" s="4">
        <v>22372</v>
      </c>
      <c r="B161" s="84">
        <v>6.8780000000000001</v>
      </c>
      <c r="C161" s="85">
        <v>2.2750929368029902</v>
      </c>
    </row>
    <row r="162" spans="1:3" ht="13.8">
      <c r="A162" s="4">
        <v>22402</v>
      </c>
      <c r="B162" s="84">
        <v>7.03</v>
      </c>
      <c r="C162" s="85">
        <v>2.2099447513812098</v>
      </c>
    </row>
    <row r="163" spans="1:3" ht="13.8">
      <c r="A163" s="4">
        <v>22433</v>
      </c>
      <c r="B163" s="84">
        <v>7.1829999999999998</v>
      </c>
      <c r="C163" s="85">
        <v>2.1763869132290101</v>
      </c>
    </row>
    <row r="164" spans="1:3" ht="13.8">
      <c r="A164" s="4">
        <v>22463</v>
      </c>
      <c r="B164" s="84">
        <v>7.2990000000000004</v>
      </c>
      <c r="C164" s="85">
        <v>1.6149241264095799</v>
      </c>
    </row>
    <row r="165" spans="1:3" ht="13.8">
      <c r="A165" s="4">
        <v>22494</v>
      </c>
      <c r="B165" s="84">
        <v>7.4160000000000004</v>
      </c>
      <c r="C165" s="85">
        <v>1.6029593094944601</v>
      </c>
    </row>
    <row r="166" spans="1:3" ht="13.8">
      <c r="A166" s="4">
        <v>22525</v>
      </c>
      <c r="B166" s="84">
        <v>7.5330000000000004</v>
      </c>
      <c r="C166" s="85">
        <v>1.57766990291262</v>
      </c>
    </row>
    <row r="167" spans="1:3" ht="13.8">
      <c r="A167" s="4">
        <v>22555</v>
      </c>
      <c r="B167" s="84">
        <v>7.8460000000000001</v>
      </c>
      <c r="C167" s="85">
        <v>4.1550511084561297</v>
      </c>
    </row>
    <row r="168" spans="1:3" ht="13.8">
      <c r="A168" s="4">
        <v>22586</v>
      </c>
      <c r="B168" s="84">
        <v>8.16</v>
      </c>
      <c r="C168" s="85">
        <v>4.0020392556716899</v>
      </c>
    </row>
    <row r="169" spans="1:3" ht="13.8">
      <c r="A169" s="4">
        <v>22616</v>
      </c>
      <c r="B169" s="84">
        <v>8.4740000000000002</v>
      </c>
      <c r="C169" s="85">
        <v>3.8480392156862799</v>
      </c>
    </row>
    <row r="170" spans="1:3" ht="13.8">
      <c r="A170" s="4">
        <v>22647</v>
      </c>
      <c r="B170" s="84">
        <v>9.0519999999999996</v>
      </c>
      <c r="C170" s="85">
        <v>6.8208638187396797</v>
      </c>
    </row>
    <row r="171" spans="1:3" ht="13.8">
      <c r="A171" s="4">
        <v>22678</v>
      </c>
      <c r="B171" s="84">
        <v>9.6300000000000008</v>
      </c>
      <c r="C171" s="85">
        <v>6.3853292090145999</v>
      </c>
    </row>
    <row r="172" spans="1:3" ht="13.8">
      <c r="A172" s="4">
        <v>22706</v>
      </c>
      <c r="B172" s="84">
        <v>10.208</v>
      </c>
      <c r="C172" s="85">
        <v>6.0020768431983296</v>
      </c>
    </row>
    <row r="173" spans="1:3" ht="13.8">
      <c r="A173" s="4">
        <v>22737</v>
      </c>
      <c r="B173" s="84">
        <v>10.55</v>
      </c>
      <c r="C173" s="85">
        <v>3.3503134796238201</v>
      </c>
    </row>
    <row r="174" spans="1:3" ht="13.8">
      <c r="A174" s="4">
        <v>22767</v>
      </c>
      <c r="B174" s="84">
        <v>10.891999999999999</v>
      </c>
      <c r="C174" s="85">
        <v>3.24170616113744</v>
      </c>
    </row>
    <row r="175" spans="1:3" ht="13.8">
      <c r="A175" s="4">
        <v>22798</v>
      </c>
      <c r="B175" s="84">
        <v>11.234</v>
      </c>
      <c r="C175" s="85">
        <v>3.1399192067572699</v>
      </c>
    </row>
    <row r="176" spans="1:3" ht="13.8">
      <c r="A176" s="4">
        <v>22828</v>
      </c>
      <c r="B176" s="84">
        <v>11.526999999999999</v>
      </c>
      <c r="C176" s="85">
        <v>2.6081538187644702</v>
      </c>
    </row>
    <row r="177" spans="1:3" ht="13.8">
      <c r="A177" s="4">
        <v>22859</v>
      </c>
      <c r="B177" s="84">
        <v>11.82</v>
      </c>
      <c r="C177" s="85">
        <v>2.5418582458575498</v>
      </c>
    </row>
    <row r="178" spans="1:3" ht="13.8">
      <c r="A178" s="4">
        <v>22890</v>
      </c>
      <c r="B178" s="84">
        <v>12.112</v>
      </c>
      <c r="C178" s="85">
        <v>2.47038917089679</v>
      </c>
    </row>
    <row r="179" spans="1:3" ht="13.8">
      <c r="A179" s="4">
        <v>22920</v>
      </c>
      <c r="B179" s="84">
        <v>12.483000000000001</v>
      </c>
      <c r="C179" s="85">
        <v>3.0630779392338199</v>
      </c>
    </row>
    <row r="180" spans="1:3" ht="13.8">
      <c r="A180" s="4">
        <v>22951</v>
      </c>
      <c r="B180" s="84">
        <v>12.583</v>
      </c>
      <c r="C180" s="85">
        <v>0.80108948169510497</v>
      </c>
    </row>
    <row r="181" spans="1:3" ht="13.8">
      <c r="A181" s="4">
        <v>22981</v>
      </c>
      <c r="B181" s="84">
        <v>13.224</v>
      </c>
      <c r="C181" s="85">
        <v>5.0941746801239898</v>
      </c>
    </row>
    <row r="182" spans="1:3" ht="13.8">
      <c r="A182" s="4">
        <v>23012</v>
      </c>
      <c r="B182" s="84">
        <v>14.242000000000001</v>
      </c>
      <c r="C182" s="85">
        <v>7.6981246218995798</v>
      </c>
    </row>
    <row r="183" spans="1:3" ht="13.8">
      <c r="A183" s="4">
        <v>23043</v>
      </c>
      <c r="B183" s="84">
        <v>15.26</v>
      </c>
      <c r="C183" s="85">
        <v>7.1478724898188304</v>
      </c>
    </row>
    <row r="184" spans="1:3" ht="13.8">
      <c r="A184" s="4">
        <v>23071</v>
      </c>
      <c r="B184" s="84">
        <v>16.279</v>
      </c>
      <c r="C184" s="85">
        <v>6.6775884665792899</v>
      </c>
    </row>
    <row r="185" spans="1:3" ht="13.8">
      <c r="A185" s="4">
        <v>23102</v>
      </c>
      <c r="B185" s="84">
        <v>16.831</v>
      </c>
      <c r="C185" s="85">
        <v>3.3908716751643202</v>
      </c>
    </row>
    <row r="186" spans="1:3" ht="13.8">
      <c r="A186" s="4">
        <v>23132</v>
      </c>
      <c r="B186" s="84">
        <v>17.382999999999999</v>
      </c>
      <c r="C186" s="85">
        <v>3.2796625274790401</v>
      </c>
    </row>
    <row r="187" spans="1:3" ht="13.8">
      <c r="A187" s="4">
        <v>23163</v>
      </c>
      <c r="B187" s="84">
        <v>17.934999999999999</v>
      </c>
      <c r="C187" s="85">
        <v>3.17551630903756</v>
      </c>
    </row>
    <row r="188" spans="1:3" ht="13.8">
      <c r="A188" s="4">
        <v>23193</v>
      </c>
      <c r="B188" s="84">
        <v>18.57</v>
      </c>
      <c r="C188" s="85">
        <v>3.5405631446891599</v>
      </c>
    </row>
    <row r="189" spans="1:3" ht="13.8">
      <c r="A189" s="4">
        <v>23224</v>
      </c>
      <c r="B189" s="84">
        <v>19.204999999999998</v>
      </c>
      <c r="C189" s="85">
        <v>3.4194938072159302</v>
      </c>
    </row>
    <row r="190" spans="1:3" ht="13.8">
      <c r="A190" s="4">
        <v>23255</v>
      </c>
      <c r="B190" s="84">
        <v>19.84</v>
      </c>
      <c r="C190" s="85">
        <v>3.3064306170268201</v>
      </c>
    </row>
    <row r="191" spans="1:3" ht="13.8">
      <c r="A191" s="4">
        <v>23285</v>
      </c>
      <c r="B191" s="84">
        <v>20.63</v>
      </c>
      <c r="C191" s="85">
        <v>3.9818548387096802</v>
      </c>
    </row>
    <row r="192" spans="1:3" ht="13.8">
      <c r="A192" s="4">
        <v>23316</v>
      </c>
      <c r="B192" s="84">
        <v>21.419</v>
      </c>
      <c r="C192" s="85">
        <v>3.8245273873000598</v>
      </c>
    </row>
    <row r="193" spans="1:3" ht="13.8">
      <c r="A193" s="4">
        <v>23346</v>
      </c>
      <c r="B193" s="84">
        <v>22.210999999999999</v>
      </c>
      <c r="C193" s="85">
        <v>3.69765161772257</v>
      </c>
    </row>
    <row r="194" spans="1:3" ht="13.8">
      <c r="A194" s="4">
        <v>23377</v>
      </c>
      <c r="B194" s="84">
        <v>23.992000000000001</v>
      </c>
      <c r="C194" s="85">
        <v>8.0185493674305608</v>
      </c>
    </row>
    <row r="195" spans="1:3" ht="13.8">
      <c r="A195" s="4">
        <v>23408</v>
      </c>
      <c r="B195" s="84">
        <v>25.631</v>
      </c>
      <c r="C195" s="85">
        <v>6.8314438146048797</v>
      </c>
    </row>
    <row r="196" spans="1:3" ht="13.8">
      <c r="A196" s="4">
        <v>23437</v>
      </c>
      <c r="B196" s="84">
        <v>27.318999999999999</v>
      </c>
      <c r="C196" s="85">
        <v>6.5857750380398796</v>
      </c>
    </row>
    <row r="197" spans="1:3" ht="13.8">
      <c r="A197" s="4">
        <v>23468</v>
      </c>
      <c r="B197" s="84">
        <v>28.221</v>
      </c>
      <c r="C197" s="85">
        <v>3.3017313957319101</v>
      </c>
    </row>
    <row r="198" spans="1:3" ht="13.8">
      <c r="A198" s="4">
        <v>23498</v>
      </c>
      <c r="B198" s="84">
        <v>29.149000000000001</v>
      </c>
      <c r="C198" s="85">
        <v>3.2883313844300299</v>
      </c>
    </row>
    <row r="199" spans="1:3" ht="13.8">
      <c r="A199" s="4">
        <v>23529</v>
      </c>
      <c r="B199" s="84">
        <v>30.047000000000001</v>
      </c>
      <c r="C199" s="85">
        <v>3.0807231808981399</v>
      </c>
    </row>
    <row r="200" spans="1:3" ht="13.8">
      <c r="A200" s="4">
        <v>23559</v>
      </c>
      <c r="B200" s="84">
        <v>31.219000000000001</v>
      </c>
      <c r="C200" s="85">
        <v>3.9005557959197201</v>
      </c>
    </row>
    <row r="201" spans="1:3" ht="13.8">
      <c r="A201" s="4">
        <v>23590</v>
      </c>
      <c r="B201" s="84">
        <v>32.390999999999998</v>
      </c>
      <c r="C201" s="85">
        <v>3.7541240910983702</v>
      </c>
    </row>
    <row r="202" spans="1:3" ht="13.8">
      <c r="A202" s="4">
        <v>23621</v>
      </c>
      <c r="B202" s="84">
        <v>33.591999999999999</v>
      </c>
      <c r="C202" s="85">
        <v>3.70782007347721</v>
      </c>
    </row>
    <row r="203" spans="1:3" ht="13.8">
      <c r="A203" s="4">
        <v>23651</v>
      </c>
      <c r="B203" s="84">
        <v>35.204000000000001</v>
      </c>
      <c r="C203" s="85">
        <v>4.79876160990713</v>
      </c>
    </row>
    <row r="204" spans="1:3" ht="13.8">
      <c r="A204" s="4">
        <v>23682</v>
      </c>
      <c r="B204" s="84">
        <v>36.817</v>
      </c>
      <c r="C204" s="85">
        <v>4.5818656970798797</v>
      </c>
    </row>
    <row r="205" spans="1:3" ht="13.8">
      <c r="A205" s="4">
        <v>23712</v>
      </c>
      <c r="B205" s="84">
        <v>38.451000000000001</v>
      </c>
      <c r="C205" s="85">
        <v>4.4381671510443503</v>
      </c>
    </row>
    <row r="206" spans="1:3" ht="13.8">
      <c r="A206" s="4">
        <v>23743</v>
      </c>
      <c r="B206" s="84">
        <v>41.335000000000001</v>
      </c>
      <c r="C206" s="85">
        <v>7.5004551247041604</v>
      </c>
    </row>
    <row r="207" spans="1:3" ht="13.8">
      <c r="A207" s="4">
        <v>23774</v>
      </c>
      <c r="B207" s="84">
        <v>44.219000000000001</v>
      </c>
      <c r="C207" s="85">
        <v>6.9771380186282901</v>
      </c>
    </row>
    <row r="208" spans="1:3" ht="13.8">
      <c r="A208" s="4">
        <v>23802</v>
      </c>
      <c r="B208" s="84">
        <v>47.088999999999999</v>
      </c>
      <c r="C208" s="85">
        <v>6.4904226689884297</v>
      </c>
    </row>
    <row r="209" spans="1:3" ht="13.8">
      <c r="A209" s="4">
        <v>23833</v>
      </c>
      <c r="B209" s="84">
        <v>49.113999999999997</v>
      </c>
      <c r="C209" s="85">
        <v>4.3003673894115302</v>
      </c>
    </row>
    <row r="210" spans="1:3" ht="13.8">
      <c r="A210" s="4">
        <v>23863</v>
      </c>
      <c r="B210" s="84">
        <v>51.139000000000003</v>
      </c>
      <c r="C210" s="85">
        <v>4.1230606344423197</v>
      </c>
    </row>
    <row r="211" spans="1:3" ht="13.8">
      <c r="A211" s="4">
        <v>23894</v>
      </c>
      <c r="B211" s="84">
        <v>53.16</v>
      </c>
      <c r="C211" s="85">
        <v>3.9519740315610199</v>
      </c>
    </row>
    <row r="212" spans="1:3" ht="13.8">
      <c r="A212" s="4">
        <v>23924</v>
      </c>
      <c r="B212" s="84">
        <v>55.073999999999998</v>
      </c>
      <c r="C212" s="85">
        <v>3.6004514672686199</v>
      </c>
    </row>
    <row r="213" spans="1:3" ht="13.8">
      <c r="A213" s="4">
        <v>23955</v>
      </c>
      <c r="B213" s="84">
        <v>56.988</v>
      </c>
      <c r="C213" s="85">
        <v>3.4753241093801202</v>
      </c>
    </row>
    <row r="214" spans="1:3" ht="13.8">
      <c r="A214" s="4">
        <v>23986</v>
      </c>
      <c r="B214" s="84">
        <v>58.951999999999998</v>
      </c>
      <c r="C214" s="85">
        <v>3.4463395802624999</v>
      </c>
    </row>
    <row r="215" spans="1:3" ht="13.8">
      <c r="A215" s="4">
        <v>24016</v>
      </c>
      <c r="B215" s="84">
        <v>60.838000000000001</v>
      </c>
      <c r="C215" s="85">
        <v>3.1992129189849501</v>
      </c>
    </row>
    <row r="216" spans="1:3" ht="13.8">
      <c r="A216" s="4">
        <v>24047</v>
      </c>
      <c r="B216" s="84">
        <v>62.725000000000001</v>
      </c>
      <c r="C216" s="85">
        <v>3.1016798711331699</v>
      </c>
    </row>
    <row r="217" spans="1:3" ht="13.8">
      <c r="A217" s="4">
        <v>24077</v>
      </c>
      <c r="B217" s="84">
        <v>64.557000000000002</v>
      </c>
      <c r="C217" s="85">
        <v>2.92068553208449</v>
      </c>
    </row>
    <row r="218" spans="1:3" ht="13.8">
      <c r="A218" s="4">
        <v>24108</v>
      </c>
      <c r="B218" s="84">
        <v>67.656000000000006</v>
      </c>
      <c r="C218" s="85">
        <v>4.8004089409359203</v>
      </c>
    </row>
    <row r="219" spans="1:3" ht="13.8">
      <c r="A219" s="4">
        <v>24139</v>
      </c>
      <c r="B219" s="84">
        <v>70.754000000000005</v>
      </c>
      <c r="C219" s="85">
        <v>4.5790469433605301</v>
      </c>
    </row>
    <row r="220" spans="1:3" ht="13.8">
      <c r="A220" s="4">
        <v>24167</v>
      </c>
      <c r="B220" s="84">
        <v>73.823999999999998</v>
      </c>
      <c r="C220" s="85">
        <v>4.33897730163664</v>
      </c>
    </row>
    <row r="221" spans="1:3" ht="13.8">
      <c r="A221" s="4">
        <v>24198</v>
      </c>
      <c r="B221" s="84">
        <v>76.703000000000003</v>
      </c>
      <c r="C221" s="85">
        <v>3.8998157780667499</v>
      </c>
    </row>
    <row r="222" spans="1:3" ht="13.8">
      <c r="A222" s="4">
        <v>24228</v>
      </c>
      <c r="B222" s="84">
        <v>79.581999999999994</v>
      </c>
      <c r="C222" s="85">
        <v>3.7534385877996801</v>
      </c>
    </row>
    <row r="223" spans="1:3" ht="13.8">
      <c r="A223" s="4">
        <v>24259</v>
      </c>
      <c r="B223" s="84">
        <v>82.555000000000007</v>
      </c>
      <c r="C223" s="85">
        <v>3.73576939508935</v>
      </c>
    </row>
    <row r="224" spans="1:3" ht="13.8">
      <c r="A224" s="4">
        <v>24289</v>
      </c>
      <c r="B224" s="84">
        <v>85.197000000000003</v>
      </c>
      <c r="C224" s="85">
        <v>3.2002907152807198</v>
      </c>
    </row>
    <row r="225" spans="1:3" ht="13.8">
      <c r="A225" s="4">
        <v>24320</v>
      </c>
      <c r="B225" s="84">
        <v>87.838999999999999</v>
      </c>
      <c r="C225" s="85">
        <v>3.1010481589727199</v>
      </c>
    </row>
    <row r="226" spans="1:3" ht="13.8">
      <c r="A226" s="4">
        <v>24351</v>
      </c>
      <c r="B226" s="84">
        <v>90.382999999999996</v>
      </c>
      <c r="C226" s="85">
        <v>2.8962078347886302</v>
      </c>
    </row>
    <row r="227" spans="1:3" ht="13.8">
      <c r="A227" s="4">
        <v>24381</v>
      </c>
      <c r="B227" s="84">
        <v>92.643000000000001</v>
      </c>
      <c r="C227" s="85">
        <v>2.5004702211699299</v>
      </c>
    </row>
    <row r="228" spans="1:3" ht="13.8">
      <c r="A228" s="4">
        <v>24412</v>
      </c>
      <c r="B228" s="84">
        <v>94.902000000000001</v>
      </c>
      <c r="C228" s="85">
        <v>2.43839253910172</v>
      </c>
    </row>
    <row r="229" spans="1:3" ht="13.8">
      <c r="A229" s="4">
        <v>24442</v>
      </c>
      <c r="B229" s="84">
        <v>97.200999999999993</v>
      </c>
      <c r="C229" s="85">
        <v>2.42249899896734</v>
      </c>
    </row>
    <row r="230" spans="1:3" ht="13.8">
      <c r="A230" s="4">
        <v>24473</v>
      </c>
      <c r="B230" s="84">
        <v>100</v>
      </c>
      <c r="C230" s="85">
        <v>2.8796000041152001</v>
      </c>
    </row>
    <row r="231" spans="1:3" ht="13.8">
      <c r="A231" s="4">
        <v>24504</v>
      </c>
      <c r="B231" s="84">
        <v>101.9</v>
      </c>
      <c r="C231" s="85">
        <v>1.9000000000000099</v>
      </c>
    </row>
    <row r="232" spans="1:3" ht="13.8">
      <c r="A232" s="4">
        <v>24532</v>
      </c>
      <c r="B232" s="84">
        <v>104.8</v>
      </c>
      <c r="C232" s="85">
        <v>2.84592737978409</v>
      </c>
    </row>
    <row r="233" spans="1:3" ht="13.8">
      <c r="A233" s="4">
        <v>24563</v>
      </c>
      <c r="B233" s="84">
        <v>107.3</v>
      </c>
      <c r="C233" s="85">
        <v>2.3854961832061199</v>
      </c>
    </row>
    <row r="234" spans="1:3" ht="13.8">
      <c r="A234" s="4">
        <v>24593</v>
      </c>
      <c r="B234" s="84">
        <v>110</v>
      </c>
      <c r="C234" s="85">
        <v>2.5163094128611401</v>
      </c>
    </row>
    <row r="235" spans="1:3" ht="13.8">
      <c r="A235" s="4">
        <v>24624</v>
      </c>
      <c r="B235" s="84">
        <v>112.3</v>
      </c>
      <c r="C235" s="85">
        <v>2.0909090909091002</v>
      </c>
    </row>
    <row r="236" spans="1:3" ht="13.8">
      <c r="A236" s="4">
        <v>24654</v>
      </c>
      <c r="B236" s="84">
        <v>113.8</v>
      </c>
      <c r="C236" s="85">
        <v>1.3357079252003501</v>
      </c>
    </row>
    <row r="237" spans="1:3" ht="13.8">
      <c r="A237" s="4">
        <v>24685</v>
      </c>
      <c r="B237" s="84">
        <v>115.3</v>
      </c>
      <c r="C237" s="85">
        <v>1.3181019332161801</v>
      </c>
    </row>
    <row r="238" spans="1:3" ht="13.8">
      <c r="A238" s="4">
        <v>24716</v>
      </c>
      <c r="B238" s="84">
        <v>116.7</v>
      </c>
      <c r="C238" s="85">
        <v>1.2142237640936799</v>
      </c>
    </row>
    <row r="239" spans="1:3" ht="13.8">
      <c r="A239" s="4">
        <v>24746</v>
      </c>
      <c r="B239" s="84">
        <v>118.2</v>
      </c>
      <c r="C239" s="85">
        <v>1.2853470437018</v>
      </c>
    </row>
    <row r="240" spans="1:3" ht="13.8">
      <c r="A240" s="4">
        <v>24777</v>
      </c>
      <c r="B240" s="84">
        <v>119.6</v>
      </c>
      <c r="C240" s="85">
        <v>1.1844331641285999</v>
      </c>
    </row>
    <row r="241" spans="1:3" ht="13.8">
      <c r="A241" s="4">
        <v>24807</v>
      </c>
      <c r="B241" s="84">
        <v>120.9</v>
      </c>
      <c r="C241" s="85">
        <v>1.0869565217391399</v>
      </c>
    </row>
    <row r="242" spans="1:3" ht="13.8">
      <c r="A242" s="4">
        <v>24838</v>
      </c>
      <c r="B242" s="84">
        <v>124.3</v>
      </c>
      <c r="C242" s="85">
        <v>2.8122415219189199</v>
      </c>
    </row>
    <row r="243" spans="1:3" ht="13.8">
      <c r="A243" s="4">
        <v>24869</v>
      </c>
      <c r="B243" s="84">
        <v>126.6</v>
      </c>
      <c r="C243" s="85">
        <v>1.85036202735318</v>
      </c>
    </row>
    <row r="244" spans="1:3" ht="13.8">
      <c r="A244" s="4">
        <v>24898</v>
      </c>
      <c r="B244" s="84">
        <v>129.4</v>
      </c>
      <c r="C244" s="85">
        <v>2.21169036334914</v>
      </c>
    </row>
    <row r="245" spans="1:3" ht="13.8">
      <c r="A245" s="4">
        <v>24929</v>
      </c>
      <c r="B245" s="84">
        <v>132.4</v>
      </c>
      <c r="C245" s="85">
        <v>2.3183925811437498</v>
      </c>
    </row>
    <row r="246" spans="1:3" ht="13.8">
      <c r="A246" s="4">
        <v>24959</v>
      </c>
      <c r="B246" s="84">
        <v>134.6</v>
      </c>
      <c r="C246" s="85">
        <v>1.6616314199395601</v>
      </c>
    </row>
    <row r="247" spans="1:3" ht="13.8">
      <c r="A247" s="4">
        <v>24990</v>
      </c>
      <c r="B247" s="84">
        <v>137.1</v>
      </c>
      <c r="C247" s="85">
        <v>1.85735512630014</v>
      </c>
    </row>
    <row r="248" spans="1:3" ht="13.8">
      <c r="A248" s="4">
        <v>25020</v>
      </c>
      <c r="B248" s="84">
        <v>140.1</v>
      </c>
      <c r="C248" s="85">
        <v>2.1881838074398101</v>
      </c>
    </row>
    <row r="249" spans="1:3" ht="13.8">
      <c r="A249" s="4">
        <v>25051</v>
      </c>
      <c r="B249" s="84">
        <v>142.19999999999999</v>
      </c>
      <c r="C249" s="85">
        <v>1.4989293361884299</v>
      </c>
    </row>
    <row r="250" spans="1:3" ht="13.8">
      <c r="A250" s="4">
        <v>25082</v>
      </c>
      <c r="B250" s="84">
        <v>144.30000000000001</v>
      </c>
      <c r="C250" s="85">
        <v>1.4767932489451601</v>
      </c>
    </row>
    <row r="251" spans="1:3" ht="13.8">
      <c r="A251" s="4">
        <v>25112</v>
      </c>
      <c r="B251" s="84">
        <v>146.5</v>
      </c>
      <c r="C251" s="85">
        <v>1.5246015246015201</v>
      </c>
    </row>
    <row r="252" spans="1:3" ht="13.8">
      <c r="A252" s="4">
        <v>25143</v>
      </c>
      <c r="B252" s="84">
        <v>148.69999999999999</v>
      </c>
      <c r="C252" s="85">
        <v>1.5017064846416299</v>
      </c>
    </row>
    <row r="253" spans="1:3" ht="13.8">
      <c r="A253" s="4">
        <v>25173</v>
      </c>
      <c r="B253" s="84">
        <v>150.9</v>
      </c>
      <c r="C253" s="85">
        <v>1.47948890383323</v>
      </c>
    </row>
    <row r="254" spans="1:3" ht="13.8">
      <c r="A254" s="4">
        <v>25204</v>
      </c>
      <c r="B254" s="84">
        <v>154.69999999999999</v>
      </c>
      <c r="C254" s="85">
        <v>2.5182239893969398</v>
      </c>
    </row>
    <row r="255" spans="1:3" ht="13.8">
      <c r="A255" s="4">
        <v>25235</v>
      </c>
      <c r="B255" s="84">
        <v>156.5</v>
      </c>
      <c r="C255" s="85">
        <v>1.1635423400129501</v>
      </c>
    </row>
    <row r="256" spans="1:3" ht="13.8">
      <c r="A256" s="4">
        <v>25263</v>
      </c>
      <c r="B256" s="84">
        <v>158.5</v>
      </c>
      <c r="C256" s="85">
        <v>1.27795527156549</v>
      </c>
    </row>
    <row r="257" spans="1:3" ht="13.8">
      <c r="A257" s="4">
        <v>25294</v>
      </c>
      <c r="B257" s="84">
        <v>160.5</v>
      </c>
      <c r="C257" s="85">
        <v>1.26182965299684</v>
      </c>
    </row>
    <row r="258" spans="1:3" ht="13.8">
      <c r="A258" s="4">
        <v>25324</v>
      </c>
      <c r="B258" s="84">
        <v>163.5</v>
      </c>
      <c r="C258" s="85">
        <v>1.86915887850467</v>
      </c>
    </row>
    <row r="259" spans="1:3" ht="13.8">
      <c r="A259" s="4">
        <v>25355</v>
      </c>
      <c r="B259" s="84">
        <v>168.2</v>
      </c>
      <c r="C259" s="85">
        <v>2.8746177370030601</v>
      </c>
    </row>
    <row r="260" spans="1:3" ht="13.8">
      <c r="A260" s="4">
        <v>25385</v>
      </c>
      <c r="B260" s="84">
        <v>170.8</v>
      </c>
      <c r="C260" s="85">
        <v>1.5457788347205801</v>
      </c>
    </row>
    <row r="261" spans="1:3" ht="13.8">
      <c r="A261" s="4">
        <v>25416</v>
      </c>
      <c r="B261" s="84">
        <v>172.9</v>
      </c>
      <c r="C261" s="85">
        <v>1.2295081967213199</v>
      </c>
    </row>
    <row r="262" spans="1:3" ht="13.8">
      <c r="A262" s="4">
        <v>25447</v>
      </c>
      <c r="B262" s="84">
        <v>175.9</v>
      </c>
      <c r="C262" s="85">
        <v>1.7351069982648899</v>
      </c>
    </row>
    <row r="263" spans="1:3" ht="13.8">
      <c r="A263" s="4">
        <v>25477</v>
      </c>
      <c r="B263" s="84">
        <v>178.6</v>
      </c>
      <c r="C263" s="85">
        <v>1.5349630471858999</v>
      </c>
    </row>
    <row r="264" spans="1:3" ht="13.8">
      <c r="A264" s="4">
        <v>25508</v>
      </c>
      <c r="B264" s="84">
        <v>181.5</v>
      </c>
      <c r="C264" s="85">
        <v>1.62374020156775</v>
      </c>
    </row>
    <row r="265" spans="1:3" ht="13.8">
      <c r="A265" s="4">
        <v>25538</v>
      </c>
      <c r="B265" s="84">
        <v>184</v>
      </c>
      <c r="C265" s="85">
        <v>1.37741046831956</v>
      </c>
    </row>
    <row r="266" spans="1:3" ht="13.8">
      <c r="A266" s="4">
        <v>25569</v>
      </c>
      <c r="B266" s="84">
        <v>188.3</v>
      </c>
      <c r="C266" s="85">
        <v>2.3369565217391299</v>
      </c>
    </row>
    <row r="267" spans="1:3" ht="13.8">
      <c r="A267" s="4">
        <v>25600</v>
      </c>
      <c r="B267" s="84">
        <v>190.6</v>
      </c>
      <c r="C267" s="85">
        <v>1.2214551248008301</v>
      </c>
    </row>
    <row r="268" spans="1:3" ht="13.8">
      <c r="A268" s="4">
        <v>25628</v>
      </c>
      <c r="B268" s="84">
        <v>194.8</v>
      </c>
      <c r="C268" s="85">
        <v>2.2035676810073599</v>
      </c>
    </row>
    <row r="269" spans="1:3" ht="13.8">
      <c r="A269" s="4">
        <v>25659</v>
      </c>
      <c r="B269" s="84">
        <v>196.8</v>
      </c>
      <c r="C269" s="85">
        <v>1.0266940451745501</v>
      </c>
    </row>
    <row r="270" spans="1:3" ht="13.8">
      <c r="A270" s="4">
        <v>25689</v>
      </c>
      <c r="B270" s="84">
        <v>199.8</v>
      </c>
      <c r="C270" s="85">
        <v>1.5243902439024299</v>
      </c>
    </row>
    <row r="271" spans="1:3" ht="13.8">
      <c r="A271" s="4">
        <v>25720</v>
      </c>
      <c r="B271" s="84">
        <v>203.1</v>
      </c>
      <c r="C271" s="85">
        <v>1.65165165165164</v>
      </c>
    </row>
    <row r="272" spans="1:3" ht="13.8">
      <c r="A272" s="4">
        <v>25750</v>
      </c>
      <c r="B272" s="84">
        <v>207</v>
      </c>
      <c r="C272" s="85">
        <v>1.92023633677991</v>
      </c>
    </row>
    <row r="273" spans="1:3" ht="13.8">
      <c r="A273" s="4">
        <v>25781</v>
      </c>
      <c r="B273" s="84">
        <v>212.2</v>
      </c>
      <c r="C273" s="85">
        <v>2.5120772946859899</v>
      </c>
    </row>
    <row r="274" spans="1:3" ht="13.8">
      <c r="A274" s="4">
        <v>25812</v>
      </c>
      <c r="B274" s="84">
        <v>216.1</v>
      </c>
      <c r="C274" s="85">
        <v>1.83788878416589</v>
      </c>
    </row>
    <row r="275" spans="1:3" ht="13.8">
      <c r="A275" s="4">
        <v>25842</v>
      </c>
      <c r="B275" s="84">
        <v>218.8</v>
      </c>
      <c r="C275" s="85">
        <v>1.24942156409071</v>
      </c>
    </row>
    <row r="276" spans="1:3" ht="13.8">
      <c r="A276" s="4">
        <v>25873</v>
      </c>
      <c r="B276" s="84">
        <v>221.5</v>
      </c>
      <c r="C276" s="85">
        <v>1.2340036563071299</v>
      </c>
    </row>
    <row r="277" spans="1:3" ht="13.8">
      <c r="A277" s="4">
        <v>25903</v>
      </c>
      <c r="B277" s="84">
        <v>223.5</v>
      </c>
      <c r="C277" s="85">
        <v>0.90293453724605799</v>
      </c>
    </row>
    <row r="278" spans="1:3" ht="13.8">
      <c r="A278" s="4">
        <v>25934</v>
      </c>
      <c r="B278" s="84">
        <v>227.9</v>
      </c>
      <c r="C278" s="85">
        <v>1.9686800894854499</v>
      </c>
    </row>
    <row r="279" spans="1:3" ht="13.8">
      <c r="A279" s="4">
        <v>25965</v>
      </c>
      <c r="B279" s="84">
        <v>230.8</v>
      </c>
      <c r="C279" s="85">
        <v>1.2724879333040799</v>
      </c>
    </row>
    <row r="280" spans="1:3" ht="13.8">
      <c r="A280" s="4">
        <v>25993</v>
      </c>
      <c r="B280" s="84">
        <v>234.4</v>
      </c>
      <c r="C280" s="85">
        <v>1.55979202772962</v>
      </c>
    </row>
    <row r="281" spans="1:3" ht="13.8">
      <c r="A281" s="4">
        <v>26024</v>
      </c>
      <c r="B281" s="84">
        <v>237.4</v>
      </c>
      <c r="C281" s="85">
        <v>1.27986348122866</v>
      </c>
    </row>
    <row r="282" spans="1:3" ht="13.8">
      <c r="A282" s="4">
        <v>26054</v>
      </c>
      <c r="B282" s="84">
        <v>241.1</v>
      </c>
      <c r="C282" s="85">
        <v>1.55855096882898</v>
      </c>
    </row>
    <row r="283" spans="1:3" ht="13.8">
      <c r="A283" s="4">
        <v>26085</v>
      </c>
      <c r="B283" s="84">
        <v>246.7</v>
      </c>
      <c r="C283" s="85">
        <v>2.3226876814599802</v>
      </c>
    </row>
    <row r="284" spans="1:3" ht="13.8">
      <c r="A284" s="4">
        <v>26115</v>
      </c>
      <c r="B284" s="84">
        <v>251.2</v>
      </c>
      <c r="C284" s="85">
        <v>1.8240778273206399</v>
      </c>
    </row>
    <row r="285" spans="1:3" ht="13.8">
      <c r="A285" s="4">
        <v>26146</v>
      </c>
      <c r="B285" s="84">
        <v>254.3</v>
      </c>
      <c r="C285" s="85">
        <v>1.2340764331210301</v>
      </c>
    </row>
    <row r="286" spans="1:3" ht="13.8">
      <c r="A286" s="4">
        <v>26177</v>
      </c>
      <c r="B286" s="84">
        <v>257.5</v>
      </c>
      <c r="C286" s="85">
        <v>1.25835627211954</v>
      </c>
    </row>
    <row r="287" spans="1:3" ht="13.8">
      <c r="A287" s="4">
        <v>26207</v>
      </c>
      <c r="B287" s="84">
        <v>261</v>
      </c>
      <c r="C287" s="85">
        <v>1.3592233009708701</v>
      </c>
    </row>
    <row r="288" spans="1:3" ht="13.8">
      <c r="A288" s="4">
        <v>26238</v>
      </c>
      <c r="B288" s="84">
        <v>264.89999999999998</v>
      </c>
      <c r="C288" s="85">
        <v>1.4942528735632199</v>
      </c>
    </row>
    <row r="289" spans="1:3" ht="13.8">
      <c r="A289" s="4">
        <v>26268</v>
      </c>
      <c r="B289" s="84">
        <v>267.89999999999998</v>
      </c>
      <c r="C289" s="85">
        <v>1.13250283125708</v>
      </c>
    </row>
    <row r="290" spans="1:3" ht="13.8">
      <c r="A290" s="4">
        <v>26299</v>
      </c>
      <c r="B290" s="84">
        <v>274.3</v>
      </c>
      <c r="C290" s="85">
        <v>2.38895110115716</v>
      </c>
    </row>
    <row r="291" spans="1:3" ht="13.8">
      <c r="A291" s="4">
        <v>26330</v>
      </c>
      <c r="B291" s="84">
        <v>279.5</v>
      </c>
      <c r="C291" s="85">
        <v>1.8957345971563999</v>
      </c>
    </row>
    <row r="292" spans="1:3" ht="13.8">
      <c r="A292" s="4">
        <v>26359</v>
      </c>
      <c r="B292" s="84">
        <v>284.39999999999998</v>
      </c>
      <c r="C292" s="85">
        <v>1.7531305903398799</v>
      </c>
    </row>
    <row r="293" spans="1:3" ht="13.8">
      <c r="A293" s="4">
        <v>26390</v>
      </c>
      <c r="B293" s="84">
        <v>287.2</v>
      </c>
      <c r="C293" s="85">
        <v>0.98452883263009405</v>
      </c>
    </row>
    <row r="294" spans="1:3" ht="13.8">
      <c r="A294" s="4">
        <v>26420</v>
      </c>
      <c r="B294" s="84">
        <v>289.39999999999998</v>
      </c>
      <c r="C294" s="85">
        <v>0.76601671309191</v>
      </c>
    </row>
    <row r="295" spans="1:3" ht="13.8">
      <c r="A295" s="4">
        <v>26451</v>
      </c>
      <c r="B295" s="84">
        <v>292.2</v>
      </c>
      <c r="C295" s="85">
        <v>0.967519004837603</v>
      </c>
    </row>
    <row r="296" spans="1:3" ht="13.8">
      <c r="A296" s="4">
        <v>26481</v>
      </c>
      <c r="B296" s="84">
        <v>295.8</v>
      </c>
      <c r="C296" s="85">
        <v>1.2320328542094501</v>
      </c>
    </row>
    <row r="297" spans="1:3" ht="13.8">
      <c r="A297" s="4">
        <v>26512</v>
      </c>
      <c r="B297" s="84">
        <v>298.89999999999998</v>
      </c>
      <c r="C297" s="85">
        <v>1.04800540906016</v>
      </c>
    </row>
    <row r="298" spans="1:3" ht="13.8">
      <c r="A298" s="4">
        <v>26543</v>
      </c>
      <c r="B298" s="84">
        <v>305.39999999999998</v>
      </c>
      <c r="C298" s="85">
        <v>2.1746403479424599</v>
      </c>
    </row>
    <row r="299" spans="1:3" ht="13.8">
      <c r="A299" s="4">
        <v>26573</v>
      </c>
      <c r="B299" s="84">
        <v>309.2</v>
      </c>
      <c r="C299" s="85">
        <v>1.2442698100851399</v>
      </c>
    </row>
    <row r="300" spans="1:3" ht="13.8">
      <c r="A300" s="4">
        <v>26604</v>
      </c>
      <c r="B300" s="84">
        <v>312.3</v>
      </c>
      <c r="C300" s="85">
        <v>1.0025873221216199</v>
      </c>
    </row>
    <row r="301" spans="1:3" ht="13.8">
      <c r="A301" s="4">
        <v>26634</v>
      </c>
      <c r="B301" s="84">
        <v>314.7</v>
      </c>
      <c r="C301" s="85">
        <v>0.76849183477425398</v>
      </c>
    </row>
    <row r="302" spans="1:3" ht="13.8">
      <c r="A302" s="4">
        <v>26665</v>
      </c>
      <c r="B302" s="84">
        <v>319</v>
      </c>
      <c r="C302" s="85">
        <v>1.3663806800127101</v>
      </c>
    </row>
    <row r="303" spans="1:3" ht="13.8">
      <c r="A303" s="4">
        <v>26696</v>
      </c>
      <c r="B303" s="84">
        <v>320.7</v>
      </c>
      <c r="C303" s="85">
        <v>0.53291536050157395</v>
      </c>
    </row>
    <row r="304" spans="1:3" ht="13.8">
      <c r="A304" s="4">
        <v>26724</v>
      </c>
      <c r="B304" s="84">
        <v>323.3</v>
      </c>
      <c r="C304" s="85">
        <v>0.810726535703155</v>
      </c>
    </row>
    <row r="305" spans="1:3" ht="13.8">
      <c r="A305" s="4">
        <v>26755</v>
      </c>
      <c r="B305" s="84">
        <v>326.89999999999998</v>
      </c>
      <c r="C305" s="85">
        <v>1.1135168574079699</v>
      </c>
    </row>
    <row r="306" spans="1:3" ht="13.8">
      <c r="A306" s="4">
        <v>26785</v>
      </c>
      <c r="B306" s="84">
        <v>330.4</v>
      </c>
      <c r="C306" s="85">
        <v>1.0706638115631799</v>
      </c>
    </row>
    <row r="307" spans="1:3" ht="13.8">
      <c r="A307" s="4">
        <v>26816</v>
      </c>
      <c r="B307" s="84">
        <v>335.5</v>
      </c>
      <c r="C307" s="85">
        <v>1.54358353510897</v>
      </c>
    </row>
    <row r="308" spans="1:3" ht="13.8">
      <c r="A308" s="4">
        <v>26846</v>
      </c>
      <c r="B308" s="84">
        <v>340.9</v>
      </c>
      <c r="C308" s="85">
        <v>1.6095380029806301</v>
      </c>
    </row>
    <row r="309" spans="1:3" ht="13.8">
      <c r="A309" s="4">
        <v>26877</v>
      </c>
      <c r="B309" s="84">
        <v>346.8</v>
      </c>
      <c r="C309" s="85">
        <v>1.7307128190085199</v>
      </c>
    </row>
    <row r="310" spans="1:3" ht="13.8">
      <c r="A310" s="4">
        <v>26908</v>
      </c>
      <c r="B310" s="84">
        <v>352.3</v>
      </c>
      <c r="C310" s="85">
        <v>1.5859284890426699</v>
      </c>
    </row>
    <row r="311" spans="1:3" ht="13.8">
      <c r="A311" s="4">
        <v>26938</v>
      </c>
      <c r="B311" s="84">
        <v>353.8</v>
      </c>
      <c r="C311" s="85">
        <v>0.425773488504122</v>
      </c>
    </row>
    <row r="312" spans="1:3" ht="13.8">
      <c r="A312" s="4">
        <v>26969</v>
      </c>
      <c r="B312" s="84">
        <v>355.7</v>
      </c>
      <c r="C312" s="85">
        <v>0.53702656868286303</v>
      </c>
    </row>
    <row r="313" spans="1:3" ht="13.8">
      <c r="A313" s="4">
        <v>26999</v>
      </c>
      <c r="B313" s="84">
        <v>358.2</v>
      </c>
      <c r="C313" s="85">
        <v>0.70283947146472203</v>
      </c>
    </row>
    <row r="314" spans="1:3" ht="13.8">
      <c r="A314" s="4">
        <v>27030</v>
      </c>
      <c r="B314" s="84">
        <v>362.9</v>
      </c>
      <c r="C314" s="85">
        <v>1.3121161362367399</v>
      </c>
    </row>
    <row r="315" spans="1:3" ht="13.8">
      <c r="A315" s="4">
        <v>27061</v>
      </c>
      <c r="B315" s="84">
        <v>363.3</v>
      </c>
      <c r="C315" s="85">
        <v>0.110223201984017</v>
      </c>
    </row>
    <row r="316" spans="1:3" ht="13.8">
      <c r="A316" s="4">
        <v>27089</v>
      </c>
      <c r="B316" s="84">
        <v>376.1</v>
      </c>
      <c r="C316" s="85">
        <v>3.5232590145885001</v>
      </c>
    </row>
    <row r="317" spans="1:3" ht="13.8">
      <c r="A317" s="4">
        <v>27120</v>
      </c>
      <c r="B317" s="84">
        <v>399.1</v>
      </c>
      <c r="C317" s="85">
        <v>6.1153948417973902</v>
      </c>
    </row>
    <row r="318" spans="1:3" ht="13.8">
      <c r="A318" s="4">
        <v>27150</v>
      </c>
      <c r="B318" s="84">
        <v>410.7</v>
      </c>
      <c r="C318" s="85">
        <v>2.9065397143573</v>
      </c>
    </row>
    <row r="319" spans="1:3" ht="13.8">
      <c r="A319" s="4">
        <v>27181</v>
      </c>
      <c r="B319" s="84">
        <v>416.8</v>
      </c>
      <c r="C319" s="85">
        <v>1.4852690528366399</v>
      </c>
    </row>
    <row r="320" spans="1:3" ht="13.8">
      <c r="A320" s="4">
        <v>27211</v>
      </c>
      <c r="B320" s="84">
        <v>425.5</v>
      </c>
      <c r="C320" s="85">
        <v>2.0873320537428102</v>
      </c>
    </row>
    <row r="321" spans="1:3" ht="13.8">
      <c r="A321" s="4">
        <v>27242</v>
      </c>
      <c r="B321" s="84">
        <v>434.2</v>
      </c>
      <c r="C321" s="85">
        <v>2.04465334900117</v>
      </c>
    </row>
    <row r="322" spans="1:3" ht="13.8">
      <c r="A322" s="4">
        <v>27273</v>
      </c>
      <c r="B322" s="84">
        <v>441</v>
      </c>
      <c r="C322" s="85">
        <v>1.5660985720866101</v>
      </c>
    </row>
    <row r="323" spans="1:3" ht="13.8">
      <c r="A323" s="4">
        <v>27303</v>
      </c>
      <c r="B323" s="84">
        <v>450.4</v>
      </c>
      <c r="C323" s="85">
        <v>2.1315192743764002</v>
      </c>
    </row>
    <row r="324" spans="1:3" ht="13.8">
      <c r="A324" s="4">
        <v>27334</v>
      </c>
      <c r="B324" s="84">
        <v>460.5</v>
      </c>
      <c r="C324" s="85">
        <v>2.24245115452932</v>
      </c>
    </row>
    <row r="325" spans="1:3" ht="13.8">
      <c r="A325" s="4">
        <v>27364</v>
      </c>
      <c r="B325" s="84">
        <v>470.8</v>
      </c>
      <c r="C325" s="85">
        <v>2.2366992399565699</v>
      </c>
    </row>
    <row r="326" spans="1:3" ht="13.8">
      <c r="A326" s="4">
        <v>27395</v>
      </c>
      <c r="B326" s="84">
        <v>485.3</v>
      </c>
      <c r="C326" s="85">
        <v>3.0798640611724699</v>
      </c>
    </row>
    <row r="327" spans="1:3" ht="13.8">
      <c r="A327" s="4">
        <v>27426</v>
      </c>
      <c r="B327" s="84">
        <v>496.2</v>
      </c>
      <c r="C327" s="85">
        <v>2.24603338141356</v>
      </c>
    </row>
    <row r="328" spans="1:3" ht="13.8">
      <c r="A328" s="4">
        <v>27454</v>
      </c>
      <c r="B328" s="84">
        <v>504</v>
      </c>
      <c r="C328" s="85">
        <v>1.57194679564692</v>
      </c>
    </row>
    <row r="329" spans="1:3" ht="13.8">
      <c r="A329" s="4">
        <v>27485</v>
      </c>
      <c r="B329" s="84">
        <v>515.1</v>
      </c>
      <c r="C329" s="85">
        <v>2.2023809523809699</v>
      </c>
    </row>
    <row r="330" spans="1:3" ht="13.8">
      <c r="A330" s="4">
        <v>27515</v>
      </c>
      <c r="B330" s="84">
        <v>521.4</v>
      </c>
      <c r="C330" s="85">
        <v>1.22306348281886</v>
      </c>
    </row>
    <row r="331" spans="1:3" ht="13.8">
      <c r="A331" s="4">
        <v>27546</v>
      </c>
      <c r="B331" s="84">
        <v>534.29999999999995</v>
      </c>
      <c r="C331" s="85">
        <v>2.4741081703107102</v>
      </c>
    </row>
    <row r="332" spans="1:3" ht="13.8">
      <c r="A332" s="4">
        <v>27576</v>
      </c>
      <c r="B332" s="84">
        <v>546.6</v>
      </c>
      <c r="C332" s="85">
        <v>2.30207748455924</v>
      </c>
    </row>
    <row r="333" spans="1:3" ht="13.8">
      <c r="A333" s="4">
        <v>27607</v>
      </c>
      <c r="B333" s="84">
        <v>568</v>
      </c>
      <c r="C333" s="85">
        <v>3.9151115989754799</v>
      </c>
    </row>
    <row r="334" spans="1:3" ht="13.8">
      <c r="A334" s="4">
        <v>27638</v>
      </c>
      <c r="B334" s="84">
        <v>579.20000000000005</v>
      </c>
      <c r="C334" s="85">
        <v>1.9718309859154901</v>
      </c>
    </row>
    <row r="335" spans="1:3" ht="13.8">
      <c r="A335" s="4">
        <v>27668</v>
      </c>
      <c r="B335" s="84">
        <v>592</v>
      </c>
      <c r="C335" s="85">
        <v>2.2099447513812098</v>
      </c>
    </row>
    <row r="336" spans="1:3" ht="13.8">
      <c r="A336" s="4">
        <v>27699</v>
      </c>
      <c r="B336" s="84">
        <v>604.79999999999995</v>
      </c>
      <c r="C336" s="85">
        <v>2.1621621621621601</v>
      </c>
    </row>
    <row r="337" spans="1:3" ht="13.8">
      <c r="A337" s="4">
        <v>27729</v>
      </c>
      <c r="B337" s="84">
        <v>615.20000000000005</v>
      </c>
      <c r="C337" s="85">
        <v>1.71957671957674</v>
      </c>
    </row>
    <row r="338" spans="1:3" ht="13.8">
      <c r="A338" s="4">
        <v>27760</v>
      </c>
      <c r="B338" s="84">
        <v>635.9</v>
      </c>
      <c r="C338" s="85">
        <v>3.3647594278283499</v>
      </c>
    </row>
    <row r="339" spans="1:3" ht="13.8">
      <c r="A339" s="4">
        <v>27791</v>
      </c>
      <c r="B339" s="84">
        <v>666.3</v>
      </c>
      <c r="C339" s="85">
        <v>4.7806258845730403</v>
      </c>
    </row>
    <row r="340" spans="1:3" ht="13.8">
      <c r="A340" s="4">
        <v>27820</v>
      </c>
      <c r="B340" s="84">
        <v>684.5</v>
      </c>
      <c r="C340" s="85">
        <v>2.7315023262794602</v>
      </c>
    </row>
    <row r="341" spans="1:3" ht="13.8">
      <c r="A341" s="4">
        <v>27851</v>
      </c>
      <c r="B341" s="84">
        <v>705.6</v>
      </c>
      <c r="C341" s="85">
        <v>3.0825420014609199</v>
      </c>
    </row>
    <row r="342" spans="1:3" ht="13.8">
      <c r="A342" s="4">
        <v>27881</v>
      </c>
      <c r="B342" s="84">
        <v>735.9</v>
      </c>
      <c r="C342" s="85">
        <v>4.2942176870748296</v>
      </c>
    </row>
    <row r="343" spans="1:3" ht="13.8">
      <c r="A343" s="4">
        <v>27912</v>
      </c>
      <c r="B343" s="84">
        <v>751.2</v>
      </c>
      <c r="C343" s="85">
        <v>2.0790868324500602</v>
      </c>
    </row>
    <row r="344" spans="1:3" ht="13.8">
      <c r="A344" s="4">
        <v>27942</v>
      </c>
      <c r="B344" s="84">
        <v>771.2</v>
      </c>
      <c r="C344" s="85">
        <v>2.66240681576144</v>
      </c>
    </row>
    <row r="345" spans="1:3" ht="13.8">
      <c r="A345" s="4">
        <v>27973</v>
      </c>
      <c r="B345" s="84">
        <v>791.1</v>
      </c>
      <c r="C345" s="85">
        <v>2.5803941908713699</v>
      </c>
    </row>
    <row r="346" spans="1:3" ht="13.8">
      <c r="A346" s="4">
        <v>28004</v>
      </c>
      <c r="B346" s="84">
        <v>813.9</v>
      </c>
      <c r="C346" s="85">
        <v>2.8820629503223398</v>
      </c>
    </row>
    <row r="347" spans="1:3" ht="13.8">
      <c r="A347" s="4">
        <v>28034</v>
      </c>
      <c r="B347" s="84">
        <v>837.4</v>
      </c>
      <c r="C347" s="85">
        <v>2.88733259614202</v>
      </c>
    </row>
    <row r="348" spans="1:3" ht="13.8">
      <c r="A348" s="4">
        <v>28065</v>
      </c>
      <c r="B348" s="84">
        <v>864.9</v>
      </c>
      <c r="C348" s="85">
        <v>3.2839742058753201</v>
      </c>
    </row>
    <row r="349" spans="1:3" ht="13.8">
      <c r="A349" s="4">
        <v>28095</v>
      </c>
      <c r="B349" s="84">
        <v>883.7</v>
      </c>
      <c r="C349" s="85">
        <v>2.17366169499364</v>
      </c>
    </row>
    <row r="350" spans="1:3" ht="13.8">
      <c r="A350" s="4">
        <v>28126</v>
      </c>
      <c r="B350" s="84">
        <v>920.4</v>
      </c>
      <c r="C350" s="85">
        <v>4.15299309720492</v>
      </c>
    </row>
    <row r="351" spans="1:3" ht="13.8">
      <c r="A351" s="4">
        <v>28157</v>
      </c>
      <c r="B351" s="84">
        <v>953.6</v>
      </c>
      <c r="C351" s="85">
        <v>3.60712733594091</v>
      </c>
    </row>
    <row r="352" spans="1:3" ht="13.8">
      <c r="A352" s="4">
        <v>28185</v>
      </c>
      <c r="B352" s="84">
        <v>984.3</v>
      </c>
      <c r="C352" s="85">
        <v>3.2193791946308701</v>
      </c>
    </row>
    <row r="353" spans="1:3" ht="13.8">
      <c r="A353" s="4">
        <v>28216</v>
      </c>
      <c r="B353" s="84">
        <v>1021.4</v>
      </c>
      <c r="C353" s="85">
        <v>3.76917606420808</v>
      </c>
    </row>
    <row r="354" spans="1:3" ht="13.8">
      <c r="A354" s="4">
        <v>28246</v>
      </c>
      <c r="B354" s="84">
        <v>1063.5</v>
      </c>
      <c r="C354" s="85">
        <v>4.1217936166046503</v>
      </c>
    </row>
    <row r="355" spans="1:3" ht="13.8">
      <c r="A355" s="4">
        <v>28277</v>
      </c>
      <c r="B355" s="84">
        <v>1086.0999999999999</v>
      </c>
      <c r="C355" s="85">
        <v>2.1250587682181399</v>
      </c>
    </row>
    <row r="356" spans="1:3" ht="13.8">
      <c r="A356" s="4">
        <v>28307</v>
      </c>
      <c r="B356" s="84">
        <v>1113.3</v>
      </c>
      <c r="C356" s="85">
        <v>2.5043734462756801</v>
      </c>
    </row>
    <row r="357" spans="1:3" ht="13.8">
      <c r="A357" s="4">
        <v>28338</v>
      </c>
      <c r="B357" s="84">
        <v>1131.5999999999999</v>
      </c>
      <c r="C357" s="85">
        <v>1.64376178927512</v>
      </c>
    </row>
    <row r="358" spans="1:3" ht="13.8">
      <c r="A358" s="4">
        <v>28369</v>
      </c>
      <c r="B358" s="84">
        <v>1149.5999999999999</v>
      </c>
      <c r="C358" s="85">
        <v>1.59066808059385</v>
      </c>
    </row>
    <row r="359" spans="1:3" ht="13.8">
      <c r="A359" s="4">
        <v>28399</v>
      </c>
      <c r="B359" s="84">
        <v>1180.8</v>
      </c>
      <c r="C359" s="85">
        <v>2.7139874739039702</v>
      </c>
    </row>
    <row r="360" spans="1:3" ht="13.8">
      <c r="A360" s="4">
        <v>28430</v>
      </c>
      <c r="B360" s="84">
        <v>1221.7</v>
      </c>
      <c r="C360" s="85">
        <v>3.4637533875338899</v>
      </c>
    </row>
    <row r="361" spans="1:3" ht="13.8">
      <c r="A361" s="4">
        <v>28460</v>
      </c>
      <c r="B361" s="84">
        <v>1250.8</v>
      </c>
      <c r="C361" s="85">
        <v>2.3819268232790201</v>
      </c>
    </row>
    <row r="362" spans="1:3" ht="13.8">
      <c r="A362" s="4">
        <v>28491</v>
      </c>
      <c r="B362" s="84">
        <v>1297.3</v>
      </c>
      <c r="C362" s="85">
        <v>3.71762072273745</v>
      </c>
    </row>
    <row r="363" spans="1:3" ht="13.8">
      <c r="A363" s="4">
        <v>28522</v>
      </c>
      <c r="B363" s="84">
        <v>1338.8</v>
      </c>
      <c r="C363" s="85">
        <v>3.19895166885069</v>
      </c>
    </row>
    <row r="364" spans="1:3" ht="13.8">
      <c r="A364" s="4">
        <v>28550</v>
      </c>
      <c r="B364" s="84">
        <v>1382.1</v>
      </c>
      <c r="C364" s="85">
        <v>3.2342396175679702</v>
      </c>
    </row>
    <row r="365" spans="1:3" ht="13.8">
      <c r="A365" s="4">
        <v>28581</v>
      </c>
      <c r="B365" s="84">
        <v>1417.6</v>
      </c>
      <c r="C365" s="85">
        <v>2.5685550973156799</v>
      </c>
    </row>
    <row r="366" spans="1:3" ht="13.8">
      <c r="A366" s="4">
        <v>28611</v>
      </c>
      <c r="B366" s="84">
        <v>1453.6</v>
      </c>
      <c r="C366" s="85">
        <v>2.5395033860045002</v>
      </c>
    </row>
    <row r="367" spans="1:3" ht="13.8">
      <c r="A367" s="4">
        <v>28642</v>
      </c>
      <c r="B367" s="84">
        <v>1502.9</v>
      </c>
      <c r="C367" s="85">
        <v>3.3915795266923601</v>
      </c>
    </row>
    <row r="368" spans="1:3" ht="13.8">
      <c r="A368" s="4">
        <v>28672</v>
      </c>
      <c r="B368" s="84">
        <v>1585.8</v>
      </c>
      <c r="C368" s="85">
        <v>5.5160023953689397</v>
      </c>
    </row>
    <row r="369" spans="1:3" ht="13.8">
      <c r="A369" s="4">
        <v>28703</v>
      </c>
      <c r="B369" s="84">
        <v>1633.9</v>
      </c>
      <c r="C369" s="85">
        <v>3.0331693782318099</v>
      </c>
    </row>
    <row r="370" spans="1:3" ht="13.8">
      <c r="A370" s="4">
        <v>28734</v>
      </c>
      <c r="B370" s="84">
        <v>1667.9</v>
      </c>
      <c r="C370" s="85">
        <v>2.0809107044494701</v>
      </c>
    </row>
    <row r="371" spans="1:3" ht="13.8">
      <c r="A371" s="4">
        <v>28764</v>
      </c>
      <c r="B371" s="84">
        <v>1714.7</v>
      </c>
      <c r="C371" s="85">
        <v>2.80592361652376</v>
      </c>
    </row>
    <row r="372" spans="1:3" ht="13.8">
      <c r="A372" s="4">
        <v>28795</v>
      </c>
      <c r="B372" s="84">
        <v>1752.5</v>
      </c>
      <c r="C372" s="85">
        <v>2.2044672537470098</v>
      </c>
    </row>
    <row r="373" spans="1:3" ht="13.8">
      <c r="A373" s="4">
        <v>28825</v>
      </c>
      <c r="B373" s="84">
        <v>1788.5</v>
      </c>
      <c r="C373" s="85">
        <v>2.0542082738944401</v>
      </c>
    </row>
    <row r="374" spans="1:3" ht="13.8">
      <c r="A374" s="4">
        <v>28856</v>
      </c>
      <c r="B374" s="84">
        <v>1892.8</v>
      </c>
      <c r="C374" s="85">
        <v>5.8317025440313097</v>
      </c>
    </row>
    <row r="375" spans="1:3" ht="13.8">
      <c r="A375" s="4">
        <v>28887</v>
      </c>
      <c r="B375" s="84">
        <v>1947</v>
      </c>
      <c r="C375" s="85">
        <v>2.8634826711749799</v>
      </c>
    </row>
    <row r="376" spans="1:3" ht="13.8">
      <c r="A376" s="4">
        <v>28915</v>
      </c>
      <c r="B376" s="84">
        <v>2014.2</v>
      </c>
      <c r="C376" s="85">
        <v>3.4514637904468501</v>
      </c>
    </row>
    <row r="377" spans="1:3" ht="13.8">
      <c r="A377" s="4">
        <v>28946</v>
      </c>
      <c r="B377" s="84">
        <v>2093</v>
      </c>
      <c r="C377" s="85">
        <v>3.91222321517228</v>
      </c>
    </row>
    <row r="378" spans="1:3" ht="13.8">
      <c r="A378" s="4">
        <v>28976</v>
      </c>
      <c r="B378" s="84">
        <v>2130</v>
      </c>
      <c r="C378" s="85">
        <v>1.76779741997133</v>
      </c>
    </row>
    <row r="379" spans="1:3" ht="13.8">
      <c r="A379" s="4">
        <v>29007</v>
      </c>
      <c r="B379" s="84">
        <v>2180.6999999999998</v>
      </c>
      <c r="C379" s="85">
        <v>2.3802816901408401</v>
      </c>
    </row>
    <row r="380" spans="1:3" ht="13.8">
      <c r="A380" s="4">
        <v>29037</v>
      </c>
      <c r="B380" s="84">
        <v>2286.8000000000002</v>
      </c>
      <c r="C380" s="85">
        <v>4.8654101893887498</v>
      </c>
    </row>
    <row r="381" spans="1:3" ht="13.8">
      <c r="A381" s="4">
        <v>29068</v>
      </c>
      <c r="B381" s="84">
        <v>2406.4</v>
      </c>
      <c r="C381" s="85">
        <v>5.2300157425222897</v>
      </c>
    </row>
    <row r="382" spans="1:3" ht="13.8">
      <c r="A382" s="4">
        <v>29099</v>
      </c>
      <c r="B382" s="84">
        <v>2558.5</v>
      </c>
      <c r="C382" s="85">
        <v>6.3206449468085104</v>
      </c>
    </row>
    <row r="383" spans="1:3" ht="13.8">
      <c r="A383" s="4">
        <v>29129</v>
      </c>
      <c r="B383" s="84">
        <v>2644.5</v>
      </c>
      <c r="C383" s="85">
        <v>3.3613445378151399</v>
      </c>
    </row>
    <row r="384" spans="1:3" ht="13.8">
      <c r="A384" s="4">
        <v>29160</v>
      </c>
      <c r="B384" s="84">
        <v>2810.6</v>
      </c>
      <c r="C384" s="85">
        <v>6.2809604840234501</v>
      </c>
    </row>
    <row r="385" spans="1:3" ht="13.8">
      <c r="A385" s="4">
        <v>29190</v>
      </c>
      <c r="B385" s="84">
        <v>2989.3</v>
      </c>
      <c r="C385" s="85">
        <v>6.35807300932185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MH905"/>
  <sheetViews>
    <sheetView showGridLines="0" zoomScaleNormal="100"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7" defaultRowHeight="13.8"/>
  <cols>
    <col min="1" max="1" width="13.6640625" style="89" customWidth="1"/>
    <col min="2" max="2" width="38.33203125" style="112" customWidth="1"/>
    <col min="3" max="3" width="7.5546875" style="101" bestFit="1" customWidth="1"/>
    <col min="4" max="18" width="7" style="101"/>
    <col min="19" max="19" width="9.44140625" style="101" bestFit="1" customWidth="1"/>
    <col min="20" max="1022" width="7" style="101"/>
  </cols>
  <sheetData>
    <row r="1" spans="1:2" ht="27.6">
      <c r="A1" s="2" t="s">
        <v>85</v>
      </c>
      <c r="B1" s="110" t="s">
        <v>97</v>
      </c>
    </row>
    <row r="2" spans="1:2">
      <c r="A2" s="88">
        <v>17533</v>
      </c>
      <c r="B2" s="115">
        <v>23.7</v>
      </c>
    </row>
    <row r="3" spans="1:2">
      <c r="A3" s="88">
        <v>17564</v>
      </c>
      <c r="B3" s="115">
        <v>23.5</v>
      </c>
    </row>
    <row r="4" spans="1:2">
      <c r="A4" s="88">
        <v>17593</v>
      </c>
      <c r="B4" s="115">
        <v>23.4</v>
      </c>
    </row>
    <row r="5" spans="1:2">
      <c r="A5" s="88">
        <v>17624</v>
      </c>
      <c r="B5" s="115">
        <v>23.8</v>
      </c>
    </row>
    <row r="6" spans="1:2">
      <c r="A6" s="88">
        <v>17654</v>
      </c>
      <c r="B6" s="115">
        <v>23.9</v>
      </c>
    </row>
    <row r="7" spans="1:2">
      <c r="A7" s="88">
        <v>17685</v>
      </c>
      <c r="B7" s="115">
        <v>24.1</v>
      </c>
    </row>
    <row r="8" spans="1:2">
      <c r="A8" s="88">
        <v>17715</v>
      </c>
      <c r="B8" s="115">
        <v>24.4</v>
      </c>
    </row>
    <row r="9" spans="1:2">
      <c r="A9" s="88">
        <v>17746</v>
      </c>
      <c r="B9" s="115">
        <v>24.5</v>
      </c>
    </row>
    <row r="10" spans="1:2">
      <c r="A10" s="88">
        <v>17777</v>
      </c>
      <c r="B10" s="115">
        <v>24.5</v>
      </c>
    </row>
    <row r="11" spans="1:2">
      <c r="A11" s="88">
        <v>17807</v>
      </c>
      <c r="B11" s="115">
        <v>24.4</v>
      </c>
    </row>
    <row r="12" spans="1:2">
      <c r="A12" s="88">
        <v>17838</v>
      </c>
      <c r="B12" s="115">
        <v>24.2</v>
      </c>
    </row>
    <row r="13" spans="1:2">
      <c r="A13" s="88">
        <v>17868</v>
      </c>
      <c r="B13" s="115">
        <v>24.1</v>
      </c>
    </row>
    <row r="14" spans="1:2">
      <c r="A14" s="88">
        <v>17899</v>
      </c>
      <c r="B14" s="115">
        <v>24</v>
      </c>
    </row>
    <row r="15" spans="1:2">
      <c r="A15" s="88">
        <v>17930</v>
      </c>
      <c r="B15" s="115">
        <v>23.8</v>
      </c>
    </row>
    <row r="16" spans="1:2">
      <c r="A16" s="88">
        <v>17958</v>
      </c>
      <c r="B16" s="115">
        <v>23.8</v>
      </c>
    </row>
    <row r="17" spans="1:2">
      <c r="A17" s="88">
        <v>17989</v>
      </c>
      <c r="B17" s="115">
        <v>23.9</v>
      </c>
    </row>
    <row r="18" spans="1:2">
      <c r="A18" s="88">
        <v>18019</v>
      </c>
      <c r="B18" s="115">
        <v>23.8</v>
      </c>
    </row>
    <row r="19" spans="1:2">
      <c r="A19" s="88">
        <v>18050</v>
      </c>
      <c r="B19" s="115">
        <v>23.9</v>
      </c>
    </row>
    <row r="20" spans="1:2">
      <c r="A20" s="88">
        <v>18080</v>
      </c>
      <c r="B20" s="115">
        <v>23.7</v>
      </c>
    </row>
    <row r="21" spans="1:2">
      <c r="A21" s="88">
        <v>18111</v>
      </c>
      <c r="B21" s="115">
        <v>23.8</v>
      </c>
    </row>
    <row r="22" spans="1:2">
      <c r="A22" s="88">
        <v>18142</v>
      </c>
      <c r="B22" s="115">
        <v>23.9</v>
      </c>
    </row>
    <row r="23" spans="1:2">
      <c r="A23" s="88">
        <v>18172</v>
      </c>
      <c r="B23" s="115">
        <v>23.7</v>
      </c>
    </row>
    <row r="24" spans="1:2">
      <c r="A24" s="88">
        <v>18203</v>
      </c>
      <c r="B24" s="115">
        <v>23.8</v>
      </c>
    </row>
    <row r="25" spans="1:2">
      <c r="A25" s="88">
        <v>18233</v>
      </c>
      <c r="B25" s="115">
        <v>23.6</v>
      </c>
    </row>
    <row r="26" spans="1:2">
      <c r="A26" s="88">
        <v>18264</v>
      </c>
      <c r="B26" s="115">
        <v>23.5</v>
      </c>
    </row>
    <row r="27" spans="1:2">
      <c r="A27" s="88">
        <v>18295</v>
      </c>
      <c r="B27" s="115">
        <v>23.5</v>
      </c>
    </row>
    <row r="28" spans="1:2">
      <c r="A28" s="88">
        <v>18323</v>
      </c>
      <c r="B28" s="115">
        <v>23.6</v>
      </c>
    </row>
    <row r="29" spans="1:2">
      <c r="A29" s="88">
        <v>18354</v>
      </c>
      <c r="B29" s="115">
        <v>23.6</v>
      </c>
    </row>
    <row r="30" spans="1:2">
      <c r="A30" s="88">
        <v>18384</v>
      </c>
      <c r="B30" s="115">
        <v>23.7</v>
      </c>
    </row>
    <row r="31" spans="1:2">
      <c r="A31" s="88">
        <v>18415</v>
      </c>
      <c r="B31" s="115">
        <v>23.8</v>
      </c>
    </row>
    <row r="32" spans="1:2">
      <c r="A32" s="88">
        <v>18445</v>
      </c>
      <c r="B32" s="115">
        <v>24.1</v>
      </c>
    </row>
    <row r="33" spans="1:2">
      <c r="A33" s="88">
        <v>18476</v>
      </c>
      <c r="B33" s="115">
        <v>24.3</v>
      </c>
    </row>
    <row r="34" spans="1:2">
      <c r="A34" s="88">
        <v>18507</v>
      </c>
      <c r="B34" s="115">
        <v>24.4</v>
      </c>
    </row>
    <row r="35" spans="1:2">
      <c r="A35" s="88">
        <v>18537</v>
      </c>
      <c r="B35" s="115">
        <v>24.6</v>
      </c>
    </row>
    <row r="36" spans="1:2">
      <c r="A36" s="88">
        <v>18568</v>
      </c>
      <c r="B36" s="115">
        <v>24.7</v>
      </c>
    </row>
    <row r="37" spans="1:2">
      <c r="A37" s="88">
        <v>18598</v>
      </c>
      <c r="B37" s="115">
        <v>25</v>
      </c>
    </row>
    <row r="38" spans="1:2">
      <c r="A38" s="88">
        <v>18629</v>
      </c>
      <c r="B38" s="115">
        <v>25.4</v>
      </c>
    </row>
    <row r="39" spans="1:2">
      <c r="A39" s="88">
        <v>18660</v>
      </c>
      <c r="B39" s="115">
        <v>25.7</v>
      </c>
    </row>
    <row r="40" spans="1:2">
      <c r="A40" s="88">
        <v>18688</v>
      </c>
      <c r="B40" s="115">
        <v>25.8</v>
      </c>
    </row>
    <row r="41" spans="1:2">
      <c r="A41" s="88">
        <v>18719</v>
      </c>
      <c r="B41" s="115">
        <v>25.8</v>
      </c>
    </row>
    <row r="42" spans="1:2">
      <c r="A42" s="88">
        <v>18749</v>
      </c>
      <c r="B42" s="115">
        <v>25.9</v>
      </c>
    </row>
    <row r="43" spans="1:2">
      <c r="A43" s="88">
        <v>18780</v>
      </c>
      <c r="B43" s="115">
        <v>25.9</v>
      </c>
    </row>
    <row r="44" spans="1:2">
      <c r="A44" s="88">
        <v>18810</v>
      </c>
      <c r="B44" s="115">
        <v>25.9</v>
      </c>
    </row>
    <row r="45" spans="1:2">
      <c r="A45" s="88">
        <v>18841</v>
      </c>
      <c r="B45" s="115">
        <v>25.9</v>
      </c>
    </row>
    <row r="46" spans="1:2">
      <c r="A46" s="88">
        <v>18872</v>
      </c>
      <c r="B46" s="115">
        <v>26.1</v>
      </c>
    </row>
    <row r="47" spans="1:2">
      <c r="A47" s="88">
        <v>18902</v>
      </c>
      <c r="B47" s="115">
        <v>26.2</v>
      </c>
    </row>
    <row r="48" spans="1:2">
      <c r="A48" s="88">
        <v>18933</v>
      </c>
      <c r="B48" s="115">
        <v>26.4</v>
      </c>
    </row>
    <row r="49" spans="1:2">
      <c r="A49" s="88">
        <v>18963</v>
      </c>
      <c r="B49" s="115">
        <v>26.5</v>
      </c>
    </row>
    <row r="50" spans="1:2">
      <c r="A50" s="88">
        <v>18994</v>
      </c>
      <c r="B50" s="115">
        <v>26.5</v>
      </c>
    </row>
    <row r="51" spans="1:2">
      <c r="A51" s="88">
        <v>19025</v>
      </c>
      <c r="B51" s="115">
        <v>26.3</v>
      </c>
    </row>
    <row r="52" spans="1:2">
      <c r="A52" s="88">
        <v>19054</v>
      </c>
      <c r="B52" s="115">
        <v>26.3</v>
      </c>
    </row>
    <row r="53" spans="1:2">
      <c r="A53" s="88">
        <v>19085</v>
      </c>
      <c r="B53" s="115">
        <v>26.4</v>
      </c>
    </row>
    <row r="54" spans="1:2">
      <c r="A54" s="88">
        <v>19115</v>
      </c>
      <c r="B54" s="115">
        <v>26.4</v>
      </c>
    </row>
    <row r="55" spans="1:2">
      <c r="A55" s="88">
        <v>19146</v>
      </c>
      <c r="B55" s="115">
        <v>26.5</v>
      </c>
    </row>
    <row r="56" spans="1:2">
      <c r="A56" s="88">
        <v>19176</v>
      </c>
      <c r="B56" s="115">
        <v>26.7</v>
      </c>
    </row>
    <row r="57" spans="1:2">
      <c r="A57" s="88">
        <v>19207</v>
      </c>
      <c r="B57" s="115">
        <v>26.7</v>
      </c>
    </row>
    <row r="58" spans="1:2">
      <c r="A58" s="88">
        <v>19238</v>
      </c>
      <c r="B58" s="115">
        <v>26.7</v>
      </c>
    </row>
    <row r="59" spans="1:2">
      <c r="A59" s="88">
        <v>19268</v>
      </c>
      <c r="B59" s="115">
        <v>26.7</v>
      </c>
    </row>
    <row r="60" spans="1:2">
      <c r="A60" s="88">
        <v>19299</v>
      </c>
      <c r="B60" s="115">
        <v>26.7</v>
      </c>
    </row>
    <row r="61" spans="1:2">
      <c r="A61" s="88">
        <v>19329</v>
      </c>
      <c r="B61" s="115">
        <v>26.7</v>
      </c>
    </row>
    <row r="62" spans="1:2">
      <c r="A62" s="88">
        <v>19360</v>
      </c>
      <c r="B62" s="115">
        <v>26.6</v>
      </c>
    </row>
    <row r="63" spans="1:2">
      <c r="A63" s="88">
        <v>19391</v>
      </c>
      <c r="B63" s="115">
        <v>26.5</v>
      </c>
    </row>
    <row r="64" spans="1:2">
      <c r="A64" s="88">
        <v>19419</v>
      </c>
      <c r="B64" s="115">
        <v>26.6</v>
      </c>
    </row>
    <row r="65" spans="1:2">
      <c r="A65" s="88">
        <v>19450</v>
      </c>
      <c r="B65" s="115">
        <v>26.6</v>
      </c>
    </row>
    <row r="66" spans="1:2">
      <c r="A66" s="88">
        <v>19480</v>
      </c>
      <c r="B66" s="115">
        <v>26.7</v>
      </c>
    </row>
    <row r="67" spans="1:2">
      <c r="A67" s="88">
        <v>19511</v>
      </c>
      <c r="B67" s="115">
        <v>26.8</v>
      </c>
    </row>
    <row r="68" spans="1:2">
      <c r="A68" s="88">
        <v>19541</v>
      </c>
      <c r="B68" s="115">
        <v>26.8</v>
      </c>
    </row>
    <row r="69" spans="1:2">
      <c r="A69" s="88">
        <v>19572</v>
      </c>
      <c r="B69" s="115">
        <v>26.9</v>
      </c>
    </row>
    <row r="70" spans="1:2">
      <c r="A70" s="88">
        <v>19603</v>
      </c>
      <c r="B70" s="115">
        <v>26.9</v>
      </c>
    </row>
    <row r="71" spans="1:2">
      <c r="A71" s="88">
        <v>19633</v>
      </c>
      <c r="B71" s="115">
        <v>27</v>
      </c>
    </row>
    <row r="72" spans="1:2">
      <c r="A72" s="88">
        <v>19664</v>
      </c>
      <c r="B72" s="115">
        <v>26.9</v>
      </c>
    </row>
    <row r="73" spans="1:2">
      <c r="A73" s="88">
        <v>19694</v>
      </c>
      <c r="B73" s="115">
        <v>26.9</v>
      </c>
    </row>
    <row r="74" spans="1:2">
      <c r="A74" s="88">
        <v>19725</v>
      </c>
      <c r="B74" s="115">
        <v>26.9</v>
      </c>
    </row>
    <row r="75" spans="1:2">
      <c r="A75" s="88">
        <v>19756</v>
      </c>
      <c r="B75" s="115">
        <v>26.9</v>
      </c>
    </row>
    <row r="76" spans="1:2">
      <c r="A76" s="88">
        <v>19784</v>
      </c>
      <c r="B76" s="115">
        <v>26.9</v>
      </c>
    </row>
    <row r="77" spans="1:2">
      <c r="A77" s="88">
        <v>19815</v>
      </c>
      <c r="B77" s="115">
        <v>26.8</v>
      </c>
    </row>
    <row r="78" spans="1:2">
      <c r="A78" s="88">
        <v>19845</v>
      </c>
      <c r="B78" s="115">
        <v>26.9</v>
      </c>
    </row>
    <row r="79" spans="1:2">
      <c r="A79" s="88">
        <v>19876</v>
      </c>
      <c r="B79" s="115">
        <v>26.9</v>
      </c>
    </row>
    <row r="80" spans="1:2">
      <c r="A80" s="88">
        <v>19906</v>
      </c>
      <c r="B80" s="115">
        <v>26.9</v>
      </c>
    </row>
    <row r="81" spans="1:2">
      <c r="A81" s="88">
        <v>19937</v>
      </c>
      <c r="B81" s="115">
        <v>26.9</v>
      </c>
    </row>
    <row r="82" spans="1:2">
      <c r="A82" s="88">
        <v>19968</v>
      </c>
      <c r="B82" s="115">
        <v>26.8</v>
      </c>
    </row>
    <row r="83" spans="1:2">
      <c r="A83" s="88">
        <v>19998</v>
      </c>
      <c r="B83" s="115">
        <v>26.8</v>
      </c>
    </row>
    <row r="84" spans="1:2">
      <c r="A84" s="88">
        <v>20029</v>
      </c>
      <c r="B84" s="115">
        <v>26.8</v>
      </c>
    </row>
    <row r="85" spans="1:2">
      <c r="A85" s="88">
        <v>20059</v>
      </c>
      <c r="B85" s="115">
        <v>26.7</v>
      </c>
    </row>
    <row r="86" spans="1:2">
      <c r="A86" s="88">
        <v>20090</v>
      </c>
      <c r="B86" s="115">
        <v>26.7</v>
      </c>
    </row>
    <row r="87" spans="1:2">
      <c r="A87" s="88">
        <v>20121</v>
      </c>
      <c r="B87" s="115">
        <v>26.7</v>
      </c>
    </row>
    <row r="88" spans="1:2">
      <c r="A88" s="88">
        <v>20149</v>
      </c>
      <c r="B88" s="115">
        <v>26.7</v>
      </c>
    </row>
    <row r="89" spans="1:2">
      <c r="A89" s="88">
        <v>20180</v>
      </c>
      <c r="B89" s="115">
        <v>26.7</v>
      </c>
    </row>
    <row r="90" spans="1:2">
      <c r="A90" s="88">
        <v>20210</v>
      </c>
      <c r="B90" s="115">
        <v>26.7</v>
      </c>
    </row>
    <row r="91" spans="1:2">
      <c r="A91" s="88">
        <v>20241</v>
      </c>
      <c r="B91" s="115">
        <v>26.7</v>
      </c>
    </row>
    <row r="92" spans="1:2">
      <c r="A92" s="88">
        <v>20271</v>
      </c>
      <c r="B92" s="115">
        <v>26.8</v>
      </c>
    </row>
    <row r="93" spans="1:2">
      <c r="A93" s="88">
        <v>20302</v>
      </c>
      <c r="B93" s="115">
        <v>26.8</v>
      </c>
    </row>
    <row r="94" spans="1:2">
      <c r="A94" s="88">
        <v>20333</v>
      </c>
      <c r="B94" s="115">
        <v>26.9</v>
      </c>
    </row>
    <row r="95" spans="1:2">
      <c r="A95" s="88">
        <v>20363</v>
      </c>
      <c r="B95" s="115">
        <v>26.9</v>
      </c>
    </row>
    <row r="96" spans="1:2">
      <c r="A96" s="88">
        <v>20394</v>
      </c>
      <c r="B96" s="115">
        <v>26.9</v>
      </c>
    </row>
    <row r="97" spans="1:2">
      <c r="A97" s="88">
        <v>20424</v>
      </c>
      <c r="B97" s="115">
        <v>26.8</v>
      </c>
    </row>
    <row r="98" spans="1:2">
      <c r="A98" s="88">
        <v>20455</v>
      </c>
      <c r="B98" s="115">
        <v>26.8</v>
      </c>
    </row>
    <row r="99" spans="1:2">
      <c r="A99" s="88">
        <v>20486</v>
      </c>
      <c r="B99" s="115">
        <v>26.8</v>
      </c>
    </row>
    <row r="100" spans="1:2">
      <c r="A100" s="88">
        <v>20515</v>
      </c>
      <c r="B100" s="115">
        <v>26.8</v>
      </c>
    </row>
    <row r="101" spans="1:2">
      <c r="A101" s="88">
        <v>20546</v>
      </c>
      <c r="B101" s="115">
        <v>26.9</v>
      </c>
    </row>
    <row r="102" spans="1:2">
      <c r="A102" s="88">
        <v>20576</v>
      </c>
      <c r="B102" s="115">
        <v>27</v>
      </c>
    </row>
    <row r="103" spans="1:2">
      <c r="A103" s="88">
        <v>20607</v>
      </c>
      <c r="B103" s="115">
        <v>27.2</v>
      </c>
    </row>
    <row r="104" spans="1:2">
      <c r="A104" s="88">
        <v>20637</v>
      </c>
      <c r="B104" s="115">
        <v>27.4</v>
      </c>
    </row>
    <row r="105" spans="1:2">
      <c r="A105" s="88">
        <v>20668</v>
      </c>
      <c r="B105" s="115">
        <v>27.3</v>
      </c>
    </row>
    <row r="106" spans="1:2">
      <c r="A106" s="88">
        <v>20699</v>
      </c>
      <c r="B106" s="115">
        <v>27.4</v>
      </c>
    </row>
    <row r="107" spans="1:2">
      <c r="A107" s="88">
        <v>20729</v>
      </c>
      <c r="B107" s="115">
        <v>27.5</v>
      </c>
    </row>
    <row r="108" spans="1:2">
      <c r="A108" s="88">
        <v>20760</v>
      </c>
      <c r="B108" s="115">
        <v>27.5</v>
      </c>
    </row>
    <row r="109" spans="1:2">
      <c r="A109" s="88">
        <v>20790</v>
      </c>
      <c r="B109" s="115">
        <v>27.6</v>
      </c>
    </row>
    <row r="110" spans="1:2">
      <c r="A110" s="88">
        <v>20821</v>
      </c>
      <c r="B110" s="115">
        <v>27.6</v>
      </c>
    </row>
    <row r="111" spans="1:2">
      <c r="A111" s="88">
        <v>20852</v>
      </c>
      <c r="B111" s="115">
        <v>27.7</v>
      </c>
    </row>
    <row r="112" spans="1:2">
      <c r="A112" s="88">
        <v>20880</v>
      </c>
      <c r="B112" s="115">
        <v>27.8</v>
      </c>
    </row>
    <row r="113" spans="1:2">
      <c r="A113" s="88">
        <v>20911</v>
      </c>
      <c r="B113" s="115">
        <v>27.9</v>
      </c>
    </row>
    <row r="114" spans="1:2">
      <c r="A114" s="88">
        <v>20941</v>
      </c>
      <c r="B114" s="115">
        <v>28</v>
      </c>
    </row>
    <row r="115" spans="1:2">
      <c r="A115" s="88">
        <v>20972</v>
      </c>
      <c r="B115" s="115">
        <v>28.1</v>
      </c>
    </row>
    <row r="116" spans="1:2">
      <c r="A116" s="88">
        <v>21002</v>
      </c>
      <c r="B116" s="115">
        <v>28.3</v>
      </c>
    </row>
    <row r="117" spans="1:2">
      <c r="A117" s="88">
        <v>21033</v>
      </c>
      <c r="B117" s="115">
        <v>28.3</v>
      </c>
    </row>
    <row r="118" spans="1:2">
      <c r="A118" s="88">
        <v>21064</v>
      </c>
      <c r="B118" s="115">
        <v>28.3</v>
      </c>
    </row>
    <row r="119" spans="1:2">
      <c r="A119" s="88">
        <v>21094</v>
      </c>
      <c r="B119" s="115">
        <v>28.3</v>
      </c>
    </row>
    <row r="120" spans="1:2">
      <c r="A120" s="88">
        <v>21125</v>
      </c>
      <c r="B120" s="115">
        <v>28.4</v>
      </c>
    </row>
    <row r="121" spans="1:2">
      <c r="A121" s="88">
        <v>21155</v>
      </c>
      <c r="B121" s="115">
        <v>28.4</v>
      </c>
    </row>
    <row r="122" spans="1:2">
      <c r="A122" s="88">
        <v>21186</v>
      </c>
      <c r="B122" s="115">
        <v>28.6</v>
      </c>
    </row>
    <row r="123" spans="1:2">
      <c r="A123" s="88">
        <v>21217</v>
      </c>
      <c r="B123" s="115">
        <v>28.6</v>
      </c>
    </row>
    <row r="124" spans="1:2">
      <c r="A124" s="88">
        <v>21245</v>
      </c>
      <c r="B124" s="115">
        <v>28.8</v>
      </c>
    </row>
    <row r="125" spans="1:2">
      <c r="A125" s="88">
        <v>21276</v>
      </c>
      <c r="B125" s="115">
        <v>28.9</v>
      </c>
    </row>
    <row r="126" spans="1:2">
      <c r="A126" s="88">
        <v>21306</v>
      </c>
      <c r="B126" s="115">
        <v>28.9</v>
      </c>
    </row>
    <row r="127" spans="1:2">
      <c r="A127" s="88">
        <v>21337</v>
      </c>
      <c r="B127" s="115">
        <v>28.9</v>
      </c>
    </row>
    <row r="128" spans="1:2">
      <c r="A128" s="88">
        <v>21367</v>
      </c>
      <c r="B128" s="115">
        <v>29</v>
      </c>
    </row>
    <row r="129" spans="1:2">
      <c r="A129" s="88">
        <v>21398</v>
      </c>
      <c r="B129" s="115">
        <v>28.9</v>
      </c>
    </row>
    <row r="130" spans="1:2">
      <c r="A130" s="88">
        <v>21429</v>
      </c>
      <c r="B130" s="115">
        <v>28.9</v>
      </c>
    </row>
    <row r="131" spans="1:2">
      <c r="A131" s="88">
        <v>21459</v>
      </c>
      <c r="B131" s="115">
        <v>28.9</v>
      </c>
    </row>
    <row r="132" spans="1:2">
      <c r="A132" s="88">
        <v>21490</v>
      </c>
      <c r="B132" s="115">
        <v>29</v>
      </c>
    </row>
    <row r="133" spans="1:2">
      <c r="A133" s="88">
        <v>21520</v>
      </c>
      <c r="B133" s="115">
        <v>28.9</v>
      </c>
    </row>
    <row r="134" spans="1:2">
      <c r="A134" s="88">
        <v>21551</v>
      </c>
      <c r="B134" s="115">
        <v>29</v>
      </c>
    </row>
    <row r="135" spans="1:2">
      <c r="A135" s="88">
        <v>21582</v>
      </c>
      <c r="B135" s="115">
        <v>28.9</v>
      </c>
    </row>
    <row r="136" spans="1:2">
      <c r="A136" s="88">
        <v>21610</v>
      </c>
      <c r="B136" s="115">
        <v>28.9</v>
      </c>
    </row>
    <row r="137" spans="1:2">
      <c r="A137" s="88">
        <v>21641</v>
      </c>
      <c r="B137" s="115">
        <v>29</v>
      </c>
    </row>
    <row r="138" spans="1:2">
      <c r="A138" s="88">
        <v>21671</v>
      </c>
      <c r="B138" s="115">
        <v>29</v>
      </c>
    </row>
    <row r="139" spans="1:2">
      <c r="A139" s="88">
        <v>21702</v>
      </c>
      <c r="B139" s="115">
        <v>29.1</v>
      </c>
    </row>
    <row r="140" spans="1:2">
      <c r="A140" s="88">
        <v>21732</v>
      </c>
      <c r="B140" s="115">
        <v>29.2</v>
      </c>
    </row>
    <row r="141" spans="1:2">
      <c r="A141" s="88">
        <v>21763</v>
      </c>
      <c r="B141" s="115">
        <v>29.2</v>
      </c>
    </row>
    <row r="142" spans="1:2">
      <c r="A142" s="88">
        <v>21794</v>
      </c>
      <c r="B142" s="115">
        <v>29.3</v>
      </c>
    </row>
    <row r="143" spans="1:2">
      <c r="A143" s="88">
        <v>21824</v>
      </c>
      <c r="B143" s="115">
        <v>29.4</v>
      </c>
    </row>
    <row r="144" spans="1:2">
      <c r="A144" s="88">
        <v>21855</v>
      </c>
      <c r="B144" s="115">
        <v>29.4</v>
      </c>
    </row>
    <row r="145" spans="1:2">
      <c r="A145" s="88">
        <v>21885</v>
      </c>
      <c r="B145" s="115">
        <v>29.4</v>
      </c>
    </row>
    <row r="146" spans="1:2">
      <c r="A146" s="88">
        <v>21916</v>
      </c>
      <c r="B146" s="115">
        <v>29.3</v>
      </c>
    </row>
    <row r="147" spans="1:2">
      <c r="A147" s="88">
        <v>21947</v>
      </c>
      <c r="B147" s="115">
        <v>29.4</v>
      </c>
    </row>
    <row r="148" spans="1:2">
      <c r="A148" s="88">
        <v>21976</v>
      </c>
      <c r="B148" s="115">
        <v>29.4</v>
      </c>
    </row>
    <row r="149" spans="1:2">
      <c r="A149" s="88">
        <v>22007</v>
      </c>
      <c r="B149" s="115">
        <v>29.5</v>
      </c>
    </row>
    <row r="150" spans="1:2">
      <c r="A150" s="88">
        <v>22037</v>
      </c>
      <c r="B150" s="115">
        <v>29.5</v>
      </c>
    </row>
    <row r="151" spans="1:2">
      <c r="A151" s="88">
        <v>22068</v>
      </c>
      <c r="B151" s="115">
        <v>29.6</v>
      </c>
    </row>
    <row r="152" spans="1:2">
      <c r="A152" s="88">
        <v>22098</v>
      </c>
      <c r="B152" s="115">
        <v>29.6</v>
      </c>
    </row>
    <row r="153" spans="1:2">
      <c r="A153" s="88">
        <v>22129</v>
      </c>
      <c r="B153" s="115">
        <v>29.6</v>
      </c>
    </row>
    <row r="154" spans="1:2">
      <c r="A154" s="88">
        <v>22160</v>
      </c>
      <c r="B154" s="115">
        <v>29.6</v>
      </c>
    </row>
    <row r="155" spans="1:2">
      <c r="A155" s="88">
        <v>22190</v>
      </c>
      <c r="B155" s="115">
        <v>29.8</v>
      </c>
    </row>
    <row r="156" spans="1:2">
      <c r="A156" s="88">
        <v>22221</v>
      </c>
      <c r="B156" s="115">
        <v>29.8</v>
      </c>
    </row>
    <row r="157" spans="1:2">
      <c r="A157" s="88">
        <v>22251</v>
      </c>
      <c r="B157" s="115">
        <v>29.8</v>
      </c>
    </row>
    <row r="158" spans="1:2">
      <c r="A158" s="88">
        <v>22282</v>
      </c>
      <c r="B158" s="115">
        <v>29.8</v>
      </c>
    </row>
    <row r="159" spans="1:2">
      <c r="A159" s="88">
        <v>22313</v>
      </c>
      <c r="B159" s="115">
        <v>29.8</v>
      </c>
    </row>
    <row r="160" spans="1:2">
      <c r="A160" s="88">
        <v>22341</v>
      </c>
      <c r="B160" s="115">
        <v>29.8</v>
      </c>
    </row>
    <row r="161" spans="1:2">
      <c r="A161" s="88">
        <v>22372</v>
      </c>
      <c r="B161" s="115">
        <v>29.8</v>
      </c>
    </row>
    <row r="162" spans="1:2">
      <c r="A162" s="88">
        <v>22402</v>
      </c>
      <c r="B162" s="115">
        <v>29.8</v>
      </c>
    </row>
    <row r="163" spans="1:2">
      <c r="A163" s="88">
        <v>22433</v>
      </c>
      <c r="B163" s="115">
        <v>29.8</v>
      </c>
    </row>
    <row r="164" spans="1:2">
      <c r="A164" s="88">
        <v>22463</v>
      </c>
      <c r="B164" s="115">
        <v>30</v>
      </c>
    </row>
    <row r="165" spans="1:2">
      <c r="A165" s="88">
        <v>22494</v>
      </c>
      <c r="B165" s="115">
        <v>29.9</v>
      </c>
    </row>
    <row r="166" spans="1:2">
      <c r="A166" s="88">
        <v>22525</v>
      </c>
      <c r="B166" s="115">
        <v>30</v>
      </c>
    </row>
    <row r="167" spans="1:2">
      <c r="A167" s="88">
        <v>22555</v>
      </c>
      <c r="B167" s="115">
        <v>30</v>
      </c>
    </row>
    <row r="168" spans="1:2">
      <c r="A168" s="88">
        <v>22586</v>
      </c>
      <c r="B168" s="115">
        <v>30</v>
      </c>
    </row>
    <row r="169" spans="1:2">
      <c r="A169" s="88">
        <v>22616</v>
      </c>
      <c r="B169" s="115">
        <v>30</v>
      </c>
    </row>
    <row r="170" spans="1:2">
      <c r="A170" s="88">
        <v>22647</v>
      </c>
      <c r="B170" s="115">
        <v>30</v>
      </c>
    </row>
    <row r="171" spans="1:2">
      <c r="A171" s="88">
        <v>22678</v>
      </c>
      <c r="B171" s="115">
        <v>30.1</v>
      </c>
    </row>
    <row r="172" spans="1:2">
      <c r="A172" s="88">
        <v>22706</v>
      </c>
      <c r="B172" s="115">
        <v>30.1</v>
      </c>
    </row>
    <row r="173" spans="1:2">
      <c r="A173" s="88">
        <v>22737</v>
      </c>
      <c r="B173" s="115">
        <v>30.2</v>
      </c>
    </row>
    <row r="174" spans="1:2">
      <c r="A174" s="88">
        <v>22767</v>
      </c>
      <c r="B174" s="115">
        <v>30.2</v>
      </c>
    </row>
    <row r="175" spans="1:2">
      <c r="A175" s="88">
        <v>22798</v>
      </c>
      <c r="B175" s="115">
        <v>30.2</v>
      </c>
    </row>
    <row r="176" spans="1:2">
      <c r="A176" s="88">
        <v>22828</v>
      </c>
      <c r="B176" s="115">
        <v>30.3</v>
      </c>
    </row>
    <row r="177" spans="1:2">
      <c r="A177" s="88">
        <v>22859</v>
      </c>
      <c r="B177" s="115">
        <v>30.3</v>
      </c>
    </row>
    <row r="178" spans="1:2">
      <c r="A178" s="88">
        <v>22890</v>
      </c>
      <c r="B178" s="115">
        <v>30.4</v>
      </c>
    </row>
    <row r="179" spans="1:2">
      <c r="A179" s="88">
        <v>22920</v>
      </c>
      <c r="B179" s="115">
        <v>30.4</v>
      </c>
    </row>
    <row r="180" spans="1:2">
      <c r="A180" s="88">
        <v>22951</v>
      </c>
      <c r="B180" s="115">
        <v>30.4</v>
      </c>
    </row>
    <row r="181" spans="1:2">
      <c r="A181" s="88">
        <v>22981</v>
      </c>
      <c r="B181" s="115">
        <v>30.4</v>
      </c>
    </row>
    <row r="182" spans="1:2">
      <c r="A182" s="88">
        <v>23012</v>
      </c>
      <c r="B182" s="115">
        <v>30.4</v>
      </c>
    </row>
    <row r="183" spans="1:2">
      <c r="A183" s="88">
        <v>23043</v>
      </c>
      <c r="B183" s="115">
        <v>30.4</v>
      </c>
    </row>
    <row r="184" spans="1:2">
      <c r="A184" s="88">
        <v>23071</v>
      </c>
      <c r="B184" s="115">
        <v>30.5</v>
      </c>
    </row>
    <row r="185" spans="1:2">
      <c r="A185" s="88">
        <v>23102</v>
      </c>
      <c r="B185" s="115">
        <v>30.5</v>
      </c>
    </row>
    <row r="186" spans="1:2">
      <c r="A186" s="88">
        <v>23132</v>
      </c>
      <c r="B186" s="115">
        <v>30.5</v>
      </c>
    </row>
    <row r="187" spans="1:2">
      <c r="A187" s="88">
        <v>23163</v>
      </c>
      <c r="B187" s="115">
        <v>30.6</v>
      </c>
    </row>
    <row r="188" spans="1:2">
      <c r="A188" s="88">
        <v>23193</v>
      </c>
      <c r="B188" s="115">
        <v>30.7</v>
      </c>
    </row>
    <row r="189" spans="1:2">
      <c r="A189" s="88">
        <v>23224</v>
      </c>
      <c r="B189" s="115">
        <v>30.7</v>
      </c>
    </row>
    <row r="190" spans="1:2">
      <c r="A190" s="88">
        <v>23255</v>
      </c>
      <c r="B190" s="115">
        <v>30.7</v>
      </c>
    </row>
    <row r="191" spans="1:2">
      <c r="A191" s="88">
        <v>23285</v>
      </c>
      <c r="B191" s="115">
        <v>30.8</v>
      </c>
    </row>
    <row r="192" spans="1:2">
      <c r="A192" s="88">
        <v>23316</v>
      </c>
      <c r="B192" s="115">
        <v>30.8</v>
      </c>
    </row>
    <row r="193" spans="1:2">
      <c r="A193" s="88">
        <v>23346</v>
      </c>
      <c r="B193" s="115">
        <v>30.9</v>
      </c>
    </row>
    <row r="194" spans="1:2">
      <c r="A194" s="88">
        <v>23377</v>
      </c>
      <c r="B194" s="115">
        <v>30.9</v>
      </c>
    </row>
    <row r="195" spans="1:2">
      <c r="A195" s="88">
        <v>23408</v>
      </c>
      <c r="B195" s="115">
        <v>30.9</v>
      </c>
    </row>
    <row r="196" spans="1:2">
      <c r="A196" s="88">
        <v>23437</v>
      </c>
      <c r="B196" s="115">
        <v>30.9</v>
      </c>
    </row>
    <row r="197" spans="1:2">
      <c r="A197" s="88">
        <v>23468</v>
      </c>
      <c r="B197" s="115">
        <v>30.9</v>
      </c>
    </row>
    <row r="198" spans="1:2">
      <c r="A198" s="88">
        <v>23498</v>
      </c>
      <c r="B198" s="115">
        <v>30.9</v>
      </c>
    </row>
    <row r="199" spans="1:2">
      <c r="A199" s="88">
        <v>23529</v>
      </c>
      <c r="B199" s="115">
        <v>31</v>
      </c>
    </row>
    <row r="200" spans="1:2">
      <c r="A200" s="88">
        <v>23559</v>
      </c>
      <c r="B200" s="115">
        <v>31.1</v>
      </c>
    </row>
    <row r="201" spans="1:2">
      <c r="A201" s="88">
        <v>23590</v>
      </c>
      <c r="B201" s="115">
        <v>31</v>
      </c>
    </row>
    <row r="202" spans="1:2">
      <c r="A202" s="88">
        <v>23621</v>
      </c>
      <c r="B202" s="115">
        <v>31.1</v>
      </c>
    </row>
    <row r="203" spans="1:2">
      <c r="A203" s="88">
        <v>23651</v>
      </c>
      <c r="B203" s="115">
        <v>31.1</v>
      </c>
    </row>
    <row r="204" spans="1:2">
      <c r="A204" s="88">
        <v>23682</v>
      </c>
      <c r="B204" s="115">
        <v>31.2</v>
      </c>
    </row>
    <row r="205" spans="1:2">
      <c r="A205" s="88">
        <v>23712</v>
      </c>
      <c r="B205" s="115">
        <v>31.2</v>
      </c>
    </row>
    <row r="206" spans="1:2">
      <c r="A206" s="88">
        <v>23743</v>
      </c>
      <c r="B206" s="115">
        <v>31.2</v>
      </c>
    </row>
    <row r="207" spans="1:2">
      <c r="A207" s="88">
        <v>23774</v>
      </c>
      <c r="B207" s="115">
        <v>31.2</v>
      </c>
    </row>
    <row r="208" spans="1:2">
      <c r="A208" s="88">
        <v>23802</v>
      </c>
      <c r="B208" s="115">
        <v>31.3</v>
      </c>
    </row>
    <row r="209" spans="1:2">
      <c r="A209" s="88">
        <v>23833</v>
      </c>
      <c r="B209" s="115">
        <v>31.4</v>
      </c>
    </row>
    <row r="210" spans="1:2">
      <c r="A210" s="88">
        <v>23863</v>
      </c>
      <c r="B210" s="115">
        <v>31.4</v>
      </c>
    </row>
    <row r="211" spans="1:2">
      <c r="A211" s="88">
        <v>23894</v>
      </c>
      <c r="B211" s="115">
        <v>31.6</v>
      </c>
    </row>
    <row r="212" spans="1:2">
      <c r="A212" s="88">
        <v>23924</v>
      </c>
      <c r="B212" s="115">
        <v>31.6</v>
      </c>
    </row>
    <row r="213" spans="1:2">
      <c r="A213" s="88">
        <v>23955</v>
      </c>
      <c r="B213" s="115">
        <v>31.6</v>
      </c>
    </row>
    <row r="214" spans="1:2">
      <c r="A214" s="88">
        <v>23986</v>
      </c>
      <c r="B214" s="115">
        <v>31.6</v>
      </c>
    </row>
    <row r="215" spans="1:2">
      <c r="A215" s="88">
        <v>24016</v>
      </c>
      <c r="B215" s="115">
        <v>31.7</v>
      </c>
    </row>
    <row r="216" spans="1:2">
      <c r="A216" s="88">
        <v>24047</v>
      </c>
      <c r="B216" s="115">
        <v>31.7</v>
      </c>
    </row>
    <row r="217" spans="1:2">
      <c r="A217" s="88">
        <v>24077</v>
      </c>
      <c r="B217" s="115">
        <v>31.8</v>
      </c>
    </row>
    <row r="218" spans="1:2">
      <c r="A218" s="88">
        <v>24108</v>
      </c>
      <c r="B218" s="115">
        <v>31.8</v>
      </c>
    </row>
    <row r="219" spans="1:2">
      <c r="A219" s="88">
        <v>24139</v>
      </c>
      <c r="B219" s="115">
        <v>32</v>
      </c>
    </row>
    <row r="220" spans="1:2">
      <c r="A220" s="88">
        <v>24167</v>
      </c>
      <c r="B220" s="115">
        <v>32.1</v>
      </c>
    </row>
    <row r="221" spans="1:2">
      <c r="A221" s="88">
        <v>24198</v>
      </c>
      <c r="B221" s="115">
        <v>32.299999999999997</v>
      </c>
    </row>
    <row r="222" spans="1:2">
      <c r="A222" s="88">
        <v>24228</v>
      </c>
      <c r="B222" s="115">
        <v>32.299999999999997</v>
      </c>
    </row>
    <row r="223" spans="1:2">
      <c r="A223" s="88">
        <v>24259</v>
      </c>
      <c r="B223" s="115">
        <v>32.4</v>
      </c>
    </row>
    <row r="224" spans="1:2">
      <c r="A224" s="88">
        <v>24289</v>
      </c>
      <c r="B224" s="115">
        <v>32.5</v>
      </c>
    </row>
    <row r="225" spans="1:2">
      <c r="A225" s="88">
        <v>24320</v>
      </c>
      <c r="B225" s="115">
        <v>32.700000000000003</v>
      </c>
    </row>
    <row r="226" spans="1:2">
      <c r="A226" s="88">
        <v>24351</v>
      </c>
      <c r="B226" s="115">
        <v>32.700000000000003</v>
      </c>
    </row>
    <row r="227" spans="1:2">
      <c r="A227" s="88">
        <v>24381</v>
      </c>
      <c r="B227" s="115">
        <v>32.9</v>
      </c>
    </row>
    <row r="228" spans="1:2">
      <c r="A228" s="88">
        <v>24412</v>
      </c>
      <c r="B228" s="115">
        <v>32.9</v>
      </c>
    </row>
    <row r="229" spans="1:2">
      <c r="A229" s="88">
        <v>24442</v>
      </c>
      <c r="B229" s="115">
        <v>32.9</v>
      </c>
    </row>
    <row r="230" spans="1:2">
      <c r="A230" s="88">
        <v>24473</v>
      </c>
      <c r="B230" s="115">
        <v>32.9</v>
      </c>
    </row>
    <row r="231" spans="1:2">
      <c r="A231" s="88">
        <v>24504</v>
      </c>
      <c r="B231" s="115">
        <v>32.9</v>
      </c>
    </row>
    <row r="232" spans="1:2">
      <c r="A232" s="88">
        <v>24532</v>
      </c>
      <c r="B232" s="115">
        <v>33</v>
      </c>
    </row>
    <row r="233" spans="1:2">
      <c r="A233" s="88">
        <v>24563</v>
      </c>
      <c r="B233" s="115">
        <v>33.1</v>
      </c>
    </row>
    <row r="234" spans="1:2">
      <c r="A234" s="88">
        <v>24593</v>
      </c>
      <c r="B234" s="115">
        <v>33.200000000000003</v>
      </c>
    </row>
    <row r="235" spans="1:2">
      <c r="A235" s="88">
        <v>24624</v>
      </c>
      <c r="B235" s="115">
        <v>33.299999999999997</v>
      </c>
    </row>
    <row r="236" spans="1:2">
      <c r="A236" s="88">
        <v>24654</v>
      </c>
      <c r="B236" s="115">
        <v>33.4</v>
      </c>
    </row>
    <row r="237" spans="1:2">
      <c r="A237" s="88">
        <v>24685</v>
      </c>
      <c r="B237" s="115">
        <v>33.5</v>
      </c>
    </row>
    <row r="238" spans="1:2">
      <c r="A238" s="88">
        <v>24716</v>
      </c>
      <c r="B238" s="115">
        <v>33.6</v>
      </c>
    </row>
    <row r="239" spans="1:2">
      <c r="A239" s="88">
        <v>24746</v>
      </c>
      <c r="B239" s="115">
        <v>33.700000000000003</v>
      </c>
    </row>
    <row r="240" spans="1:2">
      <c r="A240" s="88">
        <v>24777</v>
      </c>
      <c r="B240" s="115">
        <v>33.799999999999997</v>
      </c>
    </row>
    <row r="241" spans="1:2">
      <c r="A241" s="88">
        <v>24807</v>
      </c>
      <c r="B241" s="115">
        <v>33.9</v>
      </c>
    </row>
    <row r="242" spans="1:2">
      <c r="A242" s="88">
        <v>24838</v>
      </c>
      <c r="B242" s="115">
        <v>34.1</v>
      </c>
    </row>
    <row r="243" spans="1:2">
      <c r="A243" s="88">
        <v>24869</v>
      </c>
      <c r="B243" s="115">
        <v>34.200000000000003</v>
      </c>
    </row>
    <row r="244" spans="1:2">
      <c r="A244" s="88">
        <v>24898</v>
      </c>
      <c r="B244" s="115">
        <v>34.299999999999997</v>
      </c>
    </row>
    <row r="245" spans="1:2">
      <c r="A245" s="88">
        <v>24929</v>
      </c>
      <c r="B245" s="115">
        <v>34.4</v>
      </c>
    </row>
    <row r="246" spans="1:2">
      <c r="A246" s="88">
        <v>24959</v>
      </c>
      <c r="B246" s="115">
        <v>34.5</v>
      </c>
    </row>
    <row r="247" spans="1:2">
      <c r="A247" s="88">
        <v>24990</v>
      </c>
      <c r="B247" s="115">
        <v>34.700000000000003</v>
      </c>
    </row>
    <row r="248" spans="1:2">
      <c r="A248" s="88">
        <v>25020</v>
      </c>
      <c r="B248" s="115">
        <v>34.9</v>
      </c>
    </row>
    <row r="249" spans="1:2">
      <c r="A249" s="88">
        <v>25051</v>
      </c>
      <c r="B249" s="115">
        <v>35</v>
      </c>
    </row>
    <row r="250" spans="1:2">
      <c r="A250" s="88">
        <v>25082</v>
      </c>
      <c r="B250" s="115">
        <v>35.1</v>
      </c>
    </row>
    <row r="251" spans="1:2">
      <c r="A251" s="88">
        <v>25112</v>
      </c>
      <c r="B251" s="115">
        <v>35.299999999999997</v>
      </c>
    </row>
    <row r="252" spans="1:2">
      <c r="A252" s="88">
        <v>25143</v>
      </c>
      <c r="B252" s="115">
        <v>35.4</v>
      </c>
    </row>
    <row r="253" spans="1:2">
      <c r="A253" s="88">
        <v>25173</v>
      </c>
      <c r="B253" s="115">
        <v>35.5</v>
      </c>
    </row>
    <row r="254" spans="1:2">
      <c r="A254" s="88">
        <v>25204</v>
      </c>
      <c r="B254" s="115">
        <v>35.6</v>
      </c>
    </row>
    <row r="255" spans="1:2">
      <c r="A255" s="88">
        <v>25235</v>
      </c>
      <c r="B255" s="115">
        <v>35.799999999999997</v>
      </c>
    </row>
    <row r="256" spans="1:2">
      <c r="A256" s="88">
        <v>25263</v>
      </c>
      <c r="B256" s="115">
        <v>36.1</v>
      </c>
    </row>
    <row r="257" spans="1:2">
      <c r="A257" s="88">
        <v>25294</v>
      </c>
      <c r="B257" s="115">
        <v>36.299999999999997</v>
      </c>
    </row>
    <row r="258" spans="1:2">
      <c r="A258" s="88">
        <v>25324</v>
      </c>
      <c r="B258" s="115">
        <v>36.4</v>
      </c>
    </row>
    <row r="259" spans="1:2">
      <c r="A259" s="88">
        <v>25355</v>
      </c>
      <c r="B259" s="115">
        <v>36.6</v>
      </c>
    </row>
    <row r="260" spans="1:2">
      <c r="A260" s="88">
        <v>25385</v>
      </c>
      <c r="B260" s="115">
        <v>36.799999999999997</v>
      </c>
    </row>
    <row r="261" spans="1:2">
      <c r="A261" s="88">
        <v>25416</v>
      </c>
      <c r="B261" s="115">
        <v>37</v>
      </c>
    </row>
    <row r="262" spans="1:2">
      <c r="A262" s="88">
        <v>25447</v>
      </c>
      <c r="B262" s="115">
        <v>37.1</v>
      </c>
    </row>
    <row r="263" spans="1:2">
      <c r="A263" s="88">
        <v>25477</v>
      </c>
      <c r="B263" s="115">
        <v>37.299999999999997</v>
      </c>
    </row>
    <row r="264" spans="1:2">
      <c r="A264" s="88">
        <v>25508</v>
      </c>
      <c r="B264" s="115">
        <v>37.5</v>
      </c>
    </row>
    <row r="265" spans="1:2">
      <c r="A265" s="88">
        <v>25538</v>
      </c>
      <c r="B265" s="115">
        <v>37.700000000000003</v>
      </c>
    </row>
    <row r="266" spans="1:2">
      <c r="A266" s="88">
        <v>25569</v>
      </c>
      <c r="B266" s="115">
        <v>37.799999999999997</v>
      </c>
    </row>
    <row r="267" spans="1:2">
      <c r="A267" s="88">
        <v>25600</v>
      </c>
      <c r="B267" s="115">
        <v>38</v>
      </c>
    </row>
    <row r="268" spans="1:2">
      <c r="A268" s="88">
        <v>25628</v>
      </c>
      <c r="B268" s="115">
        <v>38.200000000000003</v>
      </c>
    </row>
    <row r="269" spans="1:2">
      <c r="A269" s="88">
        <v>25659</v>
      </c>
      <c r="B269" s="115">
        <v>38.5</v>
      </c>
    </row>
    <row r="270" spans="1:2">
      <c r="A270" s="88">
        <v>25689</v>
      </c>
      <c r="B270" s="115">
        <v>38.6</v>
      </c>
    </row>
    <row r="271" spans="1:2">
      <c r="A271" s="88">
        <v>25720</v>
      </c>
      <c r="B271" s="115">
        <v>38.799999999999997</v>
      </c>
    </row>
    <row r="272" spans="1:2">
      <c r="A272" s="88">
        <v>25750</v>
      </c>
      <c r="B272" s="115">
        <v>39</v>
      </c>
    </row>
    <row r="273" spans="1:2">
      <c r="A273" s="88">
        <v>25781</v>
      </c>
      <c r="B273" s="115">
        <v>39</v>
      </c>
    </row>
    <row r="274" spans="1:2">
      <c r="A274" s="88">
        <v>25812</v>
      </c>
      <c r="B274" s="115">
        <v>39.200000000000003</v>
      </c>
    </row>
    <row r="275" spans="1:2">
      <c r="A275" s="88">
        <v>25842</v>
      </c>
      <c r="B275" s="115">
        <v>39.4</v>
      </c>
    </row>
    <row r="276" spans="1:2">
      <c r="A276" s="88">
        <v>25873</v>
      </c>
      <c r="B276" s="115">
        <v>39.6</v>
      </c>
    </row>
    <row r="277" spans="1:2">
      <c r="A277" s="88">
        <v>25903</v>
      </c>
      <c r="B277" s="115">
        <v>39.799999999999997</v>
      </c>
    </row>
    <row r="278" spans="1:2">
      <c r="A278" s="88">
        <v>25934</v>
      </c>
      <c r="B278" s="115">
        <v>39.799999999999997</v>
      </c>
    </row>
    <row r="279" spans="1:2">
      <c r="A279" s="88">
        <v>25965</v>
      </c>
      <c r="B279" s="115">
        <v>39.9</v>
      </c>
    </row>
    <row r="280" spans="1:2">
      <c r="A280" s="88">
        <v>25993</v>
      </c>
      <c r="B280" s="115">
        <v>40</v>
      </c>
    </row>
    <row r="281" spans="1:2">
      <c r="A281" s="88">
        <v>26024</v>
      </c>
      <c r="B281" s="115">
        <v>40.1</v>
      </c>
    </row>
    <row r="282" spans="1:2">
      <c r="A282" s="88">
        <v>26054</v>
      </c>
      <c r="B282" s="115">
        <v>40.299999999999997</v>
      </c>
    </row>
    <row r="283" spans="1:2">
      <c r="A283" s="88">
        <v>26085</v>
      </c>
      <c r="B283" s="115">
        <v>40.6</v>
      </c>
    </row>
    <row r="284" spans="1:2">
      <c r="A284" s="88">
        <v>26115</v>
      </c>
      <c r="B284" s="115">
        <v>40.700000000000003</v>
      </c>
    </row>
    <row r="285" spans="1:2">
      <c r="A285" s="88">
        <v>26146</v>
      </c>
      <c r="B285" s="115">
        <v>40.799999999999997</v>
      </c>
    </row>
    <row r="286" spans="1:2">
      <c r="A286" s="88">
        <v>26177</v>
      </c>
      <c r="B286" s="115">
        <v>40.799999999999997</v>
      </c>
    </row>
    <row r="287" spans="1:2">
      <c r="A287" s="88">
        <v>26207</v>
      </c>
      <c r="B287" s="115">
        <v>40.9</v>
      </c>
    </row>
    <row r="288" spans="1:2">
      <c r="A288" s="88">
        <v>26238</v>
      </c>
      <c r="B288" s="115">
        <v>40.9</v>
      </c>
    </row>
    <row r="289" spans="1:2">
      <c r="A289" s="88">
        <v>26268</v>
      </c>
      <c r="B289" s="115">
        <v>41.1</v>
      </c>
    </row>
    <row r="290" spans="1:2">
      <c r="A290" s="88">
        <v>26299</v>
      </c>
      <c r="B290" s="115">
        <v>41.1</v>
      </c>
    </row>
    <row r="291" spans="1:2">
      <c r="A291" s="88">
        <v>26330</v>
      </c>
      <c r="B291" s="115">
        <v>41.3</v>
      </c>
    </row>
    <row r="292" spans="1:2">
      <c r="A292" s="88">
        <v>26359</v>
      </c>
      <c r="B292" s="115">
        <v>41.4</v>
      </c>
    </row>
    <row r="293" spans="1:2">
      <c r="A293" s="88">
        <v>26390</v>
      </c>
      <c r="B293" s="115">
        <v>41.5</v>
      </c>
    </row>
    <row r="294" spans="1:2">
      <c r="A294" s="88">
        <v>26420</v>
      </c>
      <c r="B294" s="115">
        <v>41.6</v>
      </c>
    </row>
    <row r="295" spans="1:2">
      <c r="A295" s="88">
        <v>26451</v>
      </c>
      <c r="B295" s="115">
        <v>41.7</v>
      </c>
    </row>
    <row r="296" spans="1:2">
      <c r="A296" s="88">
        <v>26481</v>
      </c>
      <c r="B296" s="115">
        <v>41.9</v>
      </c>
    </row>
    <row r="297" spans="1:2">
      <c r="A297" s="88">
        <v>26512</v>
      </c>
      <c r="B297" s="115">
        <v>42</v>
      </c>
    </row>
    <row r="298" spans="1:2">
      <c r="A298" s="88">
        <v>26543</v>
      </c>
      <c r="B298" s="115">
        <v>42.1</v>
      </c>
    </row>
    <row r="299" spans="1:2">
      <c r="A299" s="88">
        <v>26573</v>
      </c>
      <c r="B299" s="115">
        <v>42.3</v>
      </c>
    </row>
    <row r="300" spans="1:2">
      <c r="A300" s="88">
        <v>26604</v>
      </c>
      <c r="B300" s="115">
        <v>42.4</v>
      </c>
    </row>
    <row r="301" spans="1:2">
      <c r="A301" s="88">
        <v>26634</v>
      </c>
      <c r="B301" s="115">
        <v>42.5</v>
      </c>
    </row>
    <row r="302" spans="1:2">
      <c r="A302" s="88">
        <v>26665</v>
      </c>
      <c r="B302" s="115">
        <v>42.6</v>
      </c>
    </row>
    <row r="303" spans="1:2">
      <c r="A303" s="88">
        <v>26696</v>
      </c>
      <c r="B303" s="115">
        <v>42.9</v>
      </c>
    </row>
    <row r="304" spans="1:2">
      <c r="A304" s="88">
        <v>26724</v>
      </c>
      <c r="B304" s="115">
        <v>43.3</v>
      </c>
    </row>
    <row r="305" spans="1:2">
      <c r="A305" s="88">
        <v>26755</v>
      </c>
      <c r="B305" s="115">
        <v>43.6</v>
      </c>
    </row>
    <row r="306" spans="1:2">
      <c r="A306" s="88">
        <v>26785</v>
      </c>
      <c r="B306" s="115">
        <v>43.9</v>
      </c>
    </row>
    <row r="307" spans="1:2">
      <c r="A307" s="88">
        <v>26816</v>
      </c>
      <c r="B307" s="115">
        <v>44.2</v>
      </c>
    </row>
    <row r="308" spans="1:2">
      <c r="A308" s="88">
        <v>26846</v>
      </c>
      <c r="B308" s="115">
        <v>44.3</v>
      </c>
    </row>
    <row r="309" spans="1:2">
      <c r="A309" s="88">
        <v>26877</v>
      </c>
      <c r="B309" s="115">
        <v>45.1</v>
      </c>
    </row>
    <row r="310" spans="1:2">
      <c r="A310" s="88">
        <v>26908</v>
      </c>
      <c r="B310" s="115">
        <v>45.2</v>
      </c>
    </row>
    <row r="311" spans="1:2">
      <c r="A311" s="88">
        <v>26938</v>
      </c>
      <c r="B311" s="115">
        <v>45.6</v>
      </c>
    </row>
    <row r="312" spans="1:2">
      <c r="A312" s="88">
        <v>26969</v>
      </c>
      <c r="B312" s="115">
        <v>45.9</v>
      </c>
    </row>
    <row r="313" spans="1:2">
      <c r="A313" s="88">
        <v>26999</v>
      </c>
      <c r="B313" s="115">
        <v>46.2</v>
      </c>
    </row>
    <row r="314" spans="1:2">
      <c r="A314" s="88">
        <v>27030</v>
      </c>
      <c r="B314" s="115">
        <v>46.6</v>
      </c>
    </row>
    <row r="315" spans="1:2">
      <c r="A315" s="88">
        <v>27061</v>
      </c>
      <c r="B315" s="115">
        <v>47.2</v>
      </c>
    </row>
    <row r="316" spans="1:2">
      <c r="A316" s="88">
        <v>27089</v>
      </c>
      <c r="B316" s="115">
        <v>47.8</v>
      </c>
    </row>
    <row r="317" spans="1:2">
      <c r="A317" s="88">
        <v>27120</v>
      </c>
      <c r="B317" s="115">
        <v>48</v>
      </c>
    </row>
    <row r="318" spans="1:2">
      <c r="A318" s="88">
        <v>27150</v>
      </c>
      <c r="B318" s="115">
        <v>48.6</v>
      </c>
    </row>
    <row r="319" spans="1:2">
      <c r="A319" s="88">
        <v>27181</v>
      </c>
      <c r="B319" s="115">
        <v>49</v>
      </c>
    </row>
    <row r="320" spans="1:2">
      <c r="A320" s="88">
        <v>27211</v>
      </c>
      <c r="B320" s="115">
        <v>49.4</v>
      </c>
    </row>
    <row r="321" spans="1:2">
      <c r="A321" s="88">
        <v>27242</v>
      </c>
      <c r="B321" s="115">
        <v>50</v>
      </c>
    </row>
    <row r="322" spans="1:2">
      <c r="A322" s="88">
        <v>27273</v>
      </c>
      <c r="B322" s="115">
        <v>50.6</v>
      </c>
    </row>
    <row r="323" spans="1:2">
      <c r="A323" s="88">
        <v>27303</v>
      </c>
      <c r="B323" s="115">
        <v>51.1</v>
      </c>
    </row>
    <row r="324" spans="1:2">
      <c r="A324" s="88">
        <v>27334</v>
      </c>
      <c r="B324" s="115">
        <v>51.5</v>
      </c>
    </row>
    <row r="325" spans="1:2">
      <c r="A325" s="88">
        <v>27364</v>
      </c>
      <c r="B325" s="115">
        <v>51.9</v>
      </c>
    </row>
    <row r="326" spans="1:2">
      <c r="A326" s="88">
        <v>27395</v>
      </c>
      <c r="B326" s="115">
        <v>52.1</v>
      </c>
    </row>
    <row r="327" spans="1:2">
      <c r="A327" s="88">
        <v>27426</v>
      </c>
      <c r="B327" s="115">
        <v>52.5</v>
      </c>
    </row>
    <row r="328" spans="1:2">
      <c r="A328" s="88">
        <v>27454</v>
      </c>
      <c r="B328" s="115">
        <v>52.7</v>
      </c>
    </row>
    <row r="329" spans="1:2">
      <c r="A329" s="88">
        <v>27485</v>
      </c>
      <c r="B329" s="115">
        <v>52.9</v>
      </c>
    </row>
    <row r="330" spans="1:2">
      <c r="A330" s="88">
        <v>27515</v>
      </c>
      <c r="B330" s="115">
        <v>53.2</v>
      </c>
    </row>
    <row r="331" spans="1:2">
      <c r="A331" s="88">
        <v>27546</v>
      </c>
      <c r="B331" s="115">
        <v>53.6</v>
      </c>
    </row>
    <row r="332" spans="1:2">
      <c r="A332" s="88">
        <v>27576</v>
      </c>
      <c r="B332" s="115">
        <v>54.2</v>
      </c>
    </row>
    <row r="333" spans="1:2">
      <c r="A333" s="88">
        <v>27607</v>
      </c>
      <c r="B333" s="115">
        <v>54.3</v>
      </c>
    </row>
    <row r="334" spans="1:2">
      <c r="A334" s="88">
        <v>27638</v>
      </c>
      <c r="B334" s="115">
        <v>54.6</v>
      </c>
    </row>
    <row r="335" spans="1:2">
      <c r="A335" s="88">
        <v>27668</v>
      </c>
      <c r="B335" s="115">
        <v>54.9</v>
      </c>
    </row>
    <row r="336" spans="1:2">
      <c r="A336" s="88">
        <v>27699</v>
      </c>
      <c r="B336" s="115">
        <v>55.3</v>
      </c>
    </row>
    <row r="337" spans="1:2">
      <c r="A337" s="88">
        <v>27729</v>
      </c>
      <c r="B337" s="115">
        <v>55.5</v>
      </c>
    </row>
    <row r="338" spans="1:2" s="102" customFormat="1">
      <c r="A338" s="88">
        <v>27760</v>
      </c>
      <c r="B338" s="116">
        <v>55.6</v>
      </c>
    </row>
    <row r="339" spans="1:2" s="102" customFormat="1">
      <c r="A339" s="88">
        <v>27791</v>
      </c>
      <c r="B339" s="116">
        <v>55.8</v>
      </c>
    </row>
    <row r="340" spans="1:2" s="102" customFormat="1">
      <c r="A340" s="88">
        <v>27820</v>
      </c>
      <c r="B340" s="116">
        <v>55.9</v>
      </c>
    </row>
    <row r="341" spans="1:2" s="102" customFormat="1">
      <c r="A341" s="88">
        <v>27851</v>
      </c>
      <c r="B341" s="116">
        <v>56.1</v>
      </c>
    </row>
    <row r="342" spans="1:2" s="102" customFormat="1">
      <c r="A342" s="88">
        <v>27881</v>
      </c>
      <c r="B342" s="116">
        <v>56.5</v>
      </c>
    </row>
    <row r="343" spans="1:2" s="102" customFormat="1">
      <c r="A343" s="88">
        <v>27912</v>
      </c>
      <c r="B343" s="116">
        <v>56.8</v>
      </c>
    </row>
    <row r="344" spans="1:2" s="102" customFormat="1">
      <c r="A344" s="88">
        <v>27942</v>
      </c>
      <c r="B344" s="116">
        <v>57.1</v>
      </c>
    </row>
    <row r="345" spans="1:2" s="102" customFormat="1">
      <c r="A345" s="88">
        <v>27973</v>
      </c>
      <c r="B345" s="116">
        <v>57.4</v>
      </c>
    </row>
    <row r="346" spans="1:2" s="102" customFormat="1">
      <c r="A346" s="88">
        <v>28004</v>
      </c>
      <c r="B346" s="116">
        <v>57.6</v>
      </c>
    </row>
    <row r="347" spans="1:2" s="102" customFormat="1">
      <c r="A347" s="88">
        <v>28034</v>
      </c>
      <c r="B347" s="116">
        <v>57.9</v>
      </c>
    </row>
    <row r="348" spans="1:2" s="102" customFormat="1">
      <c r="A348" s="88">
        <v>28065</v>
      </c>
      <c r="B348" s="116">
        <v>58</v>
      </c>
    </row>
    <row r="349" spans="1:2" s="102" customFormat="1">
      <c r="A349" s="88">
        <v>28095</v>
      </c>
      <c r="B349" s="116">
        <v>58.2</v>
      </c>
    </row>
    <row r="350" spans="1:2" s="102" customFormat="1">
      <c r="A350" s="88">
        <v>28126</v>
      </c>
      <c r="B350" s="116">
        <v>58.5</v>
      </c>
    </row>
    <row r="351" spans="1:2" s="102" customFormat="1">
      <c r="A351" s="88">
        <v>28157</v>
      </c>
      <c r="B351" s="116">
        <v>59.1</v>
      </c>
    </row>
    <row r="352" spans="1:2" s="102" customFormat="1">
      <c r="A352" s="88">
        <v>28185</v>
      </c>
      <c r="B352" s="116">
        <v>59.5</v>
      </c>
    </row>
    <row r="353" spans="1:2" s="102" customFormat="1">
      <c r="A353" s="88">
        <v>28216</v>
      </c>
      <c r="B353" s="116">
        <v>60</v>
      </c>
    </row>
    <row r="354" spans="1:2" s="102" customFormat="1">
      <c r="A354" s="88">
        <v>28246</v>
      </c>
      <c r="B354" s="116">
        <v>60.3</v>
      </c>
    </row>
    <row r="355" spans="1:2" s="102" customFormat="1">
      <c r="A355" s="88">
        <v>28277</v>
      </c>
      <c r="B355" s="116">
        <v>60.7</v>
      </c>
    </row>
    <row r="356" spans="1:2" s="102" customFormat="1">
      <c r="A356" s="88">
        <v>28307</v>
      </c>
      <c r="B356" s="116">
        <v>61</v>
      </c>
    </row>
    <row r="357" spans="1:2" s="102" customFormat="1">
      <c r="A357" s="88">
        <v>28338</v>
      </c>
      <c r="B357" s="116">
        <v>61.2</v>
      </c>
    </row>
    <row r="358" spans="1:2" s="102" customFormat="1">
      <c r="A358" s="88">
        <v>28369</v>
      </c>
      <c r="B358" s="116">
        <v>61.4</v>
      </c>
    </row>
    <row r="359" spans="1:2" s="102" customFormat="1">
      <c r="A359" s="88">
        <v>28399</v>
      </c>
      <c r="B359" s="116">
        <v>61.6</v>
      </c>
    </row>
    <row r="360" spans="1:2" s="102" customFormat="1">
      <c r="A360" s="88">
        <v>28430</v>
      </c>
      <c r="B360" s="116">
        <v>61.9</v>
      </c>
    </row>
    <row r="361" spans="1:2" s="102" customFormat="1">
      <c r="A361" s="88">
        <v>28460</v>
      </c>
      <c r="B361" s="116">
        <v>62.1</v>
      </c>
    </row>
    <row r="362" spans="1:2" s="102" customFormat="1">
      <c r="A362" s="88">
        <v>28491</v>
      </c>
      <c r="B362" s="116">
        <v>62.5</v>
      </c>
    </row>
    <row r="363" spans="1:2" s="102" customFormat="1">
      <c r="A363" s="88">
        <v>28522</v>
      </c>
      <c r="B363" s="116">
        <v>62.9</v>
      </c>
    </row>
    <row r="364" spans="1:2" s="102" customFormat="1">
      <c r="A364" s="88">
        <v>28550</v>
      </c>
      <c r="B364" s="116">
        <v>63.4</v>
      </c>
    </row>
    <row r="365" spans="1:2" s="102" customFormat="1">
      <c r="A365" s="88">
        <v>28581</v>
      </c>
      <c r="B365" s="116">
        <v>63.9</v>
      </c>
    </row>
    <row r="366" spans="1:2" s="102" customFormat="1">
      <c r="A366" s="88">
        <v>28611</v>
      </c>
      <c r="B366" s="116">
        <v>64.5</v>
      </c>
    </row>
    <row r="367" spans="1:2" s="102" customFormat="1">
      <c r="A367" s="88">
        <v>28642</v>
      </c>
      <c r="B367" s="116">
        <v>65.2</v>
      </c>
    </row>
    <row r="368" spans="1:2" s="102" customFormat="1">
      <c r="A368" s="88">
        <v>28672</v>
      </c>
      <c r="B368" s="116">
        <v>65.7</v>
      </c>
    </row>
    <row r="369" spans="1:2" s="102" customFormat="1">
      <c r="A369" s="88">
        <v>28703</v>
      </c>
      <c r="B369" s="116">
        <v>66</v>
      </c>
    </row>
    <row r="370" spans="1:2" s="102" customFormat="1">
      <c r="A370" s="88">
        <v>28734</v>
      </c>
      <c r="B370" s="116">
        <v>66.5</v>
      </c>
    </row>
    <row r="371" spans="1:2" s="102" customFormat="1">
      <c r="A371" s="88">
        <v>28764</v>
      </c>
      <c r="B371" s="116">
        <v>67.099999999999994</v>
      </c>
    </row>
    <row r="372" spans="1:2" s="102" customFormat="1">
      <c r="A372" s="88">
        <v>28795</v>
      </c>
      <c r="B372" s="116">
        <v>67.400000000000006</v>
      </c>
    </row>
    <row r="373" spans="1:2" s="102" customFormat="1">
      <c r="A373" s="88">
        <v>28825</v>
      </c>
      <c r="B373" s="116">
        <v>67.7</v>
      </c>
    </row>
    <row r="374" spans="1:2" s="102" customFormat="1">
      <c r="A374" s="88">
        <v>28856</v>
      </c>
      <c r="B374" s="116">
        <v>68.3</v>
      </c>
    </row>
    <row r="375" spans="1:2" s="102" customFormat="1">
      <c r="A375" s="88">
        <v>28887</v>
      </c>
      <c r="B375" s="116">
        <v>69.099999999999994</v>
      </c>
    </row>
    <row r="376" spans="1:2" s="102" customFormat="1">
      <c r="A376" s="88">
        <v>28915</v>
      </c>
      <c r="B376" s="116">
        <v>69.8</v>
      </c>
    </row>
    <row r="377" spans="1:2" s="102" customFormat="1">
      <c r="A377" s="88">
        <v>28946</v>
      </c>
      <c r="B377" s="116">
        <v>70.599999999999994</v>
      </c>
    </row>
    <row r="378" spans="1:2" s="102" customFormat="1">
      <c r="A378" s="88">
        <v>28976</v>
      </c>
      <c r="B378" s="116">
        <v>71.5</v>
      </c>
    </row>
    <row r="379" spans="1:2" s="102" customFormat="1">
      <c r="A379" s="88">
        <v>29007</v>
      </c>
      <c r="B379" s="116">
        <v>72.3</v>
      </c>
    </row>
    <row r="380" spans="1:2" s="102" customFormat="1">
      <c r="A380" s="88">
        <v>29037</v>
      </c>
      <c r="B380" s="116">
        <v>73.099999999999994</v>
      </c>
    </row>
    <row r="381" spans="1:2" s="102" customFormat="1">
      <c r="A381" s="88">
        <v>29068</v>
      </c>
      <c r="B381" s="116">
        <v>73.8</v>
      </c>
    </row>
    <row r="382" spans="1:2" s="102" customFormat="1">
      <c r="A382" s="88">
        <v>29099</v>
      </c>
      <c r="B382" s="116">
        <v>74.599999999999994</v>
      </c>
    </row>
    <row r="383" spans="1:2" s="102" customFormat="1">
      <c r="A383" s="88">
        <v>29129</v>
      </c>
      <c r="B383" s="116">
        <v>75.2</v>
      </c>
    </row>
    <row r="384" spans="1:2" s="102" customFormat="1">
      <c r="A384" s="88">
        <v>29160</v>
      </c>
      <c r="B384" s="116">
        <v>75.900000000000006</v>
      </c>
    </row>
    <row r="385" spans="1:2" s="102" customFormat="1">
      <c r="A385" s="88">
        <v>29190</v>
      </c>
      <c r="B385" s="116">
        <v>76.7</v>
      </c>
    </row>
    <row r="386" spans="1:2">
      <c r="A386" s="88">
        <v>29221</v>
      </c>
      <c r="B386" s="111">
        <v>77.8</v>
      </c>
    </row>
    <row r="387" spans="1:2">
      <c r="A387" s="88">
        <v>29252</v>
      </c>
      <c r="B387" s="111">
        <v>78.900000000000006</v>
      </c>
    </row>
    <row r="388" spans="1:2">
      <c r="A388" s="88">
        <v>29281</v>
      </c>
      <c r="B388" s="111">
        <v>80.099999999999994</v>
      </c>
    </row>
    <row r="389" spans="1:2">
      <c r="A389" s="88">
        <v>29312</v>
      </c>
      <c r="B389" s="111">
        <v>81</v>
      </c>
    </row>
    <row r="390" spans="1:2">
      <c r="A390" s="88">
        <v>29342</v>
      </c>
      <c r="B390" s="111">
        <v>81.8</v>
      </c>
    </row>
    <row r="391" spans="1:2">
      <c r="A391" s="88">
        <v>29373</v>
      </c>
      <c r="B391" s="111">
        <v>82.7</v>
      </c>
    </row>
    <row r="392" spans="1:2">
      <c r="A392" s="88">
        <v>29403</v>
      </c>
      <c r="B392" s="111">
        <v>82.7</v>
      </c>
    </row>
    <row r="393" spans="1:2">
      <c r="A393" s="88">
        <v>29434</v>
      </c>
      <c r="B393" s="111">
        <v>83.3</v>
      </c>
    </row>
    <row r="394" spans="1:2">
      <c r="A394" s="88">
        <v>29465</v>
      </c>
      <c r="B394" s="111">
        <v>84</v>
      </c>
    </row>
    <row r="395" spans="1:2">
      <c r="A395" s="88">
        <v>29495</v>
      </c>
      <c r="B395" s="111">
        <v>84.8</v>
      </c>
    </row>
    <row r="396" spans="1:2">
      <c r="A396" s="88">
        <v>29526</v>
      </c>
      <c r="B396" s="111">
        <v>85.5</v>
      </c>
    </row>
    <row r="397" spans="1:2">
      <c r="A397" s="88">
        <v>29556</v>
      </c>
      <c r="B397" s="111">
        <v>86.3</v>
      </c>
    </row>
    <row r="398" spans="1:2">
      <c r="A398" s="88">
        <v>29587</v>
      </c>
      <c r="B398" s="111">
        <v>87</v>
      </c>
    </row>
    <row r="399" spans="1:2">
      <c r="A399" s="88">
        <v>29618</v>
      </c>
      <c r="B399" s="111">
        <v>87.9</v>
      </c>
    </row>
    <row r="400" spans="1:2">
      <c r="A400" s="88">
        <v>29646</v>
      </c>
      <c r="B400" s="111">
        <v>88.5</v>
      </c>
    </row>
    <row r="401" spans="1:2">
      <c r="A401" s="88">
        <v>29677</v>
      </c>
      <c r="B401" s="111">
        <v>89.1</v>
      </c>
    </row>
    <row r="402" spans="1:2">
      <c r="A402" s="88">
        <v>29707</v>
      </c>
      <c r="B402" s="111">
        <v>89.8</v>
      </c>
    </row>
    <row r="403" spans="1:2">
      <c r="A403" s="88">
        <v>29738</v>
      </c>
      <c r="B403" s="111">
        <v>90.6</v>
      </c>
    </row>
    <row r="404" spans="1:2">
      <c r="A404" s="88">
        <v>29768</v>
      </c>
      <c r="B404" s="111">
        <v>91.6</v>
      </c>
    </row>
    <row r="405" spans="1:2">
      <c r="A405" s="88">
        <v>29799</v>
      </c>
      <c r="B405" s="111">
        <v>92.3</v>
      </c>
    </row>
    <row r="406" spans="1:2">
      <c r="A406" s="88">
        <v>29830</v>
      </c>
      <c r="B406" s="111">
        <v>93.2</v>
      </c>
    </row>
    <row r="407" spans="1:2">
      <c r="A407" s="88">
        <v>29860</v>
      </c>
      <c r="B407" s="111">
        <v>93.4</v>
      </c>
    </row>
    <row r="408" spans="1:2">
      <c r="A408" s="88">
        <v>29891</v>
      </c>
      <c r="B408" s="111">
        <v>93.7</v>
      </c>
    </row>
    <row r="409" spans="1:2">
      <c r="A409" s="88">
        <v>29921</v>
      </c>
      <c r="B409" s="111">
        <v>94</v>
      </c>
    </row>
    <row r="410" spans="1:2">
      <c r="A410" s="88">
        <v>29952</v>
      </c>
      <c r="B410" s="111">
        <v>94.3</v>
      </c>
    </row>
    <row r="411" spans="1:2">
      <c r="A411" s="88">
        <v>29983</v>
      </c>
      <c r="B411" s="111">
        <v>94.6</v>
      </c>
    </row>
    <row r="412" spans="1:2">
      <c r="A412" s="88">
        <v>30011</v>
      </c>
      <c r="B412" s="111">
        <v>94.5</v>
      </c>
    </row>
    <row r="413" spans="1:2">
      <c r="A413" s="88">
        <v>30042</v>
      </c>
      <c r="B413" s="111">
        <v>94.9</v>
      </c>
    </row>
    <row r="414" spans="1:2">
      <c r="A414" s="88">
        <v>30072</v>
      </c>
      <c r="B414" s="111">
        <v>95.8</v>
      </c>
    </row>
    <row r="415" spans="1:2">
      <c r="A415" s="88">
        <v>30103</v>
      </c>
      <c r="B415" s="111">
        <v>97</v>
      </c>
    </row>
    <row r="416" spans="1:2">
      <c r="A416" s="88">
        <v>30133</v>
      </c>
      <c r="B416" s="111">
        <v>97.5</v>
      </c>
    </row>
    <row r="417" spans="1:2">
      <c r="A417" s="88">
        <v>30164</v>
      </c>
      <c r="B417" s="111">
        <v>97.7</v>
      </c>
    </row>
    <row r="418" spans="1:2">
      <c r="A418" s="88">
        <v>30195</v>
      </c>
      <c r="B418" s="111">
        <v>97.9</v>
      </c>
    </row>
    <row r="419" spans="1:2">
      <c r="A419" s="88">
        <v>30225</v>
      </c>
      <c r="B419" s="111">
        <v>98.2</v>
      </c>
    </row>
    <row r="420" spans="1:2">
      <c r="A420" s="88">
        <v>30256</v>
      </c>
      <c r="B420" s="111">
        <v>98</v>
      </c>
    </row>
    <row r="421" spans="1:2">
      <c r="A421" s="88">
        <v>30286</v>
      </c>
      <c r="B421" s="111">
        <v>97.6</v>
      </c>
    </row>
    <row r="422" spans="1:2">
      <c r="A422" s="88">
        <v>30317</v>
      </c>
      <c r="B422" s="111">
        <v>97.8</v>
      </c>
    </row>
    <row r="423" spans="1:2">
      <c r="A423" s="88">
        <v>30348</v>
      </c>
      <c r="B423" s="111">
        <v>97.9</v>
      </c>
    </row>
    <row r="424" spans="1:2">
      <c r="A424" s="88">
        <v>30376</v>
      </c>
      <c r="B424" s="111">
        <v>97.9</v>
      </c>
    </row>
    <row r="425" spans="1:2">
      <c r="A425" s="88">
        <v>30407</v>
      </c>
      <c r="B425" s="111">
        <v>98.6</v>
      </c>
    </row>
    <row r="426" spans="1:2">
      <c r="A426" s="88">
        <v>30437</v>
      </c>
      <c r="B426" s="111">
        <v>99.2</v>
      </c>
    </row>
    <row r="427" spans="1:2">
      <c r="A427" s="88">
        <v>30468</v>
      </c>
      <c r="B427" s="111">
        <v>99.5</v>
      </c>
    </row>
    <row r="428" spans="1:2">
      <c r="A428" s="88">
        <v>30498</v>
      </c>
      <c r="B428" s="111">
        <v>99.9</v>
      </c>
    </row>
    <row r="429" spans="1:2">
      <c r="A429" s="88">
        <v>30529</v>
      </c>
      <c r="B429" s="111">
        <v>100.2</v>
      </c>
    </row>
    <row r="430" spans="1:2">
      <c r="A430" s="88">
        <v>30560</v>
      </c>
      <c r="B430" s="111">
        <v>100.7</v>
      </c>
    </row>
    <row r="431" spans="1:2">
      <c r="A431" s="88">
        <v>30590</v>
      </c>
      <c r="B431" s="111">
        <v>101</v>
      </c>
    </row>
    <row r="432" spans="1:2">
      <c r="A432" s="88">
        <v>30621</v>
      </c>
      <c r="B432" s="111">
        <v>101.2</v>
      </c>
    </row>
    <row r="433" spans="1:2">
      <c r="A433" s="88">
        <v>30651</v>
      </c>
      <c r="B433" s="111">
        <v>101.3</v>
      </c>
    </row>
    <row r="434" spans="1:2">
      <c r="A434" s="88">
        <v>30682</v>
      </c>
      <c r="B434" s="111">
        <v>101.9</v>
      </c>
    </row>
    <row r="435" spans="1:2">
      <c r="A435" s="88">
        <v>30713</v>
      </c>
      <c r="B435" s="111">
        <v>102.4</v>
      </c>
    </row>
    <row r="436" spans="1:2">
      <c r="A436" s="88">
        <v>30742</v>
      </c>
      <c r="B436" s="111">
        <v>102.6</v>
      </c>
    </row>
    <row r="437" spans="1:2">
      <c r="A437" s="88">
        <v>30773</v>
      </c>
      <c r="B437" s="111">
        <v>103.1</v>
      </c>
    </row>
    <row r="438" spans="1:2">
      <c r="A438" s="88">
        <v>30803</v>
      </c>
      <c r="B438" s="111">
        <v>103.4</v>
      </c>
    </row>
    <row r="439" spans="1:2">
      <c r="A439" s="88">
        <v>30834</v>
      </c>
      <c r="B439" s="111">
        <v>103.7</v>
      </c>
    </row>
    <row r="440" spans="1:2">
      <c r="A440" s="88">
        <v>30864</v>
      </c>
      <c r="B440" s="111">
        <v>104.1</v>
      </c>
    </row>
    <row r="441" spans="1:2">
      <c r="A441" s="88">
        <v>30895</v>
      </c>
      <c r="B441" s="111">
        <v>104.5</v>
      </c>
    </row>
    <row r="442" spans="1:2">
      <c r="A442" s="88">
        <v>30926</v>
      </c>
      <c r="B442" s="111">
        <v>105</v>
      </c>
    </row>
    <row r="443" spans="1:2">
      <c r="A443" s="88">
        <v>30956</v>
      </c>
      <c r="B443" s="111">
        <v>105.3</v>
      </c>
    </row>
    <row r="444" spans="1:2">
      <c r="A444" s="88">
        <v>30987</v>
      </c>
      <c r="B444" s="111">
        <v>105.3</v>
      </c>
    </row>
    <row r="445" spans="1:2">
      <c r="A445" s="88">
        <v>31017</v>
      </c>
      <c r="B445" s="111">
        <v>105.3</v>
      </c>
    </row>
    <row r="446" spans="1:2">
      <c r="A446" s="88">
        <v>31048</v>
      </c>
      <c r="B446" s="111">
        <v>105.5</v>
      </c>
    </row>
    <row r="447" spans="1:2">
      <c r="A447" s="88">
        <v>31079</v>
      </c>
      <c r="B447" s="111">
        <v>106</v>
      </c>
    </row>
    <row r="448" spans="1:2">
      <c r="A448" s="88">
        <v>31107</v>
      </c>
      <c r="B448" s="111">
        <v>106.4</v>
      </c>
    </row>
    <row r="449" spans="1:2">
      <c r="A449" s="88">
        <v>31138</v>
      </c>
      <c r="B449" s="111">
        <v>106.9</v>
      </c>
    </row>
    <row r="450" spans="1:2">
      <c r="A450" s="88">
        <v>31168</v>
      </c>
      <c r="B450" s="111">
        <v>107.3</v>
      </c>
    </row>
    <row r="451" spans="1:2">
      <c r="A451" s="88">
        <v>31199</v>
      </c>
      <c r="B451" s="111">
        <v>107.6</v>
      </c>
    </row>
    <row r="452" spans="1:2">
      <c r="A452" s="88">
        <v>31229</v>
      </c>
      <c r="B452" s="111">
        <v>107.8</v>
      </c>
    </row>
    <row r="453" spans="1:2">
      <c r="A453" s="88">
        <v>31260</v>
      </c>
      <c r="B453" s="111">
        <v>108</v>
      </c>
    </row>
    <row r="454" spans="1:2">
      <c r="A454" s="88">
        <v>31291</v>
      </c>
      <c r="B454" s="111">
        <v>108.3</v>
      </c>
    </row>
    <row r="455" spans="1:2">
      <c r="A455" s="88">
        <v>31321</v>
      </c>
      <c r="B455" s="111">
        <v>108.7</v>
      </c>
    </row>
    <row r="456" spans="1:2">
      <c r="A456" s="88">
        <v>31352</v>
      </c>
      <c r="B456" s="111">
        <v>109</v>
      </c>
    </row>
    <row r="457" spans="1:2">
      <c r="A457" s="88">
        <v>31382</v>
      </c>
      <c r="B457" s="111">
        <v>109.3</v>
      </c>
    </row>
    <row r="458" spans="1:2">
      <c r="A458" s="88">
        <v>31413</v>
      </c>
      <c r="B458" s="111">
        <v>109.6</v>
      </c>
    </row>
    <row r="459" spans="1:2">
      <c r="A459" s="88">
        <v>31444</v>
      </c>
      <c r="B459" s="111">
        <v>109.3</v>
      </c>
    </row>
    <row r="460" spans="1:2">
      <c r="A460" s="88">
        <v>31472</v>
      </c>
      <c r="B460" s="111">
        <v>108.8</v>
      </c>
    </row>
    <row r="461" spans="1:2">
      <c r="A461" s="88">
        <v>31503</v>
      </c>
      <c r="B461" s="111">
        <v>108.6</v>
      </c>
    </row>
    <row r="462" spans="1:2">
      <c r="A462" s="88">
        <v>31533</v>
      </c>
      <c r="B462" s="111">
        <v>108.9</v>
      </c>
    </row>
    <row r="463" spans="1:2">
      <c r="A463" s="88">
        <v>31564</v>
      </c>
      <c r="B463" s="111">
        <v>109.5</v>
      </c>
    </row>
    <row r="464" spans="1:2">
      <c r="A464" s="88">
        <v>31594</v>
      </c>
      <c r="B464" s="111">
        <v>109.5</v>
      </c>
    </row>
    <row r="465" spans="1:2">
      <c r="A465" s="88">
        <v>31625</v>
      </c>
      <c r="B465" s="111">
        <v>109.7</v>
      </c>
    </row>
    <row r="466" spans="1:2">
      <c r="A466" s="88">
        <v>31656</v>
      </c>
      <c r="B466" s="111">
        <v>110.2</v>
      </c>
    </row>
    <row r="467" spans="1:2">
      <c r="A467" s="88">
        <v>31686</v>
      </c>
      <c r="B467" s="111">
        <v>110.3</v>
      </c>
    </row>
    <row r="468" spans="1:2">
      <c r="A468" s="88">
        <v>31717</v>
      </c>
      <c r="B468" s="111">
        <v>110.4</v>
      </c>
    </row>
    <row r="469" spans="1:2">
      <c r="A469" s="88">
        <v>31747</v>
      </c>
      <c r="B469" s="111">
        <v>110.5</v>
      </c>
    </row>
    <row r="470" spans="1:2">
      <c r="A470" s="88">
        <v>31778</v>
      </c>
      <c r="B470" s="111">
        <v>111.2</v>
      </c>
    </row>
    <row r="471" spans="1:2">
      <c r="A471" s="88">
        <v>31809</v>
      </c>
      <c r="B471" s="111">
        <v>111.6</v>
      </c>
    </row>
    <row r="472" spans="1:2">
      <c r="A472" s="88">
        <v>31837</v>
      </c>
      <c r="B472" s="111">
        <v>112.1</v>
      </c>
    </row>
    <row r="473" spans="1:2">
      <c r="A473" s="88">
        <v>31868</v>
      </c>
      <c r="B473" s="111">
        <v>112.7</v>
      </c>
    </row>
    <row r="474" spans="1:2">
      <c r="A474" s="88">
        <v>31898</v>
      </c>
      <c r="B474" s="111">
        <v>113.1</v>
      </c>
    </row>
    <row r="475" spans="1:2">
      <c r="A475" s="88">
        <v>31929</v>
      </c>
      <c r="B475" s="111">
        <v>113.5</v>
      </c>
    </row>
    <row r="476" spans="1:2">
      <c r="A476" s="88">
        <v>31959</v>
      </c>
      <c r="B476" s="111">
        <v>113.8</v>
      </c>
    </row>
    <row r="477" spans="1:2">
      <c r="A477" s="88">
        <v>31990</v>
      </c>
      <c r="B477" s="111">
        <v>114.4</v>
      </c>
    </row>
    <row r="478" spans="1:2">
      <c r="A478" s="88">
        <v>32021</v>
      </c>
      <c r="B478" s="111">
        <v>115</v>
      </c>
    </row>
    <row r="479" spans="1:2">
      <c r="A479" s="88">
        <v>32051</v>
      </c>
      <c r="B479" s="111">
        <v>115.3</v>
      </c>
    </row>
    <row r="480" spans="1:2">
      <c r="A480" s="88">
        <v>32082</v>
      </c>
      <c r="B480" s="111">
        <v>115.4</v>
      </c>
    </row>
    <row r="481" spans="1:2">
      <c r="A481" s="88">
        <v>32112</v>
      </c>
      <c r="B481" s="111">
        <v>115.4</v>
      </c>
    </row>
    <row r="482" spans="1:2">
      <c r="A482" s="88">
        <v>32143</v>
      </c>
      <c r="B482" s="111">
        <v>115.7</v>
      </c>
    </row>
    <row r="483" spans="1:2">
      <c r="A483" s="88">
        <v>32174</v>
      </c>
      <c r="B483" s="111">
        <v>116</v>
      </c>
    </row>
    <row r="484" spans="1:2">
      <c r="A484" s="88">
        <v>32203</v>
      </c>
      <c r="B484" s="111">
        <v>116.5</v>
      </c>
    </row>
    <row r="485" spans="1:2">
      <c r="A485" s="88">
        <v>32234</v>
      </c>
      <c r="B485" s="111">
        <v>117.1</v>
      </c>
    </row>
    <row r="486" spans="1:2">
      <c r="A486" s="88">
        <v>32264</v>
      </c>
      <c r="B486" s="111">
        <v>117.5</v>
      </c>
    </row>
    <row r="487" spans="1:2">
      <c r="A487" s="88">
        <v>32295</v>
      </c>
      <c r="B487" s="111">
        <v>118</v>
      </c>
    </row>
    <row r="488" spans="1:2">
      <c r="A488" s="88">
        <v>32325</v>
      </c>
      <c r="B488" s="111">
        <v>118.5</v>
      </c>
    </row>
    <row r="489" spans="1:2">
      <c r="A489" s="88">
        <v>32356</v>
      </c>
      <c r="B489" s="111">
        <v>119</v>
      </c>
    </row>
    <row r="490" spans="1:2">
      <c r="A490" s="88">
        <v>32387</v>
      </c>
      <c r="B490" s="111">
        <v>119.8</v>
      </c>
    </row>
    <row r="491" spans="1:2">
      <c r="A491" s="88">
        <v>32417</v>
      </c>
      <c r="B491" s="111">
        <v>120.2</v>
      </c>
    </row>
    <row r="492" spans="1:2">
      <c r="A492" s="88">
        <v>32448</v>
      </c>
      <c r="B492" s="111">
        <v>120.3</v>
      </c>
    </row>
    <row r="493" spans="1:2">
      <c r="A493" s="88">
        <v>32478</v>
      </c>
      <c r="B493" s="111">
        <v>120.5</v>
      </c>
    </row>
    <row r="494" spans="1:2">
      <c r="A494" s="88">
        <v>32509</v>
      </c>
      <c r="B494" s="111">
        <v>121.1</v>
      </c>
    </row>
    <row r="495" spans="1:2">
      <c r="A495" s="88">
        <v>32540</v>
      </c>
      <c r="B495" s="111">
        <v>121.6</v>
      </c>
    </row>
    <row r="496" spans="1:2">
      <c r="A496" s="88">
        <v>32568</v>
      </c>
      <c r="B496" s="111">
        <v>122.3</v>
      </c>
    </row>
    <row r="497" spans="1:2">
      <c r="A497" s="88">
        <v>32599</v>
      </c>
      <c r="B497" s="111">
        <v>123.1</v>
      </c>
    </row>
    <row r="498" spans="1:2">
      <c r="A498" s="88">
        <v>32629</v>
      </c>
      <c r="B498" s="111">
        <v>123.8</v>
      </c>
    </row>
    <row r="499" spans="1:2">
      <c r="A499" s="88">
        <v>32660</v>
      </c>
      <c r="B499" s="111">
        <v>124.1</v>
      </c>
    </row>
    <row r="500" spans="1:2">
      <c r="A500" s="88">
        <v>32690</v>
      </c>
      <c r="B500" s="111">
        <v>124.4</v>
      </c>
    </row>
    <row r="501" spans="1:2">
      <c r="A501" s="88">
        <v>32721</v>
      </c>
      <c r="B501" s="111">
        <v>124.6</v>
      </c>
    </row>
    <row r="502" spans="1:2">
      <c r="A502" s="88">
        <v>32752</v>
      </c>
      <c r="B502" s="111">
        <v>125</v>
      </c>
    </row>
    <row r="503" spans="1:2">
      <c r="A503" s="88">
        <v>32782</v>
      </c>
      <c r="B503" s="111">
        <v>125.6</v>
      </c>
    </row>
    <row r="504" spans="1:2">
      <c r="A504" s="88">
        <v>32813</v>
      </c>
      <c r="B504" s="111">
        <v>125.9</v>
      </c>
    </row>
    <row r="505" spans="1:2">
      <c r="A505" s="88">
        <v>32843</v>
      </c>
      <c r="B505" s="111">
        <v>126.1</v>
      </c>
    </row>
    <row r="506" spans="1:2">
      <c r="A506" s="88">
        <v>32874</v>
      </c>
      <c r="B506" s="111">
        <v>127.4</v>
      </c>
    </row>
    <row r="507" spans="1:2">
      <c r="A507" s="88">
        <v>32905</v>
      </c>
      <c r="B507" s="111">
        <v>128</v>
      </c>
    </row>
    <row r="508" spans="1:2">
      <c r="A508" s="88">
        <v>32933</v>
      </c>
      <c r="B508" s="111">
        <v>128.69999999999999</v>
      </c>
    </row>
    <row r="509" spans="1:2">
      <c r="A509" s="88">
        <v>32964</v>
      </c>
      <c r="B509" s="111">
        <v>128.9</v>
      </c>
    </row>
    <row r="510" spans="1:2">
      <c r="A510" s="88">
        <v>32994</v>
      </c>
      <c r="B510" s="111">
        <v>129.19999999999999</v>
      </c>
    </row>
    <row r="511" spans="1:2">
      <c r="A511" s="88">
        <v>33025</v>
      </c>
      <c r="B511" s="111">
        <v>129.9</v>
      </c>
    </row>
    <row r="512" spans="1:2">
      <c r="A512" s="88">
        <v>33055</v>
      </c>
      <c r="B512" s="111">
        <v>130.4</v>
      </c>
    </row>
    <row r="513" spans="1:2">
      <c r="A513" s="88">
        <v>33086</v>
      </c>
      <c r="B513" s="111">
        <v>131.6</v>
      </c>
    </row>
    <row r="514" spans="1:2">
      <c r="A514" s="88">
        <v>33117</v>
      </c>
      <c r="B514" s="111">
        <v>132.69999999999999</v>
      </c>
    </row>
    <row r="515" spans="1:2">
      <c r="A515" s="88">
        <v>33147</v>
      </c>
      <c r="B515" s="111">
        <v>133.5</v>
      </c>
    </row>
    <row r="516" spans="1:2">
      <c r="A516" s="88">
        <v>33178</v>
      </c>
      <c r="B516" s="111">
        <v>133.80000000000001</v>
      </c>
    </row>
    <row r="517" spans="1:2">
      <c r="A517" s="88">
        <v>33208</v>
      </c>
      <c r="B517" s="111">
        <v>133.80000000000001</v>
      </c>
    </row>
    <row r="518" spans="1:2">
      <c r="A518" s="88">
        <v>33239</v>
      </c>
      <c r="B518" s="111">
        <v>134.6</v>
      </c>
    </row>
    <row r="519" spans="1:2">
      <c r="A519" s="88">
        <v>33270</v>
      </c>
      <c r="B519" s="111">
        <v>134.80000000000001</v>
      </c>
    </row>
    <row r="520" spans="1:2">
      <c r="A520" s="88">
        <v>33298</v>
      </c>
      <c r="B520" s="111">
        <v>135</v>
      </c>
    </row>
    <row r="521" spans="1:2">
      <c r="A521" s="88">
        <v>33329</v>
      </c>
      <c r="B521" s="111">
        <v>135.19999999999999</v>
      </c>
    </row>
    <row r="522" spans="1:2">
      <c r="A522" s="88">
        <v>33359</v>
      </c>
      <c r="B522" s="111">
        <v>135.6</v>
      </c>
    </row>
    <row r="523" spans="1:2">
      <c r="A523" s="88">
        <v>33390</v>
      </c>
      <c r="B523" s="111">
        <v>136</v>
      </c>
    </row>
    <row r="524" spans="1:2">
      <c r="A524" s="88">
        <v>33420</v>
      </c>
      <c r="B524" s="111">
        <v>136.19999999999999</v>
      </c>
    </row>
    <row r="525" spans="1:2">
      <c r="A525" s="88">
        <v>33451</v>
      </c>
      <c r="B525" s="111">
        <v>136.6</v>
      </c>
    </row>
    <row r="526" spans="1:2">
      <c r="A526" s="88">
        <v>33482</v>
      </c>
      <c r="B526" s="111">
        <v>137.19999999999999</v>
      </c>
    </row>
    <row r="527" spans="1:2">
      <c r="A527" s="88">
        <v>33512</v>
      </c>
      <c r="B527" s="111">
        <v>137.4</v>
      </c>
    </row>
    <row r="528" spans="1:2">
      <c r="A528" s="88">
        <v>33543</v>
      </c>
      <c r="B528" s="111">
        <v>137.80000000000001</v>
      </c>
    </row>
    <row r="529" spans="1:2">
      <c r="A529" s="88">
        <v>33573</v>
      </c>
      <c r="B529" s="111">
        <v>137.9</v>
      </c>
    </row>
    <row r="530" spans="1:2">
      <c r="A530" s="88">
        <v>33604</v>
      </c>
      <c r="B530" s="111">
        <v>138.1</v>
      </c>
    </row>
    <row r="531" spans="1:2">
      <c r="A531" s="88">
        <v>33635</v>
      </c>
      <c r="B531" s="111">
        <v>138.6</v>
      </c>
    </row>
    <row r="532" spans="1:2">
      <c r="A532" s="88">
        <v>33664</v>
      </c>
      <c r="B532" s="111">
        <v>139.30000000000001</v>
      </c>
    </row>
    <row r="533" spans="1:2">
      <c r="A533" s="88">
        <v>33695</v>
      </c>
      <c r="B533" s="111">
        <v>139.5</v>
      </c>
    </row>
    <row r="534" spans="1:2">
      <c r="A534" s="88">
        <v>33725</v>
      </c>
      <c r="B534" s="111">
        <v>139.69999999999999</v>
      </c>
    </row>
    <row r="535" spans="1:2">
      <c r="A535" s="88">
        <v>33756</v>
      </c>
      <c r="B535" s="111">
        <v>140.19999999999999</v>
      </c>
    </row>
    <row r="536" spans="1:2">
      <c r="A536" s="88">
        <v>33786</v>
      </c>
      <c r="B536" s="111">
        <v>140.5</v>
      </c>
    </row>
    <row r="537" spans="1:2">
      <c r="A537" s="88">
        <v>33817</v>
      </c>
      <c r="B537" s="111">
        <v>140.9</v>
      </c>
    </row>
    <row r="538" spans="1:2">
      <c r="A538" s="88">
        <v>33848</v>
      </c>
      <c r="B538" s="111">
        <v>141.30000000000001</v>
      </c>
    </row>
    <row r="539" spans="1:2">
      <c r="A539" s="88">
        <v>33878</v>
      </c>
      <c r="B539" s="111">
        <v>141.80000000000001</v>
      </c>
    </row>
    <row r="540" spans="1:2">
      <c r="A540" s="88">
        <v>33909</v>
      </c>
      <c r="B540" s="111">
        <v>142</v>
      </c>
    </row>
    <row r="541" spans="1:2">
      <c r="A541" s="88">
        <v>33939</v>
      </c>
      <c r="B541" s="111">
        <v>141.9</v>
      </c>
    </row>
    <row r="542" spans="1:2">
      <c r="A542" s="88">
        <v>33970</v>
      </c>
      <c r="B542" s="111">
        <v>142.6</v>
      </c>
    </row>
    <row r="543" spans="1:2">
      <c r="A543" s="88">
        <v>34001</v>
      </c>
      <c r="B543" s="111">
        <v>143.1</v>
      </c>
    </row>
    <row r="544" spans="1:2">
      <c r="A544" s="88">
        <v>34029</v>
      </c>
      <c r="B544" s="111">
        <v>143.6</v>
      </c>
    </row>
    <row r="545" spans="1:2">
      <c r="A545" s="88">
        <v>34060</v>
      </c>
      <c r="B545" s="111">
        <v>144</v>
      </c>
    </row>
    <row r="546" spans="1:2">
      <c r="A546" s="88">
        <v>34090</v>
      </c>
      <c r="B546" s="111">
        <v>144.19999999999999</v>
      </c>
    </row>
    <row r="547" spans="1:2">
      <c r="A547" s="88">
        <v>34121</v>
      </c>
      <c r="B547" s="111">
        <v>144.4</v>
      </c>
    </row>
    <row r="548" spans="1:2">
      <c r="A548" s="88">
        <v>34151</v>
      </c>
      <c r="B548" s="111">
        <v>144.4</v>
      </c>
    </row>
    <row r="549" spans="1:2">
      <c r="A549" s="88">
        <v>34182</v>
      </c>
      <c r="B549" s="111">
        <v>144.80000000000001</v>
      </c>
    </row>
    <row r="550" spans="1:2">
      <c r="A550" s="88">
        <v>34213</v>
      </c>
      <c r="B550" s="111">
        <v>145.1</v>
      </c>
    </row>
    <row r="551" spans="1:2">
      <c r="A551" s="88">
        <v>34243</v>
      </c>
      <c r="B551" s="111">
        <v>145.69999999999999</v>
      </c>
    </row>
    <row r="552" spans="1:2">
      <c r="A552" s="88">
        <v>34274</v>
      </c>
      <c r="B552" s="111">
        <v>145.80000000000001</v>
      </c>
    </row>
    <row r="553" spans="1:2">
      <c r="A553" s="88">
        <v>34304</v>
      </c>
      <c r="B553" s="111">
        <v>145.80000000000001</v>
      </c>
    </row>
    <row r="554" spans="1:2">
      <c r="A554" s="88">
        <v>34335</v>
      </c>
      <c r="B554" s="111">
        <v>146.19999999999999</v>
      </c>
    </row>
    <row r="555" spans="1:2">
      <c r="A555" s="88">
        <v>34366</v>
      </c>
      <c r="B555" s="111">
        <v>146.69999999999999</v>
      </c>
    </row>
    <row r="556" spans="1:2">
      <c r="A556" s="88">
        <v>34394</v>
      </c>
      <c r="B556" s="111">
        <v>147.19999999999999</v>
      </c>
    </row>
    <row r="557" spans="1:2">
      <c r="A557" s="88">
        <v>34425</v>
      </c>
      <c r="B557" s="111">
        <v>147.4</v>
      </c>
    </row>
    <row r="558" spans="1:2">
      <c r="A558" s="88">
        <v>34455</v>
      </c>
      <c r="B558" s="111">
        <v>147.5</v>
      </c>
    </row>
    <row r="559" spans="1:2">
      <c r="A559" s="88">
        <v>34486</v>
      </c>
      <c r="B559" s="111">
        <v>148</v>
      </c>
    </row>
    <row r="560" spans="1:2">
      <c r="A560" s="88">
        <v>34516</v>
      </c>
      <c r="B560" s="111">
        <v>148.4</v>
      </c>
    </row>
    <row r="561" spans="1:2">
      <c r="A561" s="88">
        <v>34547</v>
      </c>
      <c r="B561" s="111">
        <v>149</v>
      </c>
    </row>
    <row r="562" spans="1:2">
      <c r="A562" s="88">
        <v>34578</v>
      </c>
      <c r="B562" s="111">
        <v>149.4</v>
      </c>
    </row>
    <row r="563" spans="1:2">
      <c r="A563" s="88">
        <v>34608</v>
      </c>
      <c r="B563" s="111">
        <v>149.5</v>
      </c>
    </row>
    <row r="564" spans="1:2">
      <c r="A564" s="88">
        <v>34639</v>
      </c>
      <c r="B564" s="111">
        <v>149.69999999999999</v>
      </c>
    </row>
    <row r="565" spans="1:2">
      <c r="A565" s="88">
        <v>34669</v>
      </c>
      <c r="B565" s="111">
        <v>149.69999999999999</v>
      </c>
    </row>
    <row r="566" spans="1:2">
      <c r="A566" s="88">
        <v>34700</v>
      </c>
      <c r="B566" s="111">
        <v>150.30000000000001</v>
      </c>
    </row>
    <row r="567" spans="1:2">
      <c r="A567" s="88">
        <v>34731</v>
      </c>
      <c r="B567" s="111">
        <v>150.9</v>
      </c>
    </row>
    <row r="568" spans="1:2">
      <c r="A568" s="88">
        <v>34759</v>
      </c>
      <c r="B568" s="111">
        <v>151.4</v>
      </c>
    </row>
    <row r="569" spans="1:2">
      <c r="A569" s="88">
        <v>34790</v>
      </c>
      <c r="B569" s="111">
        <v>151.9</v>
      </c>
    </row>
    <row r="570" spans="1:2">
      <c r="A570" s="88">
        <v>34820</v>
      </c>
      <c r="B570" s="111">
        <v>152.19999999999999</v>
      </c>
    </row>
    <row r="571" spans="1:2">
      <c r="A571" s="88">
        <v>34851</v>
      </c>
      <c r="B571" s="111">
        <v>152.5</v>
      </c>
    </row>
    <row r="572" spans="1:2">
      <c r="A572" s="88">
        <v>34881</v>
      </c>
      <c r="B572" s="111">
        <v>152.5</v>
      </c>
    </row>
    <row r="573" spans="1:2">
      <c r="A573" s="88">
        <v>34912</v>
      </c>
      <c r="B573" s="111">
        <v>152.9</v>
      </c>
    </row>
    <row r="574" spans="1:2">
      <c r="A574" s="88">
        <v>34943</v>
      </c>
      <c r="B574" s="111">
        <v>153.19999999999999</v>
      </c>
    </row>
    <row r="575" spans="1:2">
      <c r="A575" s="88">
        <v>34973</v>
      </c>
      <c r="B575" s="111">
        <v>153.69999999999999</v>
      </c>
    </row>
    <row r="576" spans="1:2">
      <c r="A576" s="88">
        <v>35004</v>
      </c>
      <c r="B576" s="111">
        <v>153.6</v>
      </c>
    </row>
    <row r="577" spans="1:2">
      <c r="A577" s="88">
        <v>35034</v>
      </c>
      <c r="B577" s="111">
        <v>153.5</v>
      </c>
    </row>
    <row r="578" spans="1:2">
      <c r="A578" s="88">
        <v>35065</v>
      </c>
      <c r="B578" s="111">
        <v>154.4</v>
      </c>
    </row>
    <row r="579" spans="1:2">
      <c r="A579" s="88">
        <v>35096</v>
      </c>
      <c r="B579" s="111">
        <v>154.9</v>
      </c>
    </row>
    <row r="580" spans="1:2">
      <c r="A580" s="88">
        <v>35125</v>
      </c>
      <c r="B580" s="111">
        <v>155.69999999999999</v>
      </c>
    </row>
    <row r="581" spans="1:2">
      <c r="A581" s="88">
        <v>35156</v>
      </c>
      <c r="B581" s="111">
        <v>156.30000000000001</v>
      </c>
    </row>
    <row r="582" spans="1:2">
      <c r="A582" s="88">
        <v>35186</v>
      </c>
      <c r="B582" s="111">
        <v>156.6</v>
      </c>
    </row>
    <row r="583" spans="1:2">
      <c r="A583" s="88">
        <v>35217</v>
      </c>
      <c r="B583" s="111">
        <v>156.69999999999999</v>
      </c>
    </row>
    <row r="584" spans="1:2">
      <c r="A584" s="88">
        <v>35247</v>
      </c>
      <c r="B584" s="111">
        <v>157</v>
      </c>
    </row>
    <row r="585" spans="1:2">
      <c r="A585" s="88">
        <v>35278</v>
      </c>
      <c r="B585" s="111">
        <v>157.30000000000001</v>
      </c>
    </row>
    <row r="586" spans="1:2">
      <c r="A586" s="88">
        <v>35309</v>
      </c>
      <c r="B586" s="111">
        <v>157.80000000000001</v>
      </c>
    </row>
    <row r="587" spans="1:2">
      <c r="A587" s="88">
        <v>35339</v>
      </c>
      <c r="B587" s="111">
        <v>158.30000000000001</v>
      </c>
    </row>
    <row r="588" spans="1:2">
      <c r="A588" s="88">
        <v>35370</v>
      </c>
      <c r="B588" s="111">
        <v>158.6</v>
      </c>
    </row>
    <row r="589" spans="1:2">
      <c r="A589" s="88">
        <v>35400</v>
      </c>
      <c r="B589" s="111">
        <v>158.6</v>
      </c>
    </row>
    <row r="590" spans="1:2">
      <c r="A590" s="88">
        <v>35431</v>
      </c>
      <c r="B590" s="111">
        <v>159.1</v>
      </c>
    </row>
    <row r="591" spans="1:2">
      <c r="A591" s="88">
        <v>35462</v>
      </c>
      <c r="B591" s="111">
        <v>159.6</v>
      </c>
    </row>
    <row r="592" spans="1:2">
      <c r="A592" s="88">
        <v>35490</v>
      </c>
      <c r="B592" s="111">
        <v>160</v>
      </c>
    </row>
    <row r="593" spans="1:2">
      <c r="A593" s="88">
        <v>35521</v>
      </c>
      <c r="B593" s="111">
        <v>160.19999999999999</v>
      </c>
    </row>
    <row r="594" spans="1:2">
      <c r="A594" s="88">
        <v>35551</v>
      </c>
      <c r="B594" s="111">
        <v>160.1</v>
      </c>
    </row>
    <row r="595" spans="1:2">
      <c r="A595" s="88">
        <v>35582</v>
      </c>
      <c r="B595" s="111">
        <v>160.30000000000001</v>
      </c>
    </row>
    <row r="596" spans="1:2">
      <c r="A596" s="88">
        <v>35612</v>
      </c>
      <c r="B596" s="111">
        <v>160.5</v>
      </c>
    </row>
    <row r="597" spans="1:2">
      <c r="A597" s="88">
        <v>35643</v>
      </c>
      <c r="B597" s="111">
        <v>160.80000000000001</v>
      </c>
    </row>
    <row r="598" spans="1:2">
      <c r="A598" s="88">
        <v>35674</v>
      </c>
      <c r="B598" s="111">
        <v>161.19999999999999</v>
      </c>
    </row>
    <row r="599" spans="1:2">
      <c r="A599" s="88">
        <v>35704</v>
      </c>
      <c r="B599" s="111">
        <v>161.6</v>
      </c>
    </row>
    <row r="600" spans="1:2">
      <c r="A600" s="88">
        <v>35735</v>
      </c>
      <c r="B600" s="111">
        <v>161.5</v>
      </c>
    </row>
    <row r="601" spans="1:2">
      <c r="A601" s="88">
        <v>35765</v>
      </c>
      <c r="B601" s="111">
        <v>161.30000000000001</v>
      </c>
    </row>
    <row r="602" spans="1:2">
      <c r="A602" s="88">
        <v>35796</v>
      </c>
      <c r="B602" s="111">
        <v>161.6</v>
      </c>
    </row>
    <row r="603" spans="1:2">
      <c r="A603" s="88">
        <v>35827</v>
      </c>
      <c r="B603" s="111">
        <v>161.9</v>
      </c>
    </row>
    <row r="604" spans="1:2">
      <c r="A604" s="88">
        <v>35855</v>
      </c>
      <c r="B604" s="111">
        <v>162.19999999999999</v>
      </c>
    </row>
    <row r="605" spans="1:2">
      <c r="A605" s="88">
        <v>35886</v>
      </c>
      <c r="B605" s="111">
        <v>162.5</v>
      </c>
    </row>
    <row r="606" spans="1:2">
      <c r="A606" s="88">
        <v>35916</v>
      </c>
      <c r="B606" s="111">
        <v>162.80000000000001</v>
      </c>
    </row>
    <row r="607" spans="1:2">
      <c r="A607" s="88">
        <v>35947</v>
      </c>
      <c r="B607" s="111">
        <v>163</v>
      </c>
    </row>
    <row r="608" spans="1:2">
      <c r="A608" s="88">
        <v>35977</v>
      </c>
      <c r="B608" s="111">
        <v>163.19999999999999</v>
      </c>
    </row>
    <row r="609" spans="1:2">
      <c r="A609" s="88">
        <v>36008</v>
      </c>
      <c r="B609" s="111">
        <v>163.4</v>
      </c>
    </row>
    <row r="610" spans="1:2">
      <c r="A610" s="88">
        <v>36039</v>
      </c>
      <c r="B610" s="111">
        <v>163.6</v>
      </c>
    </row>
    <row r="611" spans="1:2">
      <c r="A611" s="88">
        <v>36069</v>
      </c>
      <c r="B611" s="111">
        <v>164</v>
      </c>
    </row>
    <row r="612" spans="1:2">
      <c r="A612" s="88">
        <v>36100</v>
      </c>
      <c r="B612" s="111">
        <v>164</v>
      </c>
    </row>
    <row r="613" spans="1:2">
      <c r="A613" s="88">
        <v>36130</v>
      </c>
      <c r="B613" s="111">
        <v>163.9</v>
      </c>
    </row>
    <row r="614" spans="1:2">
      <c r="A614" s="88">
        <v>36161</v>
      </c>
      <c r="B614" s="111">
        <v>164.3</v>
      </c>
    </row>
    <row r="615" spans="1:2">
      <c r="A615" s="88">
        <v>36192</v>
      </c>
      <c r="B615" s="111">
        <v>164.5</v>
      </c>
    </row>
    <row r="616" spans="1:2">
      <c r="A616" s="88">
        <v>36220</v>
      </c>
      <c r="B616" s="111">
        <v>165</v>
      </c>
    </row>
    <row r="617" spans="1:2">
      <c r="A617" s="88">
        <v>36251</v>
      </c>
      <c r="B617" s="111">
        <v>166.2</v>
      </c>
    </row>
    <row r="618" spans="1:2">
      <c r="A618" s="88">
        <v>36281</v>
      </c>
      <c r="B618" s="111">
        <v>166.2</v>
      </c>
    </row>
    <row r="619" spans="1:2">
      <c r="A619" s="88">
        <v>36312</v>
      </c>
      <c r="B619" s="111">
        <v>166.2</v>
      </c>
    </row>
    <row r="620" spans="1:2">
      <c r="A620" s="88">
        <v>36342</v>
      </c>
      <c r="B620" s="111">
        <v>166.7</v>
      </c>
    </row>
    <row r="621" spans="1:2">
      <c r="A621" s="88">
        <v>36373</v>
      </c>
      <c r="B621" s="111">
        <v>167.1</v>
      </c>
    </row>
    <row r="622" spans="1:2">
      <c r="A622" s="88">
        <v>36404</v>
      </c>
      <c r="B622" s="111">
        <v>167.9</v>
      </c>
    </row>
    <row r="623" spans="1:2">
      <c r="A623" s="88">
        <v>36434</v>
      </c>
      <c r="B623" s="111">
        <v>168.2</v>
      </c>
    </row>
    <row r="624" spans="1:2">
      <c r="A624" s="88">
        <v>36465</v>
      </c>
      <c r="B624" s="111">
        <v>168.3</v>
      </c>
    </row>
    <row r="625" spans="1:2">
      <c r="A625" s="88">
        <v>36495</v>
      </c>
      <c r="B625" s="111">
        <v>168.3</v>
      </c>
    </row>
    <row r="626" spans="1:2">
      <c r="A626" s="88">
        <v>36526</v>
      </c>
      <c r="B626" s="111">
        <v>168.8</v>
      </c>
    </row>
    <row r="627" spans="1:2">
      <c r="A627" s="88">
        <v>36557</v>
      </c>
      <c r="B627" s="111">
        <v>169.8</v>
      </c>
    </row>
    <row r="628" spans="1:2">
      <c r="A628" s="88">
        <v>36586</v>
      </c>
      <c r="B628" s="111">
        <v>171.2</v>
      </c>
    </row>
    <row r="629" spans="1:2">
      <c r="A629" s="88">
        <v>36617</v>
      </c>
      <c r="B629" s="111">
        <v>171.3</v>
      </c>
    </row>
    <row r="630" spans="1:2">
      <c r="A630" s="88">
        <v>36647</v>
      </c>
      <c r="B630" s="111">
        <v>171.5</v>
      </c>
    </row>
    <row r="631" spans="1:2">
      <c r="A631" s="88">
        <v>36678</v>
      </c>
      <c r="B631" s="111">
        <v>172.4</v>
      </c>
    </row>
    <row r="632" spans="1:2">
      <c r="A632" s="88">
        <v>36708</v>
      </c>
      <c r="B632" s="111">
        <v>172.8</v>
      </c>
    </row>
    <row r="633" spans="1:2">
      <c r="A633" s="88">
        <v>36739</v>
      </c>
      <c r="B633" s="111">
        <v>172.8</v>
      </c>
    </row>
    <row r="634" spans="1:2">
      <c r="A634" s="88">
        <v>36770</v>
      </c>
      <c r="B634" s="111">
        <v>173.7</v>
      </c>
    </row>
    <row r="635" spans="1:2">
      <c r="A635" s="88">
        <v>36800</v>
      </c>
      <c r="B635" s="111">
        <v>174</v>
      </c>
    </row>
    <row r="636" spans="1:2">
      <c r="A636" s="88">
        <v>36831</v>
      </c>
      <c r="B636" s="111">
        <v>174.1</v>
      </c>
    </row>
    <row r="637" spans="1:2">
      <c r="A637" s="88">
        <v>36861</v>
      </c>
      <c r="B637" s="111">
        <v>174</v>
      </c>
    </row>
    <row r="638" spans="1:2">
      <c r="A638" s="88">
        <v>36892</v>
      </c>
      <c r="B638" s="111">
        <v>175.1</v>
      </c>
    </row>
    <row r="639" spans="1:2">
      <c r="A639" s="88">
        <v>36923</v>
      </c>
      <c r="B639" s="111">
        <v>175.8</v>
      </c>
    </row>
    <row r="640" spans="1:2">
      <c r="A640" s="88">
        <v>36951</v>
      </c>
      <c r="B640" s="111">
        <v>176.2</v>
      </c>
    </row>
    <row r="641" spans="1:2">
      <c r="A641" s="88">
        <v>36982</v>
      </c>
      <c r="B641" s="111">
        <v>176.9</v>
      </c>
    </row>
    <row r="642" spans="1:2">
      <c r="A642" s="88">
        <v>37012</v>
      </c>
      <c r="B642" s="111">
        <v>177.7</v>
      </c>
    </row>
    <row r="643" spans="1:2">
      <c r="A643" s="88">
        <v>37043</v>
      </c>
      <c r="B643" s="111">
        <v>178</v>
      </c>
    </row>
    <row r="644" spans="1:2">
      <c r="A644" s="88">
        <v>37073</v>
      </c>
      <c r="B644" s="111">
        <v>177.5</v>
      </c>
    </row>
    <row r="645" spans="1:2">
      <c r="A645" s="88">
        <v>37104</v>
      </c>
      <c r="B645" s="111">
        <v>177.5</v>
      </c>
    </row>
    <row r="646" spans="1:2">
      <c r="A646" s="88">
        <v>37135</v>
      </c>
      <c r="B646" s="111">
        <v>178.3</v>
      </c>
    </row>
    <row r="647" spans="1:2">
      <c r="A647" s="88">
        <v>37165</v>
      </c>
      <c r="B647" s="111">
        <v>177.7</v>
      </c>
    </row>
    <row r="648" spans="1:2">
      <c r="A648" s="88">
        <v>37196</v>
      </c>
      <c r="B648" s="111">
        <v>177.4</v>
      </c>
    </row>
    <row r="649" spans="1:2">
      <c r="A649" s="88">
        <v>37226</v>
      </c>
      <c r="B649" s="111">
        <v>176.7</v>
      </c>
    </row>
    <row r="650" spans="1:2">
      <c r="A650" s="88">
        <v>37257</v>
      </c>
      <c r="B650" s="111">
        <v>177.1</v>
      </c>
    </row>
    <row r="651" spans="1:2">
      <c r="A651" s="88">
        <v>37288</v>
      </c>
      <c r="B651" s="111">
        <v>177.8</v>
      </c>
    </row>
    <row r="652" spans="1:2">
      <c r="A652" s="88">
        <v>37316</v>
      </c>
      <c r="B652" s="111">
        <v>178.8</v>
      </c>
    </row>
    <row r="653" spans="1:2">
      <c r="A653" s="88">
        <v>37347</v>
      </c>
      <c r="B653" s="111">
        <v>179.8</v>
      </c>
    </row>
    <row r="654" spans="1:2">
      <c r="A654" s="88">
        <v>37377</v>
      </c>
      <c r="B654" s="111">
        <v>179.8</v>
      </c>
    </row>
    <row r="655" spans="1:2">
      <c r="A655" s="88">
        <v>37408</v>
      </c>
      <c r="B655" s="111">
        <v>179.9</v>
      </c>
    </row>
    <row r="656" spans="1:2">
      <c r="A656" s="88">
        <v>37438</v>
      </c>
      <c r="B656" s="111">
        <v>180.1</v>
      </c>
    </row>
    <row r="657" spans="1:2">
      <c r="A657" s="88">
        <v>37469</v>
      </c>
      <c r="B657" s="111">
        <v>180.7</v>
      </c>
    </row>
    <row r="658" spans="1:2">
      <c r="A658" s="88">
        <v>37500</v>
      </c>
      <c r="B658" s="111">
        <v>181</v>
      </c>
    </row>
    <row r="659" spans="1:2">
      <c r="A659" s="88">
        <v>37530</v>
      </c>
      <c r="B659" s="111">
        <v>181.3</v>
      </c>
    </row>
    <row r="660" spans="1:2">
      <c r="A660" s="88">
        <v>37561</v>
      </c>
      <c r="B660" s="111">
        <v>181.3</v>
      </c>
    </row>
    <row r="661" spans="1:2">
      <c r="A661" s="88">
        <v>37591</v>
      </c>
      <c r="B661" s="111">
        <v>180.9</v>
      </c>
    </row>
    <row r="662" spans="1:2">
      <c r="A662" s="88">
        <v>37622</v>
      </c>
      <c r="B662" s="111">
        <v>181.7</v>
      </c>
    </row>
    <row r="663" spans="1:2">
      <c r="A663" s="88">
        <v>37653</v>
      </c>
      <c r="B663" s="111">
        <v>183.1</v>
      </c>
    </row>
    <row r="664" spans="1:2">
      <c r="A664" s="88">
        <v>37681</v>
      </c>
      <c r="B664" s="111">
        <v>184.2</v>
      </c>
    </row>
    <row r="665" spans="1:2">
      <c r="A665" s="88">
        <v>37712</v>
      </c>
      <c r="B665" s="111">
        <v>183.8</v>
      </c>
    </row>
    <row r="666" spans="1:2">
      <c r="A666" s="88">
        <v>37742</v>
      </c>
      <c r="B666" s="111">
        <v>183.5</v>
      </c>
    </row>
    <row r="667" spans="1:2">
      <c r="A667" s="88">
        <v>37773</v>
      </c>
      <c r="B667" s="111">
        <v>183.7</v>
      </c>
    </row>
    <row r="668" spans="1:2">
      <c r="A668" s="88">
        <v>37803</v>
      </c>
      <c r="B668" s="111">
        <v>183.9</v>
      </c>
    </row>
    <row r="669" spans="1:2">
      <c r="A669" s="88">
        <v>37834</v>
      </c>
      <c r="B669" s="111">
        <v>184.6</v>
      </c>
    </row>
    <row r="670" spans="1:2">
      <c r="A670" s="88">
        <v>37865</v>
      </c>
      <c r="B670" s="111">
        <v>185.2</v>
      </c>
    </row>
    <row r="671" spans="1:2">
      <c r="A671" s="88">
        <v>37895</v>
      </c>
      <c r="B671" s="111">
        <v>185</v>
      </c>
    </row>
    <row r="672" spans="1:2">
      <c r="A672" s="88">
        <v>37926</v>
      </c>
      <c r="B672" s="111">
        <v>184.5</v>
      </c>
    </row>
    <row r="673" spans="1:2">
      <c r="A673" s="88">
        <v>37956</v>
      </c>
      <c r="B673" s="111">
        <v>184.3</v>
      </c>
    </row>
    <row r="674" spans="1:2">
      <c r="A674" s="88">
        <v>37987</v>
      </c>
      <c r="B674" s="111">
        <v>185.2</v>
      </c>
    </row>
    <row r="675" spans="1:2">
      <c r="A675" s="88">
        <v>38018</v>
      </c>
      <c r="B675" s="111">
        <v>186.2</v>
      </c>
    </row>
    <row r="676" spans="1:2">
      <c r="A676" s="88">
        <v>38047</v>
      </c>
      <c r="B676" s="111">
        <v>187.4</v>
      </c>
    </row>
    <row r="677" spans="1:2">
      <c r="A677" s="88">
        <v>38078</v>
      </c>
      <c r="B677" s="111">
        <v>188</v>
      </c>
    </row>
    <row r="678" spans="1:2">
      <c r="A678" s="88">
        <v>38108</v>
      </c>
      <c r="B678" s="111">
        <v>189.1</v>
      </c>
    </row>
    <row r="679" spans="1:2">
      <c r="A679" s="88">
        <v>38139</v>
      </c>
      <c r="B679" s="111">
        <v>189.7</v>
      </c>
    </row>
    <row r="680" spans="1:2">
      <c r="A680" s="88">
        <v>38169</v>
      </c>
      <c r="B680" s="111">
        <v>189.4</v>
      </c>
    </row>
    <row r="681" spans="1:2">
      <c r="A681" s="88">
        <v>38200</v>
      </c>
      <c r="B681" s="111">
        <v>189.5</v>
      </c>
    </row>
    <row r="682" spans="1:2">
      <c r="A682" s="88">
        <v>38231</v>
      </c>
      <c r="B682" s="111">
        <v>189.9</v>
      </c>
    </row>
    <row r="683" spans="1:2">
      <c r="A683" s="88">
        <v>38261</v>
      </c>
      <c r="B683" s="111">
        <v>190.9</v>
      </c>
    </row>
    <row r="684" spans="1:2">
      <c r="A684" s="88">
        <v>38292</v>
      </c>
      <c r="B684" s="111">
        <v>191</v>
      </c>
    </row>
    <row r="685" spans="1:2">
      <c r="A685" s="88">
        <v>38322</v>
      </c>
      <c r="B685" s="111">
        <v>190.3</v>
      </c>
    </row>
    <row r="686" spans="1:2">
      <c r="A686" s="88">
        <v>38353</v>
      </c>
      <c r="B686" s="111">
        <v>190.7</v>
      </c>
    </row>
    <row r="687" spans="1:2">
      <c r="A687" s="88">
        <v>38384</v>
      </c>
      <c r="B687" s="111">
        <v>191.8</v>
      </c>
    </row>
    <row r="688" spans="1:2">
      <c r="A688" s="88">
        <v>38412</v>
      </c>
      <c r="B688" s="111">
        <v>193.3</v>
      </c>
    </row>
    <row r="689" spans="1:2">
      <c r="A689" s="88">
        <v>38443</v>
      </c>
      <c r="B689" s="111">
        <v>194.6</v>
      </c>
    </row>
    <row r="690" spans="1:2">
      <c r="A690" s="88">
        <v>38473</v>
      </c>
      <c r="B690" s="111">
        <v>194.4</v>
      </c>
    </row>
    <row r="691" spans="1:2">
      <c r="A691" s="88">
        <v>38504</v>
      </c>
      <c r="B691" s="111">
        <v>194.5</v>
      </c>
    </row>
    <row r="692" spans="1:2">
      <c r="A692" s="88">
        <v>38534</v>
      </c>
      <c r="B692" s="111">
        <v>195.4</v>
      </c>
    </row>
    <row r="693" spans="1:2">
      <c r="A693" s="88">
        <v>38565</v>
      </c>
      <c r="B693" s="111">
        <v>196.4</v>
      </c>
    </row>
    <row r="694" spans="1:2">
      <c r="A694" s="88">
        <v>38596</v>
      </c>
      <c r="B694" s="111">
        <v>198.8</v>
      </c>
    </row>
    <row r="695" spans="1:2">
      <c r="A695" s="88">
        <v>38626</v>
      </c>
      <c r="B695" s="111">
        <v>199.2</v>
      </c>
    </row>
    <row r="696" spans="1:2">
      <c r="A696" s="88">
        <v>38657</v>
      </c>
      <c r="B696" s="111">
        <v>197.6</v>
      </c>
    </row>
    <row r="697" spans="1:2">
      <c r="A697" s="88">
        <v>38687</v>
      </c>
      <c r="B697" s="111">
        <v>196.8</v>
      </c>
    </row>
    <row r="698" spans="1:2">
      <c r="A698" s="88">
        <v>38718</v>
      </c>
      <c r="B698" s="111">
        <v>198.3</v>
      </c>
    </row>
    <row r="699" spans="1:2">
      <c r="A699" s="88">
        <v>38749</v>
      </c>
      <c r="B699" s="111">
        <v>198.7</v>
      </c>
    </row>
    <row r="700" spans="1:2">
      <c r="A700" s="88">
        <v>38777</v>
      </c>
      <c r="B700" s="111">
        <v>199.8</v>
      </c>
    </row>
    <row r="701" spans="1:2">
      <c r="A701" s="88">
        <v>38808</v>
      </c>
      <c r="B701" s="111">
        <v>201.5</v>
      </c>
    </row>
    <row r="702" spans="1:2">
      <c r="A702" s="88">
        <v>38838</v>
      </c>
      <c r="B702" s="111">
        <v>202.5</v>
      </c>
    </row>
    <row r="703" spans="1:2">
      <c r="A703" s="88">
        <v>38869</v>
      </c>
      <c r="B703" s="111">
        <v>202.9</v>
      </c>
    </row>
    <row r="704" spans="1:2">
      <c r="A704" s="88">
        <v>38899</v>
      </c>
      <c r="B704" s="111">
        <v>203.5</v>
      </c>
    </row>
    <row r="705" spans="1:2">
      <c r="A705" s="88">
        <v>38930</v>
      </c>
      <c r="B705" s="111">
        <v>203.9</v>
      </c>
    </row>
    <row r="706" spans="1:2">
      <c r="A706" s="88">
        <v>38961</v>
      </c>
      <c r="B706" s="111">
        <v>202.9</v>
      </c>
    </row>
    <row r="707" spans="1:2">
      <c r="A707" s="88">
        <v>38991</v>
      </c>
      <c r="B707" s="111">
        <v>201.8</v>
      </c>
    </row>
    <row r="708" spans="1:2">
      <c r="A708" s="88">
        <v>39022</v>
      </c>
      <c r="B708" s="111">
        <v>201.5</v>
      </c>
    </row>
    <row r="709" spans="1:2">
      <c r="A709" s="88">
        <v>39052</v>
      </c>
      <c r="B709" s="111">
        <v>201.8</v>
      </c>
    </row>
    <row r="710" spans="1:2">
      <c r="A710" s="88">
        <v>39083</v>
      </c>
      <c r="B710" s="111">
        <v>202.416</v>
      </c>
    </row>
    <row r="711" spans="1:2">
      <c r="A711" s="88">
        <v>39114</v>
      </c>
      <c r="B711" s="111">
        <v>203.499</v>
      </c>
    </row>
    <row r="712" spans="1:2">
      <c r="A712" s="88">
        <v>39142</v>
      </c>
      <c r="B712" s="111">
        <v>205.352</v>
      </c>
    </row>
    <row r="713" spans="1:2">
      <c r="A713" s="88">
        <v>39173</v>
      </c>
      <c r="B713" s="111">
        <v>206.68600000000001</v>
      </c>
    </row>
    <row r="714" spans="1:2">
      <c r="A714" s="88">
        <v>39203</v>
      </c>
      <c r="B714" s="111">
        <v>207.94900000000001</v>
      </c>
    </row>
    <row r="715" spans="1:2">
      <c r="A715" s="88">
        <v>39234</v>
      </c>
      <c r="B715" s="111">
        <v>208.352</v>
      </c>
    </row>
    <row r="716" spans="1:2">
      <c r="A716" s="88">
        <v>39264</v>
      </c>
      <c r="B716" s="111">
        <v>208.29900000000001</v>
      </c>
    </row>
    <row r="717" spans="1:2">
      <c r="A717" s="88">
        <v>39295</v>
      </c>
      <c r="B717" s="111">
        <v>207.917</v>
      </c>
    </row>
    <row r="718" spans="1:2">
      <c r="A718" s="88">
        <v>39326</v>
      </c>
      <c r="B718" s="111">
        <v>208.49</v>
      </c>
    </row>
    <row r="719" spans="1:2">
      <c r="A719" s="88">
        <v>39356</v>
      </c>
      <c r="B719" s="111">
        <v>208.93600000000001</v>
      </c>
    </row>
    <row r="720" spans="1:2">
      <c r="A720" s="88">
        <v>39387</v>
      </c>
      <c r="B720" s="111">
        <v>210.17699999999999</v>
      </c>
    </row>
    <row r="721" spans="1:2">
      <c r="A721" s="88">
        <v>39417</v>
      </c>
      <c r="B721" s="111">
        <v>210.036</v>
      </c>
    </row>
    <row r="722" spans="1:2">
      <c r="A722" s="88">
        <v>39448</v>
      </c>
      <c r="B722" s="111">
        <v>211.08</v>
      </c>
    </row>
    <row r="723" spans="1:2">
      <c r="A723" s="88">
        <v>39479</v>
      </c>
      <c r="B723" s="111">
        <v>211.69300000000001</v>
      </c>
    </row>
    <row r="724" spans="1:2">
      <c r="A724" s="88">
        <v>39508</v>
      </c>
      <c r="B724" s="111">
        <v>213.52799999999999</v>
      </c>
    </row>
    <row r="725" spans="1:2">
      <c r="A725" s="88">
        <v>39539</v>
      </c>
      <c r="B725" s="111">
        <v>214.82300000000001</v>
      </c>
    </row>
    <row r="726" spans="1:2">
      <c r="A726" s="88">
        <v>39569</v>
      </c>
      <c r="B726" s="111">
        <v>216.63200000000001</v>
      </c>
    </row>
    <row r="727" spans="1:2">
      <c r="A727" s="88">
        <v>39600</v>
      </c>
      <c r="B727" s="111">
        <v>218.815</v>
      </c>
    </row>
    <row r="728" spans="1:2">
      <c r="A728" s="88">
        <v>39630</v>
      </c>
      <c r="B728" s="111">
        <v>219.964</v>
      </c>
    </row>
    <row r="729" spans="1:2">
      <c r="A729" s="88">
        <v>39661</v>
      </c>
      <c r="B729" s="111">
        <v>219.08600000000001</v>
      </c>
    </row>
    <row r="730" spans="1:2">
      <c r="A730" s="88">
        <v>39692</v>
      </c>
      <c r="B730" s="111">
        <v>218.78299999999999</v>
      </c>
    </row>
    <row r="731" spans="1:2">
      <c r="A731" s="88">
        <v>39722</v>
      </c>
      <c r="B731" s="111">
        <v>216.57300000000001</v>
      </c>
    </row>
    <row r="732" spans="1:2">
      <c r="A732" s="88">
        <v>39753</v>
      </c>
      <c r="B732" s="111">
        <v>212.42500000000001</v>
      </c>
    </row>
    <row r="733" spans="1:2">
      <c r="A733" s="88">
        <v>39783</v>
      </c>
      <c r="B733" s="111">
        <v>210.22800000000001</v>
      </c>
    </row>
    <row r="734" spans="1:2">
      <c r="A734" s="88">
        <v>39814</v>
      </c>
      <c r="B734" s="111">
        <v>211.143</v>
      </c>
    </row>
    <row r="735" spans="1:2">
      <c r="A735" s="88">
        <v>39845</v>
      </c>
      <c r="B735" s="111">
        <v>212.19300000000001</v>
      </c>
    </row>
    <row r="736" spans="1:2">
      <c r="A736" s="88">
        <v>39873</v>
      </c>
      <c r="B736" s="111">
        <v>212.709</v>
      </c>
    </row>
    <row r="737" spans="1:2">
      <c r="A737" s="88">
        <v>39904</v>
      </c>
      <c r="B737" s="111">
        <v>213.24</v>
      </c>
    </row>
    <row r="738" spans="1:2">
      <c r="A738" s="88">
        <v>39934</v>
      </c>
      <c r="B738" s="111">
        <v>213.85599999999999</v>
      </c>
    </row>
    <row r="739" spans="1:2">
      <c r="A739" s="88">
        <v>39965</v>
      </c>
      <c r="B739" s="111">
        <v>215.69300000000001</v>
      </c>
    </row>
    <row r="740" spans="1:2">
      <c r="A740" s="88">
        <v>39995</v>
      </c>
      <c r="B740" s="111">
        <v>215.351</v>
      </c>
    </row>
    <row r="741" spans="1:2">
      <c r="A741" s="88">
        <v>40026</v>
      </c>
      <c r="B741" s="111">
        <v>215.834</v>
      </c>
    </row>
    <row r="742" spans="1:2">
      <c r="A742" s="88">
        <v>40057</v>
      </c>
      <c r="B742" s="111">
        <v>215.96899999999999</v>
      </c>
    </row>
    <row r="743" spans="1:2">
      <c r="A743" s="88">
        <v>40087</v>
      </c>
      <c r="B743" s="111">
        <v>216.17699999999999</v>
      </c>
    </row>
    <row r="744" spans="1:2">
      <c r="A744" s="88">
        <v>40118</v>
      </c>
      <c r="B744" s="111">
        <v>216.33</v>
      </c>
    </row>
    <row r="745" spans="1:2">
      <c r="A745" s="88">
        <v>40148</v>
      </c>
      <c r="B745" s="111">
        <v>215.94900000000001</v>
      </c>
    </row>
    <row r="746" spans="1:2">
      <c r="A746" s="88">
        <v>40179</v>
      </c>
      <c r="B746" s="111">
        <v>216.68700000000001</v>
      </c>
    </row>
    <row r="747" spans="1:2">
      <c r="A747" s="88">
        <v>40210</v>
      </c>
      <c r="B747" s="111">
        <v>216.74100000000001</v>
      </c>
    </row>
    <row r="748" spans="1:2">
      <c r="A748" s="88">
        <v>40238</v>
      </c>
      <c r="B748" s="111">
        <v>217.631</v>
      </c>
    </row>
    <row r="749" spans="1:2">
      <c r="A749" s="88">
        <v>40269</v>
      </c>
      <c r="B749" s="111">
        <v>218.00899999999999</v>
      </c>
    </row>
    <row r="750" spans="1:2">
      <c r="A750" s="88">
        <v>40299</v>
      </c>
      <c r="B750" s="111">
        <v>218.178</v>
      </c>
    </row>
    <row r="751" spans="1:2">
      <c r="A751" s="88">
        <v>40330</v>
      </c>
      <c r="B751" s="111">
        <v>217.965</v>
      </c>
    </row>
    <row r="752" spans="1:2">
      <c r="A752" s="88">
        <v>40360</v>
      </c>
      <c r="B752" s="111">
        <v>218.011</v>
      </c>
    </row>
    <row r="753" spans="1:2">
      <c r="A753" s="88">
        <v>40391</v>
      </c>
      <c r="B753" s="111">
        <v>218.31200000000001</v>
      </c>
    </row>
    <row r="754" spans="1:2">
      <c r="A754" s="88">
        <v>40422</v>
      </c>
      <c r="B754" s="111">
        <v>218.43899999999999</v>
      </c>
    </row>
    <row r="755" spans="1:2">
      <c r="A755" s="88">
        <v>40452</v>
      </c>
      <c r="B755" s="111">
        <v>218.71100000000001</v>
      </c>
    </row>
    <row r="756" spans="1:2">
      <c r="A756" s="88">
        <v>40483</v>
      </c>
      <c r="B756" s="111">
        <v>218.803</v>
      </c>
    </row>
    <row r="757" spans="1:2">
      <c r="A757" s="88">
        <v>40513</v>
      </c>
      <c r="B757" s="111">
        <v>219.179</v>
      </c>
    </row>
    <row r="758" spans="1:2">
      <c r="A758" s="88">
        <v>40544</v>
      </c>
      <c r="B758" s="111">
        <v>220.22300000000001</v>
      </c>
    </row>
    <row r="759" spans="1:2">
      <c r="A759" s="88">
        <v>40575</v>
      </c>
      <c r="B759" s="111">
        <v>221.309</v>
      </c>
    </row>
    <row r="760" spans="1:2">
      <c r="A760" s="88">
        <v>40603</v>
      </c>
      <c r="B760" s="111">
        <v>223.46700000000001</v>
      </c>
    </row>
    <row r="761" spans="1:2">
      <c r="A761" s="88">
        <v>40634</v>
      </c>
      <c r="B761" s="111">
        <v>224.90600000000001</v>
      </c>
    </row>
    <row r="762" spans="1:2">
      <c r="A762" s="88">
        <v>40664</v>
      </c>
      <c r="B762" s="111">
        <v>225.964</v>
      </c>
    </row>
    <row r="763" spans="1:2">
      <c r="A763" s="88">
        <v>40695</v>
      </c>
      <c r="B763" s="111">
        <v>225.72200000000001</v>
      </c>
    </row>
    <row r="764" spans="1:2">
      <c r="A764" s="88">
        <v>40725</v>
      </c>
      <c r="B764" s="111">
        <v>225.922</v>
      </c>
    </row>
    <row r="765" spans="1:2">
      <c r="A765" s="88">
        <v>40756</v>
      </c>
      <c r="B765" s="111">
        <v>226.54499999999999</v>
      </c>
    </row>
    <row r="766" spans="1:2">
      <c r="A766" s="88">
        <v>40787</v>
      </c>
      <c r="B766" s="111">
        <v>226.88900000000001</v>
      </c>
    </row>
    <row r="767" spans="1:2">
      <c r="A767" s="88">
        <v>40817</v>
      </c>
      <c r="B767" s="111">
        <v>226.42099999999999</v>
      </c>
    </row>
    <row r="768" spans="1:2">
      <c r="A768" s="88">
        <v>40848</v>
      </c>
      <c r="B768" s="111">
        <v>226.23</v>
      </c>
    </row>
    <row r="769" spans="1:2">
      <c r="A769" s="88">
        <v>40878</v>
      </c>
      <c r="B769" s="111">
        <v>225.672</v>
      </c>
    </row>
    <row r="770" spans="1:2">
      <c r="A770" s="88">
        <v>40909</v>
      </c>
      <c r="B770" s="111">
        <v>226.66499999999999</v>
      </c>
    </row>
    <row r="771" spans="1:2">
      <c r="A771" s="88">
        <v>40940</v>
      </c>
      <c r="B771" s="111">
        <v>227.66300000000001</v>
      </c>
    </row>
    <row r="772" spans="1:2">
      <c r="A772" s="88">
        <v>40969</v>
      </c>
      <c r="B772" s="111">
        <v>229.392</v>
      </c>
    </row>
    <row r="773" spans="1:2">
      <c r="A773" s="88">
        <v>41000</v>
      </c>
      <c r="B773" s="111">
        <v>230.08500000000001</v>
      </c>
    </row>
    <row r="774" spans="1:2">
      <c r="A774" s="88">
        <v>41030</v>
      </c>
      <c r="B774" s="111">
        <v>229.815</v>
      </c>
    </row>
    <row r="775" spans="1:2">
      <c r="A775" s="88">
        <v>41061</v>
      </c>
      <c r="B775" s="111">
        <v>229.47800000000001</v>
      </c>
    </row>
    <row r="776" spans="1:2">
      <c r="A776" s="88">
        <v>41091</v>
      </c>
      <c r="B776" s="111">
        <v>229.10400000000001</v>
      </c>
    </row>
    <row r="777" spans="1:2">
      <c r="A777" s="88">
        <v>41122</v>
      </c>
      <c r="B777" s="111">
        <v>230.37899999999999</v>
      </c>
    </row>
    <row r="778" spans="1:2">
      <c r="A778" s="88">
        <v>41153</v>
      </c>
      <c r="B778" s="111">
        <v>231.40700000000001</v>
      </c>
    </row>
    <row r="779" spans="1:2">
      <c r="A779" s="88">
        <v>41183</v>
      </c>
      <c r="B779" s="111">
        <v>231.31700000000001</v>
      </c>
    </row>
    <row r="780" spans="1:2">
      <c r="A780" s="88">
        <v>41214</v>
      </c>
      <c r="B780" s="111">
        <v>230.221</v>
      </c>
    </row>
    <row r="781" spans="1:2">
      <c r="A781" s="88">
        <v>41244</v>
      </c>
      <c r="B781" s="111">
        <v>229.601</v>
      </c>
    </row>
    <row r="782" spans="1:2">
      <c r="A782" s="88">
        <v>41275</v>
      </c>
      <c r="B782" s="111">
        <v>230.28</v>
      </c>
    </row>
    <row r="783" spans="1:2">
      <c r="A783" s="88">
        <v>41306</v>
      </c>
      <c r="B783" s="111">
        <v>232.166</v>
      </c>
    </row>
    <row r="784" spans="1:2">
      <c r="A784" s="88">
        <v>41334</v>
      </c>
      <c r="B784" s="111">
        <v>232.773</v>
      </c>
    </row>
    <row r="785" spans="1:2">
      <c r="A785" s="88">
        <v>41365</v>
      </c>
      <c r="B785" s="111">
        <v>232.53100000000001</v>
      </c>
    </row>
    <row r="786" spans="1:2">
      <c r="A786" s="88">
        <v>41395</v>
      </c>
      <c r="B786" s="111">
        <v>232.94499999999999</v>
      </c>
    </row>
    <row r="787" spans="1:2">
      <c r="A787" s="88">
        <v>41426</v>
      </c>
      <c r="B787" s="111">
        <v>233.50399999999999</v>
      </c>
    </row>
    <row r="788" spans="1:2">
      <c r="A788" s="88">
        <v>41456</v>
      </c>
      <c r="B788" s="111">
        <v>233.596</v>
      </c>
    </row>
    <row r="789" spans="1:2">
      <c r="A789" s="88">
        <v>41487</v>
      </c>
      <c r="B789" s="111">
        <v>233.87700000000001</v>
      </c>
    </row>
    <row r="790" spans="1:2">
      <c r="A790" s="88">
        <v>41518</v>
      </c>
      <c r="B790" s="111">
        <v>234.149</v>
      </c>
    </row>
    <row r="791" spans="1:2">
      <c r="A791" s="88">
        <v>41548</v>
      </c>
      <c r="B791" s="111">
        <v>233.54599999999999</v>
      </c>
    </row>
    <row r="792" spans="1:2">
      <c r="A792" s="88">
        <v>41579</v>
      </c>
      <c r="B792" s="111">
        <v>233.06899999999999</v>
      </c>
    </row>
    <row r="793" spans="1:2">
      <c r="A793" s="88">
        <v>41609</v>
      </c>
      <c r="B793" s="111">
        <v>233.04900000000001</v>
      </c>
    </row>
    <row r="794" spans="1:2">
      <c r="A794" s="88">
        <v>41640</v>
      </c>
      <c r="B794" s="111">
        <v>233.916</v>
      </c>
    </row>
    <row r="795" spans="1:2">
      <c r="A795" s="88">
        <v>41671</v>
      </c>
      <c r="B795" s="111">
        <v>234.78100000000001</v>
      </c>
    </row>
    <row r="796" spans="1:2">
      <c r="A796" s="88">
        <v>41699</v>
      </c>
      <c r="B796" s="111">
        <v>236.29300000000001</v>
      </c>
    </row>
    <row r="797" spans="1:2">
      <c r="A797" s="88">
        <v>41730</v>
      </c>
      <c r="B797" s="111">
        <v>237.072</v>
      </c>
    </row>
    <row r="798" spans="1:2">
      <c r="A798" s="88">
        <v>41760</v>
      </c>
      <c r="B798" s="111">
        <v>237.9</v>
      </c>
    </row>
    <row r="799" spans="1:2">
      <c r="A799" s="88">
        <v>41791</v>
      </c>
      <c r="B799" s="111">
        <v>238.34299999999999</v>
      </c>
    </row>
    <row r="800" spans="1:2">
      <c r="A800" s="88">
        <v>41821</v>
      </c>
      <c r="B800" s="111">
        <v>238.25</v>
      </c>
    </row>
    <row r="801" spans="1:2">
      <c r="A801" s="88">
        <v>41852</v>
      </c>
      <c r="B801" s="111">
        <v>237.852</v>
      </c>
    </row>
    <row r="802" spans="1:2">
      <c r="A802" s="88">
        <v>41883</v>
      </c>
      <c r="B802" s="111">
        <v>238.03100000000001</v>
      </c>
    </row>
    <row r="803" spans="1:2">
      <c r="A803" s="88">
        <v>41913</v>
      </c>
      <c r="B803" s="111">
        <v>237.43299999999999</v>
      </c>
    </row>
    <row r="804" spans="1:2">
      <c r="A804" s="88">
        <v>41944</v>
      </c>
      <c r="B804" s="111">
        <v>236.15100000000001</v>
      </c>
    </row>
    <row r="805" spans="1:2">
      <c r="A805" s="88">
        <v>41974</v>
      </c>
      <c r="B805" s="111">
        <v>234.81200000000001</v>
      </c>
    </row>
    <row r="806" spans="1:2">
      <c r="A806" s="88">
        <v>42005</v>
      </c>
      <c r="B806" s="111">
        <v>233.70699999999999</v>
      </c>
    </row>
    <row r="807" spans="1:2">
      <c r="A807" s="88">
        <v>42036</v>
      </c>
      <c r="B807" s="111">
        <v>234.72200000000001</v>
      </c>
    </row>
    <row r="808" spans="1:2">
      <c r="A808" s="88">
        <v>42064</v>
      </c>
      <c r="B808" s="111">
        <v>236.119</v>
      </c>
    </row>
    <row r="809" spans="1:2">
      <c r="A809" s="88">
        <v>42095</v>
      </c>
      <c r="B809" s="111">
        <v>236.59899999999999</v>
      </c>
    </row>
    <row r="810" spans="1:2">
      <c r="A810" s="88">
        <v>42125</v>
      </c>
      <c r="B810" s="111">
        <v>237.80500000000001</v>
      </c>
    </row>
    <row r="811" spans="1:2">
      <c r="A811" s="88">
        <v>42156</v>
      </c>
      <c r="B811" s="111">
        <v>238.63800000000001</v>
      </c>
    </row>
    <row r="812" spans="1:2">
      <c r="A812" s="88">
        <v>42186</v>
      </c>
      <c r="B812" s="111">
        <v>238.654</v>
      </c>
    </row>
    <row r="813" spans="1:2">
      <c r="A813" s="88">
        <v>42217</v>
      </c>
      <c r="B813" s="111">
        <v>238.316</v>
      </c>
    </row>
    <row r="814" spans="1:2">
      <c r="A814" s="88">
        <v>42248</v>
      </c>
      <c r="B814" s="111">
        <v>237.94499999999999</v>
      </c>
    </row>
    <row r="815" spans="1:2">
      <c r="A815" s="88">
        <v>42278</v>
      </c>
      <c r="B815" s="111">
        <v>237.83799999999999</v>
      </c>
    </row>
    <row r="816" spans="1:2">
      <c r="A816" s="88">
        <v>42309</v>
      </c>
      <c r="B816" s="111">
        <v>237.33600000000001</v>
      </c>
    </row>
    <row r="817" spans="1:2">
      <c r="A817" s="88">
        <v>42339</v>
      </c>
      <c r="B817" s="111">
        <v>236.52500000000001</v>
      </c>
    </row>
    <row r="818" spans="1:2">
      <c r="A818" s="88">
        <v>42370</v>
      </c>
      <c r="B818" s="111">
        <v>236.916</v>
      </c>
    </row>
    <row r="819" spans="1:2">
      <c r="A819" s="88">
        <v>42401</v>
      </c>
      <c r="B819" s="111">
        <v>237.11099999999999</v>
      </c>
    </row>
    <row r="820" spans="1:2">
      <c r="A820" s="88">
        <v>42430</v>
      </c>
      <c r="B820" s="111">
        <v>238.13200000000001</v>
      </c>
    </row>
    <row r="821" spans="1:2">
      <c r="A821" s="88">
        <v>42461</v>
      </c>
      <c r="B821" s="111">
        <v>239.261</v>
      </c>
    </row>
    <row r="822" spans="1:2">
      <c r="A822" s="88">
        <v>42491</v>
      </c>
      <c r="B822" s="111">
        <v>240.22900000000001</v>
      </c>
    </row>
    <row r="823" spans="1:2">
      <c r="A823" s="88">
        <v>42522</v>
      </c>
      <c r="B823" s="111">
        <v>241.018</v>
      </c>
    </row>
    <row r="824" spans="1:2">
      <c r="A824" s="88">
        <v>42552</v>
      </c>
      <c r="B824" s="111">
        <v>240.62799999999999</v>
      </c>
    </row>
    <row r="825" spans="1:2">
      <c r="A825" s="109">
        <v>42583</v>
      </c>
      <c r="B825" s="111">
        <v>240.84899999999999</v>
      </c>
    </row>
    <row r="826" spans="1:2">
      <c r="A826" s="109">
        <v>42614</v>
      </c>
      <c r="B826" s="111">
        <v>241.428</v>
      </c>
    </row>
    <row r="827" spans="1:2">
      <c r="A827" s="109">
        <v>42644</v>
      </c>
      <c r="B827" s="111">
        <v>241.72900000000001</v>
      </c>
    </row>
    <row r="828" spans="1:2">
      <c r="A828" s="109">
        <v>42675</v>
      </c>
      <c r="B828" s="111">
        <v>241.35300000000001</v>
      </c>
    </row>
    <row r="829" spans="1:2">
      <c r="A829" s="109">
        <v>42705</v>
      </c>
      <c r="B829" s="112">
        <v>241.43199999999999</v>
      </c>
    </row>
    <row r="830" spans="1:2">
      <c r="A830" s="109">
        <v>42736</v>
      </c>
      <c r="B830" s="112">
        <v>242.839</v>
      </c>
    </row>
    <row r="831" spans="1:2">
      <c r="A831" s="109">
        <v>42767</v>
      </c>
      <c r="B831" s="112">
        <v>243.60300000000001</v>
      </c>
    </row>
    <row r="832" spans="1:2">
      <c r="A832" s="109">
        <v>42795</v>
      </c>
      <c r="B832" s="112">
        <v>243.80099999999999</v>
      </c>
    </row>
    <row r="833" spans="1:19">
      <c r="A833" s="109">
        <v>42826</v>
      </c>
      <c r="B833" s="112">
        <v>244.524</v>
      </c>
    </row>
    <row r="834" spans="1:19">
      <c r="A834" s="109">
        <v>42856</v>
      </c>
      <c r="B834" s="112">
        <v>244.733</v>
      </c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S834" s="104"/>
    </row>
    <row r="835" spans="1:19">
      <c r="A835" s="109">
        <v>42887</v>
      </c>
      <c r="B835" s="112">
        <v>244.95500000000001</v>
      </c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S835" s="104"/>
    </row>
    <row r="836" spans="1:19">
      <c r="A836" s="109">
        <v>42917</v>
      </c>
      <c r="B836" s="112">
        <v>244.786</v>
      </c>
      <c r="S836" s="105"/>
    </row>
    <row r="837" spans="1:19">
      <c r="A837" s="109">
        <v>42948</v>
      </c>
      <c r="B837" s="112">
        <v>245.51900000000001</v>
      </c>
    </row>
    <row r="838" spans="1:19">
      <c r="A838" s="109">
        <v>42979</v>
      </c>
      <c r="B838" s="112">
        <v>246.81899999999999</v>
      </c>
    </row>
    <row r="839" spans="1:19">
      <c r="A839" s="109">
        <v>43009</v>
      </c>
      <c r="B839" s="111">
        <v>246.66300000000001</v>
      </c>
    </row>
    <row r="840" spans="1:19">
      <c r="A840" s="109">
        <v>43040</v>
      </c>
      <c r="B840" s="111">
        <v>246.66900000000001</v>
      </c>
    </row>
    <row r="841" spans="1:19">
      <c r="A841" s="109">
        <v>43070</v>
      </c>
      <c r="B841" s="111">
        <v>246.524</v>
      </c>
    </row>
    <row r="842" spans="1:19">
      <c r="A842" s="109">
        <v>43101</v>
      </c>
      <c r="B842" s="111">
        <v>247.86699999999999</v>
      </c>
    </row>
    <row r="843" spans="1:19">
      <c r="A843" s="109">
        <v>43132</v>
      </c>
      <c r="B843" s="111">
        <v>248.99100000000001</v>
      </c>
    </row>
    <row r="844" spans="1:19">
      <c r="A844" s="109">
        <v>43160</v>
      </c>
      <c r="B844" s="112">
        <v>249.554</v>
      </c>
    </row>
    <row r="845" spans="1:19">
      <c r="A845" s="109">
        <v>43191</v>
      </c>
      <c r="B845" s="112">
        <v>250.54599999999999</v>
      </c>
    </row>
    <row r="846" spans="1:19">
      <c r="A846" s="109">
        <v>43221</v>
      </c>
      <c r="B846" s="112">
        <v>251.58799999999999</v>
      </c>
    </row>
    <row r="847" spans="1:19">
      <c r="A847" s="109">
        <v>43252</v>
      </c>
      <c r="B847" s="112">
        <v>251.989</v>
      </c>
    </row>
    <row r="848" spans="1:19">
      <c r="A848" s="109">
        <v>43282</v>
      </c>
      <c r="B848" s="112">
        <v>252.006</v>
      </c>
    </row>
    <row r="849" spans="1:2">
      <c r="A849" s="109">
        <v>43313</v>
      </c>
      <c r="B849" s="112">
        <v>252.14599999999999</v>
      </c>
    </row>
    <row r="850" spans="1:2">
      <c r="A850" s="109">
        <v>43344</v>
      </c>
      <c r="B850" s="112">
        <v>252.43899999999999</v>
      </c>
    </row>
    <row r="851" spans="1:2">
      <c r="A851" s="109">
        <v>43374</v>
      </c>
      <c r="B851" s="112">
        <v>252.88499999999999</v>
      </c>
    </row>
    <row r="852" spans="1:2">
      <c r="A852" s="109">
        <v>43405</v>
      </c>
      <c r="B852" s="112">
        <v>252.03800000000001</v>
      </c>
    </row>
    <row r="853" spans="1:2">
      <c r="A853" s="109">
        <v>43435</v>
      </c>
      <c r="B853" s="112">
        <v>251.233</v>
      </c>
    </row>
    <row r="854" spans="1:2">
      <c r="A854" s="109">
        <v>43466</v>
      </c>
      <c r="B854" s="112">
        <v>251.71199999999999</v>
      </c>
    </row>
    <row r="855" spans="1:2">
      <c r="A855" s="109">
        <v>43497</v>
      </c>
      <c r="B855" s="112">
        <v>252.77600000000001</v>
      </c>
    </row>
    <row r="856" spans="1:2">
      <c r="A856" s="109">
        <v>43525</v>
      </c>
      <c r="B856" s="112">
        <v>254.202</v>
      </c>
    </row>
    <row r="857" spans="1:2">
      <c r="A857" s="109">
        <v>43556</v>
      </c>
      <c r="B857" s="112">
        <v>255.548</v>
      </c>
    </row>
    <row r="858" spans="1:2">
      <c r="A858" s="109">
        <v>43586</v>
      </c>
      <c r="B858" s="112">
        <v>256.09199999999998</v>
      </c>
    </row>
    <row r="859" spans="1:2">
      <c r="A859" s="109">
        <v>43617</v>
      </c>
      <c r="B859" s="112">
        <v>256.14299999999997</v>
      </c>
    </row>
    <row r="860" spans="1:2">
      <c r="A860" s="109">
        <v>43647</v>
      </c>
      <c r="B860" s="112">
        <v>256.57100000000003</v>
      </c>
    </row>
    <row r="861" spans="1:2">
      <c r="A861" s="109">
        <v>43678</v>
      </c>
      <c r="B861" s="112">
        <v>256.55799999999999</v>
      </c>
    </row>
    <row r="862" spans="1:2">
      <c r="A862" s="109">
        <v>43709</v>
      </c>
      <c r="B862" s="112">
        <v>256.75900000000001</v>
      </c>
    </row>
    <row r="863" spans="1:2">
      <c r="A863" s="109">
        <v>43739</v>
      </c>
      <c r="B863" s="112">
        <v>257.346</v>
      </c>
    </row>
    <row r="864" spans="1:2">
      <c r="A864" s="109">
        <v>43770</v>
      </c>
      <c r="B864" s="112">
        <v>257.20800000000003</v>
      </c>
    </row>
    <row r="865" spans="1:4">
      <c r="A865" s="109">
        <v>43800</v>
      </c>
      <c r="B865" s="112">
        <v>256.97399999999999</v>
      </c>
    </row>
    <row r="866" spans="1:4">
      <c r="A866" s="109">
        <v>43831</v>
      </c>
      <c r="B866" s="112">
        <v>257.971</v>
      </c>
    </row>
    <row r="867" spans="1:4">
      <c r="A867" s="109">
        <v>43862</v>
      </c>
      <c r="B867" s="112">
        <v>258.678</v>
      </c>
    </row>
    <row r="868" spans="1:4">
      <c r="A868" s="109">
        <v>43891</v>
      </c>
      <c r="B868" s="112">
        <v>258.11500000000001</v>
      </c>
    </row>
    <row r="869" spans="1:4">
      <c r="A869" s="109">
        <v>43922</v>
      </c>
      <c r="B869" s="111">
        <v>256.38900000000001</v>
      </c>
    </row>
    <row r="870" spans="1:4">
      <c r="A870" s="109">
        <v>43952</v>
      </c>
      <c r="B870" s="111">
        <v>256.39400000000001</v>
      </c>
    </row>
    <row r="871" spans="1:4">
      <c r="A871" s="109">
        <v>43983</v>
      </c>
      <c r="B871" s="111">
        <v>257.79700000000003</v>
      </c>
    </row>
    <row r="872" spans="1:4">
      <c r="A872" s="109">
        <v>44013</v>
      </c>
      <c r="B872" s="111">
        <v>259.101</v>
      </c>
    </row>
    <row r="873" spans="1:4">
      <c r="A873" s="109">
        <v>44044</v>
      </c>
      <c r="B873" s="111">
        <v>259.91800000000001</v>
      </c>
    </row>
    <row r="874" spans="1:4">
      <c r="A874" s="109">
        <v>44075</v>
      </c>
      <c r="B874" s="111">
        <v>260.27999999999997</v>
      </c>
    </row>
    <row r="875" spans="1:4">
      <c r="A875" s="109">
        <v>44105</v>
      </c>
      <c r="B875" s="111">
        <v>260.38799999999998</v>
      </c>
    </row>
    <row r="876" spans="1:4">
      <c r="A876" s="109">
        <v>44136</v>
      </c>
      <c r="B876" s="111">
        <v>260.22899999999998</v>
      </c>
    </row>
    <row r="877" spans="1:4">
      <c r="A877" s="109">
        <v>44166</v>
      </c>
      <c r="B877" s="111">
        <v>260.47399999999999</v>
      </c>
      <c r="C877" s="106"/>
      <c r="D877" s="107"/>
    </row>
    <row r="878" spans="1:4">
      <c r="A878" s="109">
        <v>44197</v>
      </c>
      <c r="B878" s="111">
        <v>261.58199999999999</v>
      </c>
      <c r="C878" s="106"/>
      <c r="D878" s="107"/>
    </row>
    <row r="879" spans="1:4">
      <c r="A879" s="109">
        <v>44228</v>
      </c>
      <c r="B879" s="111">
        <v>263.01400000000001</v>
      </c>
      <c r="C879" s="106"/>
      <c r="D879" s="107"/>
    </row>
    <row r="880" spans="1:4">
      <c r="A880" s="109">
        <v>44256</v>
      </c>
      <c r="B880" s="111">
        <v>264.87700000000001</v>
      </c>
      <c r="C880" s="106"/>
      <c r="D880" s="107"/>
    </row>
    <row r="881" spans="1:20">
      <c r="A881" s="109">
        <v>44287</v>
      </c>
      <c r="B881" s="111">
        <v>267.05399999999997</v>
      </c>
      <c r="C881" s="106"/>
      <c r="D881" s="107"/>
    </row>
    <row r="882" spans="1:20">
      <c r="A882" s="109">
        <v>44317</v>
      </c>
      <c r="B882" s="111">
        <v>269.19499999999999</v>
      </c>
      <c r="C882" s="106"/>
      <c r="D882" s="107"/>
    </row>
    <row r="883" spans="1:20">
      <c r="A883" s="109">
        <v>44348</v>
      </c>
      <c r="B883" s="111">
        <v>271.69600000000003</v>
      </c>
      <c r="C883" s="106"/>
      <c r="D883" s="107"/>
    </row>
    <row r="884" spans="1:20">
      <c r="A884" s="109">
        <v>44378</v>
      </c>
      <c r="B884" s="111">
        <v>273.00299999999999</v>
      </c>
      <c r="C884" s="106"/>
      <c r="D884" s="107"/>
    </row>
    <row r="885" spans="1:20">
      <c r="A885" s="109">
        <v>44409</v>
      </c>
      <c r="B885" s="111">
        <v>273.56700000000001</v>
      </c>
      <c r="C885" s="106"/>
      <c r="D885" s="107"/>
    </row>
    <row r="886" spans="1:20">
      <c r="A886" s="109">
        <v>44440</v>
      </c>
      <c r="B886" s="113">
        <v>274.31</v>
      </c>
      <c r="C886" s="106"/>
      <c r="D886" s="107"/>
    </row>
    <row r="887" spans="1:20">
      <c r="A887" s="109">
        <v>44470</v>
      </c>
      <c r="B887" s="113">
        <v>276.589</v>
      </c>
      <c r="C887" s="106"/>
      <c r="D887" s="107"/>
    </row>
    <row r="888" spans="1:20">
      <c r="A888" s="109">
        <v>44501</v>
      </c>
      <c r="B888" s="113">
        <v>277.94799999999998</v>
      </c>
      <c r="C888" s="106"/>
      <c r="D888" s="107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</row>
    <row r="889" spans="1:20">
      <c r="A889" s="109">
        <v>44531</v>
      </c>
      <c r="B889" s="113">
        <v>278.80200000000002</v>
      </c>
      <c r="C889" s="106"/>
      <c r="D889" s="107"/>
    </row>
    <row r="890" spans="1:20">
      <c r="A890" s="109">
        <v>44562</v>
      </c>
      <c r="B890" s="112">
        <v>281.14800000000002</v>
      </c>
    </row>
    <row r="891" spans="1:20">
      <c r="A891" s="109">
        <v>44593</v>
      </c>
      <c r="B891" s="112">
        <v>283.71600000000001</v>
      </c>
    </row>
    <row r="892" spans="1:20">
      <c r="A892" s="109">
        <v>44621</v>
      </c>
      <c r="B892" s="112">
        <v>287.50400000000002</v>
      </c>
    </row>
    <row r="893" spans="1:20">
      <c r="A893" s="109">
        <v>44652</v>
      </c>
      <c r="B893" s="112">
        <v>289.10899999999998</v>
      </c>
    </row>
    <row r="894" spans="1:20">
      <c r="A894" s="109">
        <v>44682</v>
      </c>
      <c r="B894" s="112">
        <v>292.29599999999999</v>
      </c>
    </row>
    <row r="895" spans="1:20">
      <c r="A895" s="109">
        <v>44713</v>
      </c>
      <c r="B895" s="112">
        <v>296.31099999999998</v>
      </c>
      <c r="G895" s="108"/>
      <c r="H895" s="108"/>
      <c r="I895" s="108"/>
      <c r="J895" s="108"/>
    </row>
    <row r="896" spans="1:20">
      <c r="A896" s="109">
        <v>44743</v>
      </c>
      <c r="B896" s="112">
        <v>296.27600000000001</v>
      </c>
    </row>
    <row r="897" spans="1:2">
      <c r="A897" s="109">
        <v>44774</v>
      </c>
      <c r="B897" s="112">
        <v>296.17099999999999</v>
      </c>
    </row>
    <row r="898" spans="1:2">
      <c r="A898" s="109">
        <v>44805</v>
      </c>
      <c r="B898" s="112">
        <v>296.80799999999999</v>
      </c>
    </row>
    <row r="899" spans="1:2">
      <c r="A899" s="109">
        <v>44835</v>
      </c>
      <c r="B899" s="112">
        <v>298.012</v>
      </c>
    </row>
    <row r="900" spans="1:2">
      <c r="A900" s="109">
        <v>44866</v>
      </c>
      <c r="B900" s="112">
        <v>297.71100000000001</v>
      </c>
    </row>
    <row r="901" spans="1:2">
      <c r="A901" s="109">
        <v>44896</v>
      </c>
      <c r="B901" s="112">
        <v>296.79700000000003</v>
      </c>
    </row>
    <row r="902" spans="1:2">
      <c r="A902" s="109">
        <v>44927</v>
      </c>
      <c r="B902" s="114">
        <v>299.17</v>
      </c>
    </row>
    <row r="903" spans="1:2">
      <c r="A903" s="109">
        <v>44958</v>
      </c>
      <c r="B903" s="114">
        <v>300.83999999999997</v>
      </c>
    </row>
    <row r="904" spans="1:2">
      <c r="A904" s="109">
        <v>44986</v>
      </c>
      <c r="B904" s="114">
        <v>301.83600000000001</v>
      </c>
    </row>
    <row r="905" spans="1:2">
      <c r="A905" s="109">
        <v>45017</v>
      </c>
      <c r="B905" s="114">
        <v>303.363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MJ53"/>
  <sheetViews>
    <sheetView showGridLines="0" zoomScaleNormal="100"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7" defaultRowHeight="13.8"/>
  <cols>
    <col min="1" max="1" width="12.5546875" style="89" customWidth="1"/>
    <col min="2" max="2" width="17.5546875" style="89" customWidth="1"/>
    <col min="3" max="3" width="22" style="89" customWidth="1"/>
    <col min="4" max="4" width="20.6640625" style="89" customWidth="1"/>
    <col min="5" max="7" width="22" style="89" customWidth="1"/>
    <col min="8" max="10" width="22" style="1" customWidth="1"/>
    <col min="11" max="1024" width="7" style="1"/>
  </cols>
  <sheetData>
    <row r="1" spans="1:10" ht="51" customHeight="1">
      <c r="A1" s="2" t="s">
        <v>85</v>
      </c>
      <c r="B1" s="2" t="s">
        <v>86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136</v>
      </c>
      <c r="H1" s="2" t="s">
        <v>88</v>
      </c>
      <c r="I1" s="2" t="s">
        <v>89</v>
      </c>
      <c r="J1" s="2" t="s">
        <v>90</v>
      </c>
    </row>
    <row r="2" spans="1:10">
      <c r="A2" s="88">
        <v>28095</v>
      </c>
      <c r="B2" s="89">
        <f>IPCA!B349</f>
        <v>2750000000000</v>
      </c>
      <c r="C2" s="90">
        <f>GEOMEAN(IPCA!D338:D349)</f>
        <v>1.9316721535531556E-9</v>
      </c>
      <c r="D2" s="90">
        <f>GEOMEAN(CPI!B338:B349)</f>
        <v>56.901455099439403</v>
      </c>
      <c r="E2" s="91">
        <f t="shared" ref="E2:F29" si="0">E3/(C3/C2)</f>
        <v>7.7980262962441763E-11</v>
      </c>
      <c r="F2" s="91">
        <f t="shared" si="0"/>
        <v>29.139062087072219</v>
      </c>
      <c r="G2" s="1">
        <f t="shared" ref="G2:G48" si="1">E2/F2</f>
        <v>2.6761418308325832E-12</v>
      </c>
      <c r="H2" s="1">
        <f t="shared" ref="H2:H30" si="2">$H$31*(G2/$G$31)*B2</f>
        <v>11.56394504361981</v>
      </c>
      <c r="I2" s="1">
        <f t="shared" ref="I2:I34" si="3">$I$37*(G2/$G$37)*B2</f>
        <v>10.489097552548873</v>
      </c>
      <c r="J2" s="1">
        <f t="shared" ref="J2:J41" si="4">$J$43*(G2/$G$43)*B2</f>
        <v>10.985044764070594</v>
      </c>
    </row>
    <row r="3" spans="1:10">
      <c r="A3" s="88">
        <v>28460</v>
      </c>
      <c r="B3" s="89">
        <f>IPCA!B361</f>
        <v>2750000000000</v>
      </c>
      <c r="C3" s="90">
        <f>GEOMEAN(IPCA!D350:D361)</f>
        <v>2.7653052911734125E-9</v>
      </c>
      <c r="D3" s="90">
        <f>GEOMEAN(CPI!B350:B361)</f>
        <v>60.598356582266369</v>
      </c>
      <c r="E3" s="91">
        <f t="shared" si="0"/>
        <v>1.1163345362746119E-10</v>
      </c>
      <c r="F3" s="91">
        <f t="shared" si="0"/>
        <v>31.032234092069778</v>
      </c>
      <c r="G3" s="1">
        <f t="shared" si="1"/>
        <v>3.5973386027011471E-12</v>
      </c>
      <c r="H3" s="1">
        <f t="shared" si="2"/>
        <v>15.544552020991357</v>
      </c>
      <c r="I3" s="1">
        <f t="shared" si="3"/>
        <v>14.099714409210891</v>
      </c>
      <c r="J3" s="1">
        <f t="shared" si="4"/>
        <v>14.7663793924917</v>
      </c>
    </row>
    <row r="4" spans="1:10">
      <c r="A4" s="88">
        <v>28825</v>
      </c>
      <c r="B4" s="89">
        <f>IPCA!B373</f>
        <v>2750000000000</v>
      </c>
      <c r="C4" s="90">
        <f>GEOMEAN(IPCA!D362:D373)</f>
        <v>3.9149135597192783E-9</v>
      </c>
      <c r="D4" s="90">
        <f>GEOMEAN(CPI!B362:B373)</f>
        <v>65.210747289913286</v>
      </c>
      <c r="E4" s="91">
        <f t="shared" si="0"/>
        <v>1.5804234082920812E-10</v>
      </c>
      <c r="F4" s="91">
        <f t="shared" si="0"/>
        <v>33.394225344579638</v>
      </c>
      <c r="G4" s="1">
        <f t="shared" si="1"/>
        <v>4.7326248535021236E-12</v>
      </c>
      <c r="H4" s="1">
        <f t="shared" si="2"/>
        <v>20.45026653200263</v>
      </c>
      <c r="I4" s="1">
        <f t="shared" si="3"/>
        <v>18.549451750304705</v>
      </c>
      <c r="J4" s="1">
        <f t="shared" si="4"/>
        <v>19.426509936171687</v>
      </c>
    </row>
    <row r="5" spans="1:10">
      <c r="A5" s="88">
        <v>29190</v>
      </c>
      <c r="B5" s="89">
        <f>IPCA!B385</f>
        <v>2750000000000</v>
      </c>
      <c r="C5" s="90">
        <f>GEOMEAN(IPCA!D374:D385)</f>
        <v>5.8761047932216944E-9</v>
      </c>
      <c r="D5" s="90">
        <f>GEOMEAN(CPI!B374:B385)</f>
        <v>72.52664089484675</v>
      </c>
      <c r="E5" s="91">
        <f t="shared" si="0"/>
        <v>2.3721426854315466E-10</v>
      </c>
      <c r="F5" s="91">
        <f t="shared" si="0"/>
        <v>37.140672207916019</v>
      </c>
      <c r="G5" s="1">
        <f t="shared" si="1"/>
        <v>6.3869137105331051E-12</v>
      </c>
      <c r="H5" s="1">
        <f t="shared" si="2"/>
        <v>27.598656504677308</v>
      </c>
      <c r="I5" s="1">
        <f t="shared" si="3"/>
        <v>25.033411980504503</v>
      </c>
      <c r="J5" s="1">
        <f t="shared" si="4"/>
        <v>26.21704582549517</v>
      </c>
    </row>
    <row r="6" spans="1:10">
      <c r="A6" s="88">
        <v>29556</v>
      </c>
      <c r="B6" s="89">
        <f>IPCA!B397</f>
        <v>2750000000000</v>
      </c>
      <c r="C6" s="90">
        <f>GEOMEAN(IPCA!D386:D397)</f>
        <v>1.091640799083687E-8</v>
      </c>
      <c r="D6" s="90">
        <f>GEOMEAN(CPI!B386:B397)</f>
        <v>82.370106153438712</v>
      </c>
      <c r="E6" s="91">
        <f t="shared" si="0"/>
        <v>4.4068780727874925E-10</v>
      </c>
      <c r="F6" s="91">
        <f t="shared" si="0"/>
        <v>42.181480827322929</v>
      </c>
      <c r="G6" s="1">
        <f t="shared" si="1"/>
        <v>1.0447423813373927E-11</v>
      </c>
      <c r="H6" s="1">
        <f t="shared" si="2"/>
        <v>45.144630764085605</v>
      </c>
      <c r="I6" s="1">
        <f t="shared" si="3"/>
        <v>40.948520100374587</v>
      </c>
      <c r="J6" s="1">
        <f t="shared" si="4"/>
        <v>42.884654668480202</v>
      </c>
    </row>
    <row r="7" spans="1:10">
      <c r="A7" s="88">
        <v>29921</v>
      </c>
      <c r="B7" s="89">
        <f>IPCA!B409</f>
        <v>2750000000000</v>
      </c>
      <c r="C7" s="90">
        <f>GEOMEAN(IPCA!D398:D409)</f>
        <v>2.2047737536635691E-8</v>
      </c>
      <c r="D7" s="90">
        <f>GEOMEAN(CPI!B398:B409)</f>
        <v>90.894670656067845</v>
      </c>
      <c r="E7" s="91">
        <f t="shared" si="0"/>
        <v>8.9005184843155525E-10</v>
      </c>
      <c r="F7" s="91">
        <f t="shared" si="0"/>
        <v>46.546884381120798</v>
      </c>
      <c r="G7" s="1">
        <f t="shared" si="1"/>
        <v>1.912162028169078E-11</v>
      </c>
      <c r="H7" s="1">
        <f t="shared" si="2"/>
        <v>82.626923406987117</v>
      </c>
      <c r="I7" s="1">
        <f t="shared" si="3"/>
        <v>74.946902360198195</v>
      </c>
      <c r="J7" s="1">
        <f t="shared" si="4"/>
        <v>78.490553951911977</v>
      </c>
    </row>
    <row r="8" spans="1:10">
      <c r="A8" s="88">
        <v>30286</v>
      </c>
      <c r="B8" s="89">
        <f>IPCA!B421</f>
        <v>2750000000000</v>
      </c>
      <c r="C8" s="90">
        <f>GEOMEAN(IPCA!D410:D421)</f>
        <v>4.4107969742559447E-8</v>
      </c>
      <c r="D8" s="90">
        <f>GEOMEAN(CPI!B410:B421)</f>
        <v>96.488512706115998</v>
      </c>
      <c r="E8" s="91">
        <f t="shared" si="0"/>
        <v>1.780608097982586E-9</v>
      </c>
      <c r="F8" s="91">
        <f t="shared" si="0"/>
        <v>49.411473880928412</v>
      </c>
      <c r="G8" s="1">
        <f t="shared" si="1"/>
        <v>3.6036328369266802E-11</v>
      </c>
      <c r="H8" s="1">
        <f t="shared" si="2"/>
        <v>155.71750197798411</v>
      </c>
      <c r="I8" s="1">
        <f t="shared" si="3"/>
        <v>141.24384565347449</v>
      </c>
      <c r="J8" s="1">
        <f t="shared" si="4"/>
        <v>147.92216006951523</v>
      </c>
    </row>
    <row r="9" spans="1:10">
      <c r="A9" s="88">
        <v>30651</v>
      </c>
      <c r="B9" s="89">
        <f>IPCA!B433</f>
        <v>2750000000000</v>
      </c>
      <c r="C9" s="90">
        <f>GEOMEAN(IPCA!D422:D433)</f>
        <v>1.0157184022543264E-7</v>
      </c>
      <c r="D9" s="90">
        <f>GEOMEAN(CPI!B422:B433)</f>
        <v>99.591932561324086</v>
      </c>
      <c r="E9" s="91">
        <f t="shared" si="0"/>
        <v>4.1003846308955959E-9</v>
      </c>
      <c r="F9" s="91">
        <f t="shared" si="0"/>
        <v>51.000725749533999</v>
      </c>
      <c r="G9" s="1">
        <f t="shared" si="1"/>
        <v>8.0398554542786322E-11</v>
      </c>
      <c r="H9" s="1">
        <f t="shared" si="2"/>
        <v>347.41225431613287</v>
      </c>
      <c r="I9" s="1">
        <f t="shared" si="3"/>
        <v>315.12092220495015</v>
      </c>
      <c r="J9" s="1">
        <f t="shared" si="4"/>
        <v>330.02052075256023</v>
      </c>
    </row>
    <row r="10" spans="1:10">
      <c r="A10" s="88">
        <v>31017</v>
      </c>
      <c r="B10" s="89">
        <f>IPCA!B445</f>
        <v>2750000000000</v>
      </c>
      <c r="C10" s="90">
        <f>GEOMEAN(IPCA!D434:D445)</f>
        <v>2.9270978113272575E-7</v>
      </c>
      <c r="D10" s="90">
        <f>GEOMEAN(CPI!B434:B445)</f>
        <v>103.87676303685494</v>
      </c>
      <c r="E10" s="91">
        <f t="shared" si="0"/>
        <v>1.1816490527351082E-8</v>
      </c>
      <c r="F10" s="91">
        <f t="shared" si="0"/>
        <v>53.194974403472244</v>
      </c>
      <c r="G10" s="1">
        <f t="shared" si="1"/>
        <v>2.2213546786817842E-10</v>
      </c>
      <c r="H10" s="1">
        <f t="shared" si="2"/>
        <v>959.87526261536505</v>
      </c>
      <c r="I10" s="1">
        <f t="shared" si="3"/>
        <v>870.65661674049443</v>
      </c>
      <c r="J10" s="1">
        <f t="shared" si="4"/>
        <v>911.82314408968989</v>
      </c>
    </row>
    <row r="11" spans="1:10">
      <c r="A11" s="88">
        <v>31382</v>
      </c>
      <c r="B11" s="89">
        <f>IPCA!B457</f>
        <v>2750000000000</v>
      </c>
      <c r="C11" s="90">
        <f>GEOMEAN(IPCA!D446:D457)</f>
        <v>9.5005902712718119E-7</v>
      </c>
      <c r="D11" s="90">
        <f>GEOMEAN(CPI!B446:B457)</f>
        <v>107.56056355912023</v>
      </c>
      <c r="E11" s="91">
        <f t="shared" si="0"/>
        <v>3.8353222946732554E-8</v>
      </c>
      <c r="F11" s="91">
        <f t="shared" si="0"/>
        <v>55.081437446413567</v>
      </c>
      <c r="G11" s="1">
        <f t="shared" si="1"/>
        <v>6.9630032774734326E-10</v>
      </c>
      <c r="H11" s="1">
        <f t="shared" si="2"/>
        <v>3008.8011895167983</v>
      </c>
      <c r="I11" s="1">
        <f t="shared" si="3"/>
        <v>2729.1386351303372</v>
      </c>
      <c r="J11" s="1">
        <f t="shared" si="4"/>
        <v>2858.1782106675269</v>
      </c>
    </row>
    <row r="12" spans="1:10">
      <c r="A12" s="88">
        <v>31747</v>
      </c>
      <c r="B12" s="89">
        <f>IPCA!B469</f>
        <v>2750000000</v>
      </c>
      <c r="C12" s="90">
        <f>GEOMEAN(IPCA!D458:D469)</f>
        <v>2.474793949491033E-6</v>
      </c>
      <c r="D12" s="90">
        <f>GEOMEAN(CPI!B458:B469)</f>
        <v>109.60660351639206</v>
      </c>
      <c r="E12" s="91">
        <f t="shared" si="0"/>
        <v>9.9905712573528598E-8</v>
      </c>
      <c r="F12" s="91">
        <f t="shared" si="0"/>
        <v>56.129208285373394</v>
      </c>
      <c r="G12" s="1">
        <f t="shared" si="1"/>
        <v>1.7799237798898875E-9</v>
      </c>
      <c r="H12" s="1">
        <f t="shared" si="2"/>
        <v>7.6912742573419877</v>
      </c>
      <c r="I12" s="1">
        <f t="shared" si="3"/>
        <v>6.9763844159030013</v>
      </c>
      <c r="J12" s="1">
        <f t="shared" si="4"/>
        <v>7.3062429552327188</v>
      </c>
    </row>
    <row r="13" spans="1:10">
      <c r="A13" s="88">
        <v>32112</v>
      </c>
      <c r="B13" s="89">
        <f>IPCA!B481</f>
        <v>2750000000</v>
      </c>
      <c r="C13" s="90">
        <f>GEOMEAN(IPCA!D470:D481)</f>
        <v>7.4654470747812778E-6</v>
      </c>
      <c r="D13" s="90">
        <f>GEOMEAN(CPI!B470:B481)</f>
        <v>113.61578384650795</v>
      </c>
      <c r="E13" s="91">
        <f t="shared" si="0"/>
        <v>3.0137491237982782E-7</v>
      </c>
      <c r="F13" s="91">
        <f t="shared" si="0"/>
        <v>58.182297338251878</v>
      </c>
      <c r="G13" s="1">
        <f t="shared" si="1"/>
        <v>5.179838647960868E-9</v>
      </c>
      <c r="H13" s="1">
        <f t="shared" si="2"/>
        <v>22.38273351947192</v>
      </c>
      <c r="I13" s="1">
        <f t="shared" si="3"/>
        <v>20.302299474172884</v>
      </c>
      <c r="J13" s="1">
        <f t="shared" si="4"/>
        <v>21.262236090383318</v>
      </c>
    </row>
    <row r="14" spans="1:10">
      <c r="A14" s="88">
        <v>32478</v>
      </c>
      <c r="B14" s="89">
        <f>IPCA!B493</f>
        <v>2750000000</v>
      </c>
      <c r="C14" s="90">
        <f>GEOMEAN(IPCA!D482:D493)</f>
        <v>4.682351612807912E-5</v>
      </c>
      <c r="D14" s="90">
        <f>GEOMEAN(CPI!B482:B493)</f>
        <v>118.24681257362299</v>
      </c>
      <c r="E14" s="91">
        <f t="shared" si="0"/>
        <v>1.8902328191548711E-6</v>
      </c>
      <c r="F14" s="91">
        <f t="shared" si="0"/>
        <v>60.55383306384266</v>
      </c>
      <c r="G14" s="1">
        <f t="shared" si="1"/>
        <v>3.1215741820372876E-8</v>
      </c>
      <c r="H14" s="1">
        <f t="shared" si="2"/>
        <v>134.88714190993076</v>
      </c>
      <c r="I14" s="1">
        <f t="shared" si="3"/>
        <v>122.34962936445129</v>
      </c>
      <c r="J14" s="1">
        <f t="shared" si="4"/>
        <v>128.1345843817941</v>
      </c>
    </row>
    <row r="15" spans="1:10">
      <c r="A15" s="88">
        <v>32843</v>
      </c>
      <c r="B15" s="89">
        <f>IPCA!B505</f>
        <v>2750000</v>
      </c>
      <c r="C15" s="90">
        <f>GEOMEAN(IPCA!D494:D505)</f>
        <v>6.104145496970485E-4</v>
      </c>
      <c r="D15" s="90">
        <f>GEOMEAN(CPI!B494:B505)</f>
        <v>123.9565448224136</v>
      </c>
      <c r="E15" s="91">
        <f t="shared" si="0"/>
        <v>2.4642011334024467E-5</v>
      </c>
      <c r="F15" s="91">
        <f t="shared" si="0"/>
        <v>63.477769581938965</v>
      </c>
      <c r="G15" s="1">
        <f t="shared" si="1"/>
        <v>3.8819907341287151E-7</v>
      </c>
      <c r="H15" s="1">
        <f t="shared" si="2"/>
        <v>1.6774569640555845</v>
      </c>
      <c r="I15" s="1">
        <f t="shared" si="3"/>
        <v>1.521540414608699</v>
      </c>
      <c r="J15" s="1">
        <f t="shared" si="4"/>
        <v>1.5934821352440856</v>
      </c>
    </row>
    <row r="16" spans="1:10">
      <c r="A16" s="88">
        <v>33208</v>
      </c>
      <c r="B16" s="89">
        <f>IPCA!B517</f>
        <v>2750000</v>
      </c>
      <c r="C16" s="90">
        <f>GEOMEAN(IPCA!D506:D517)</f>
        <v>2.3510657274785889E-2</v>
      </c>
      <c r="D16" s="90">
        <f>GEOMEAN(CPI!B506:B517)</f>
        <v>130.63915678285605</v>
      </c>
      <c r="E16" s="91">
        <f t="shared" si="0"/>
        <v>9.4910890201285768E-4</v>
      </c>
      <c r="F16" s="91">
        <f t="shared" si="0"/>
        <v>66.899914841297402</v>
      </c>
      <c r="G16" s="1">
        <f t="shared" si="1"/>
        <v>1.4186997162318831E-5</v>
      </c>
      <c r="H16" s="1">
        <f t="shared" si="2"/>
        <v>61.303796991957128</v>
      </c>
      <c r="I16" s="1">
        <f t="shared" si="3"/>
        <v>55.605721452737761</v>
      </c>
      <c r="J16" s="1">
        <f t="shared" si="4"/>
        <v>58.234880192179304</v>
      </c>
    </row>
    <row r="17" spans="1:10">
      <c r="A17" s="88">
        <v>33573</v>
      </c>
      <c r="B17" s="89">
        <f>IPCA!B529</f>
        <v>2750000</v>
      </c>
      <c r="C17" s="90">
        <f>GEOMEAN(IPCA!D518:D529)</f>
        <v>0.13264096608695639</v>
      </c>
      <c r="D17" s="90">
        <f>GEOMEAN(CPI!B518:B529)</f>
        <v>136.18695577122563</v>
      </c>
      <c r="E17" s="91">
        <f t="shared" si="0"/>
        <v>5.3546236591066271E-3</v>
      </c>
      <c r="F17" s="91">
        <f t="shared" si="0"/>
        <v>69.740925829262281</v>
      </c>
      <c r="G17" s="1">
        <f t="shared" si="1"/>
        <v>7.6778786565232329E-5</v>
      </c>
      <c r="H17" s="1">
        <f t="shared" si="2"/>
        <v>331.77078214869306</v>
      </c>
      <c r="I17" s="1">
        <f t="shared" si="3"/>
        <v>300.93329619921485</v>
      </c>
      <c r="J17" s="1">
        <f t="shared" si="4"/>
        <v>315.16207311318044</v>
      </c>
    </row>
    <row r="18" spans="1:10">
      <c r="A18" s="88">
        <v>33939</v>
      </c>
      <c r="B18" s="89">
        <f>IPCA!B541</f>
        <v>2750000</v>
      </c>
      <c r="C18" s="90">
        <f>GEOMEAN(IPCA!D530:D541)</f>
        <v>1.2250357772765721</v>
      </c>
      <c r="D18" s="90">
        <f>GEOMEAN(CPI!B530:B541)</f>
        <v>140.31106634186997</v>
      </c>
      <c r="E18" s="91">
        <f t="shared" si="0"/>
        <v>4.9453843331907596E-2</v>
      </c>
      <c r="F18" s="91">
        <f t="shared" si="0"/>
        <v>71.852870308747853</v>
      </c>
      <c r="G18" s="1">
        <f t="shared" si="1"/>
        <v>6.882653834064963E-4</v>
      </c>
      <c r="H18" s="1">
        <f t="shared" si="2"/>
        <v>2974.0811856232867</v>
      </c>
      <c r="I18" s="1">
        <f t="shared" si="3"/>
        <v>2697.6457919448831</v>
      </c>
      <c r="J18" s="1">
        <f t="shared" si="4"/>
        <v>2825.1963177633088</v>
      </c>
    </row>
    <row r="19" spans="1:10">
      <c r="A19" s="88">
        <v>34304</v>
      </c>
      <c r="B19" s="89">
        <f>IPCA!B553</f>
        <v>2750</v>
      </c>
      <c r="C19" s="90">
        <f>GEOMEAN(IPCA!D542:D553)</f>
        <v>20.707091164555031</v>
      </c>
      <c r="D19" s="90">
        <f>GEOMEAN(CPI!B542:B553)</f>
        <v>144.45487163126597</v>
      </c>
      <c r="E19" s="91">
        <f t="shared" si="0"/>
        <v>0.83593088569872631</v>
      </c>
      <c r="F19" s="91">
        <f t="shared" si="0"/>
        <v>73.974900393803409</v>
      </c>
      <c r="G19" s="1">
        <f t="shared" si="1"/>
        <v>1.1300196164491882E-2</v>
      </c>
      <c r="H19" s="1">
        <f t="shared" si="2"/>
        <v>48.829567223517749</v>
      </c>
      <c r="I19" s="1">
        <f t="shared" si="3"/>
        <v>44.29094847167277</v>
      </c>
      <c r="J19" s="1">
        <f t="shared" si="4"/>
        <v>46.38512028007974</v>
      </c>
    </row>
    <row r="20" spans="1:10">
      <c r="A20" s="88">
        <v>34669</v>
      </c>
      <c r="B20" s="89">
        <f>IPCA!B565</f>
        <v>1</v>
      </c>
      <c r="C20" s="90">
        <f>GEOMEAN(IPCA!D554:D565)</f>
        <v>573.8417944402139</v>
      </c>
      <c r="D20" s="90">
        <f>GEOMEAN(CPI!B554:B565)</f>
        <v>148.22029489435164</v>
      </c>
      <c r="E20" s="91">
        <f t="shared" si="0"/>
        <v>23.165594610336107</v>
      </c>
      <c r="F20" s="91">
        <f t="shared" si="0"/>
        <v>75.903162194058154</v>
      </c>
      <c r="G20" s="1">
        <f t="shared" si="1"/>
        <v>0.30519933479332112</v>
      </c>
      <c r="H20" s="1">
        <f t="shared" si="2"/>
        <v>0.47956533329737938</v>
      </c>
      <c r="I20" s="1">
        <f t="shared" si="3"/>
        <v>0.43499061477744999</v>
      </c>
      <c r="J20" s="1">
        <f t="shared" si="4"/>
        <v>0.45555791156882863</v>
      </c>
    </row>
    <row r="21" spans="1:10">
      <c r="A21" s="88">
        <v>35034</v>
      </c>
      <c r="B21" s="89">
        <f>IPCA!B577</f>
        <v>1</v>
      </c>
      <c r="C21" s="90">
        <f>GEOMEAN(IPCA!D566:D577)</f>
        <v>1139.0368381293997</v>
      </c>
      <c r="D21" s="90">
        <f>GEOMEAN(CPI!B566:B577)</f>
        <v>152.37971614996027</v>
      </c>
      <c r="E21" s="91">
        <f t="shared" si="0"/>
        <v>45.982125899499628</v>
      </c>
      <c r="F21" s="91">
        <f t="shared" si="0"/>
        <v>78.033189167914259</v>
      </c>
      <c r="G21" s="1">
        <f t="shared" si="1"/>
        <v>0.5892637016353881</v>
      </c>
      <c r="H21" s="1">
        <f t="shared" si="2"/>
        <v>0.9259209023708741</v>
      </c>
      <c r="I21" s="1">
        <f>$I$37*(G21/$G$37)*B21</f>
        <v>0.83985825203057651</v>
      </c>
      <c r="J21" s="1">
        <f>$J$43*(G21/$G$43)*B21</f>
        <v>0.87956856610491307</v>
      </c>
    </row>
    <row r="22" spans="1:10">
      <c r="A22" s="88">
        <v>35400</v>
      </c>
      <c r="B22" s="89">
        <f>IPCA!B589</f>
        <v>1</v>
      </c>
      <c r="C22" s="90">
        <f>GEOMEAN(IPCA!D578:D589)</f>
        <v>1320.5288584446914</v>
      </c>
      <c r="D22" s="90">
        <f>GEOMEAN(CPI!B578:B589)</f>
        <v>156.84444535588827</v>
      </c>
      <c r="E22" s="91">
        <f t="shared" si="0"/>
        <v>53.308832682396677</v>
      </c>
      <c r="F22" s="91">
        <f t="shared" si="0"/>
        <v>80.319563414515585</v>
      </c>
      <c r="G22" s="1">
        <f t="shared" si="1"/>
        <v>0.66370919382714855</v>
      </c>
      <c r="H22" s="1">
        <f t="shared" si="2"/>
        <v>1.0428984747486312</v>
      </c>
      <c r="I22" s="1">
        <f t="shared" si="3"/>
        <v>0.94596297351639913</v>
      </c>
      <c r="J22" s="1">
        <f t="shared" si="4"/>
        <v>0.99069014823928558</v>
      </c>
    </row>
    <row r="23" spans="1:10">
      <c r="A23" s="88">
        <v>35765</v>
      </c>
      <c r="B23" s="89">
        <f>IPCA!B601</f>
        <v>1</v>
      </c>
      <c r="C23" s="90">
        <f>GEOMEAN(IPCA!D590:D601)</f>
        <v>1412.3836947714688</v>
      </c>
      <c r="D23" s="90">
        <f>GEOMEAN(CPI!B590:B601)</f>
        <v>160.51491705856557</v>
      </c>
      <c r="E23" s="91">
        <f t="shared" si="0"/>
        <v>57.016948616023726</v>
      </c>
      <c r="F23" s="91">
        <f t="shared" si="0"/>
        <v>82.199200809486342</v>
      </c>
      <c r="G23" s="1">
        <f t="shared" si="1"/>
        <v>0.69364358843551654</v>
      </c>
      <c r="H23" s="1">
        <f t="shared" si="2"/>
        <v>1.0899349400710041</v>
      </c>
      <c r="I23" s="1">
        <f t="shared" si="3"/>
        <v>0.98862748562125902</v>
      </c>
      <c r="J23" s="1">
        <f t="shared" si="4"/>
        <v>1.0353719307244935</v>
      </c>
    </row>
    <row r="24" spans="1:10">
      <c r="A24" s="88">
        <v>36130</v>
      </c>
      <c r="B24" s="89">
        <f>IPCA!B613</f>
        <v>1</v>
      </c>
      <c r="C24" s="90">
        <f>GEOMEAN(IPCA!D602:D613)</f>
        <v>1457.6017780176046</v>
      </c>
      <c r="D24" s="90">
        <f>GEOMEAN(CPI!B602:B613)</f>
        <v>163.00642212871722</v>
      </c>
      <c r="E24" s="91">
        <f t="shared" si="0"/>
        <v>58.842371224982102</v>
      </c>
      <c r="F24" s="91">
        <f t="shared" si="0"/>
        <v>83.475092977841783</v>
      </c>
      <c r="G24" s="1">
        <f t="shared" si="1"/>
        <v>0.70490932236040316</v>
      </c>
      <c r="H24" s="1">
        <f t="shared" si="2"/>
        <v>1.1076369951825804</v>
      </c>
      <c r="I24" s="1">
        <f t="shared" si="3"/>
        <v>1.0046841671642388</v>
      </c>
      <c r="J24" s="1">
        <f t="shared" si="4"/>
        <v>1.052187806888139</v>
      </c>
    </row>
    <row r="25" spans="1:10">
      <c r="A25" s="88">
        <v>36495</v>
      </c>
      <c r="B25" s="89">
        <f>IPCA!B625</f>
        <v>1</v>
      </c>
      <c r="C25" s="90">
        <f>GEOMEAN(IPCA!D614:D625)</f>
        <v>1528.0216829109006</v>
      </c>
      <c r="D25" s="90">
        <f>GEOMEAN(CPI!B614:B625)</f>
        <v>166.56923319564615</v>
      </c>
      <c r="E25" s="91">
        <f t="shared" si="0"/>
        <v>61.685173866863352</v>
      </c>
      <c r="F25" s="91">
        <f t="shared" si="0"/>
        <v>85.299597688702391</v>
      </c>
      <c r="G25" s="1">
        <f t="shared" si="1"/>
        <v>0.72315902464137083</v>
      </c>
      <c r="H25" s="1">
        <f t="shared" si="2"/>
        <v>1.1363130883427341</v>
      </c>
      <c r="I25" s="1">
        <f t="shared" si="3"/>
        <v>1.0306948700384091</v>
      </c>
      <c r="J25" s="1">
        <f t="shared" si="4"/>
        <v>1.0794283520338239</v>
      </c>
    </row>
    <row r="26" spans="1:10">
      <c r="A26" s="88">
        <v>36861</v>
      </c>
      <c r="B26" s="89">
        <f>IPCA!B637</f>
        <v>1</v>
      </c>
      <c r="C26" s="90">
        <f>GEOMEAN(IPCA!D626:D637)</f>
        <v>1635.8002579595382</v>
      </c>
      <c r="D26" s="90">
        <f>GEOMEAN(CPI!B626:B637)</f>
        <v>172.19205139097508</v>
      </c>
      <c r="E26" s="91">
        <f t="shared" si="0"/>
        <v>66.03612007093345</v>
      </c>
      <c r="F26" s="91">
        <f t="shared" si="0"/>
        <v>88.179025784375511</v>
      </c>
      <c r="G26" s="1">
        <f t="shared" si="1"/>
        <v>0.74888693182448862</v>
      </c>
      <c r="H26" s="1">
        <f t="shared" si="2"/>
        <v>1.1767398225349017</v>
      </c>
      <c r="I26" s="1">
        <f t="shared" si="3"/>
        <v>1.0673640134036799</v>
      </c>
      <c r="J26" s="1">
        <f t="shared" si="4"/>
        <v>1.1178312917824145</v>
      </c>
    </row>
    <row r="27" spans="1:10">
      <c r="A27" s="88">
        <v>37226</v>
      </c>
      <c r="B27" s="89">
        <f>IPCA!B649</f>
        <v>1</v>
      </c>
      <c r="C27" s="90">
        <f>GEOMEAN(IPCA!D638:D649)</f>
        <v>1747.5765170898653</v>
      </c>
      <c r="D27" s="90">
        <f>GEOMEAN(CPI!B638:B649)</f>
        <v>177.06429159584917</v>
      </c>
      <c r="E27" s="91">
        <f t="shared" si="0"/>
        <v>70.548450004306432</v>
      </c>
      <c r="F27" s="91">
        <f t="shared" si="0"/>
        <v>90.674085174066832</v>
      </c>
      <c r="G27" s="1">
        <f t="shared" si="1"/>
        <v>0.77804424349994528</v>
      </c>
      <c r="H27" s="1">
        <f t="shared" si="2"/>
        <v>1.2225552431391602</v>
      </c>
      <c r="I27" s="1">
        <f t="shared" si="3"/>
        <v>1.1089209746583746</v>
      </c>
      <c r="J27" s="1">
        <f t="shared" si="4"/>
        <v>1.1613531560185457</v>
      </c>
    </row>
    <row r="28" spans="1:10">
      <c r="A28" s="97">
        <v>37591</v>
      </c>
      <c r="B28" s="98">
        <f>IPCA!B661</f>
        <v>1</v>
      </c>
      <c r="C28" s="91">
        <f>GEOMEAN(IPCA!D650:D661)</f>
        <v>1894.6345046517333</v>
      </c>
      <c r="D28" s="91">
        <f>GEOMEAN(CPI!B650:B661)</f>
        <v>179.87028197237368</v>
      </c>
      <c r="E28" s="91">
        <f t="shared" si="0"/>
        <v>76.485078805269467</v>
      </c>
      <c r="F28" s="91">
        <f t="shared" si="0"/>
        <v>92.111024311289015</v>
      </c>
      <c r="G28" s="1">
        <f t="shared" si="1"/>
        <v>0.83035748844555568</v>
      </c>
      <c r="H28" s="1">
        <f t="shared" si="2"/>
        <v>1.3047560079776492</v>
      </c>
      <c r="I28" s="1">
        <f t="shared" si="3"/>
        <v>1.1834813291077197</v>
      </c>
      <c r="J28" s="1">
        <f t="shared" si="4"/>
        <v>1.2394388852385965</v>
      </c>
    </row>
    <row r="29" spans="1:10">
      <c r="A29" s="97">
        <v>37956</v>
      </c>
      <c r="B29" s="98">
        <f>IPCA!B673</f>
        <v>1</v>
      </c>
      <c r="C29" s="91">
        <f>GEOMEAN(IPCA!D662:D673)</f>
        <v>2174.3042019677378</v>
      </c>
      <c r="D29" s="91">
        <f>GEOMEAN(CPI!B662:B673)</f>
        <v>183.9561405229895</v>
      </c>
      <c r="E29" s="91">
        <f t="shared" si="0"/>
        <v>87.775150207506712</v>
      </c>
      <c r="F29" s="91">
        <f t="shared" si="0"/>
        <v>94.203380047663885</v>
      </c>
      <c r="G29" s="1">
        <f t="shared" si="1"/>
        <v>0.93176221663272918</v>
      </c>
      <c r="H29" s="1">
        <f t="shared" si="2"/>
        <v>1.4640951241783582</v>
      </c>
      <c r="I29" s="1">
        <f t="shared" si="3"/>
        <v>1.3280101665815951</v>
      </c>
      <c r="J29" s="1">
        <f t="shared" si="4"/>
        <v>1.3908013586444998</v>
      </c>
    </row>
    <row r="30" spans="1:10">
      <c r="A30" s="97">
        <v>38322</v>
      </c>
      <c r="B30" s="98">
        <f>IPCA!B685</f>
        <v>1</v>
      </c>
      <c r="C30" s="91">
        <f>GEOMEAN(IPCA!D674:D685)</f>
        <v>2317.6574980858009</v>
      </c>
      <c r="D30" s="91">
        <f>GEOMEAN(CPI!B674:B685)</f>
        <v>188.87519802535761</v>
      </c>
      <c r="E30" s="91">
        <f>E$31/(C31/C30)</f>
        <v>93.562223188424809</v>
      </c>
      <c r="F30" s="91">
        <f>F$31/(D31/D30)</f>
        <v>96.722414433004147</v>
      </c>
      <c r="G30" s="1">
        <f t="shared" si="1"/>
        <v>0.96732720886772028</v>
      </c>
      <c r="H30" s="1">
        <f t="shared" si="2"/>
        <v>1.5199790512073676</v>
      </c>
      <c r="I30" s="1">
        <f t="shared" si="3"/>
        <v>1.3786997850479346</v>
      </c>
      <c r="J30" s="1">
        <f t="shared" si="4"/>
        <v>1.4438876918716215</v>
      </c>
    </row>
    <row r="31" spans="1:10">
      <c r="A31" s="97">
        <v>38687</v>
      </c>
      <c r="B31" s="98">
        <f>IPCA!B697</f>
        <v>1</v>
      </c>
      <c r="C31" s="91">
        <f>GEOMEAN(IPCA!D686:D697)</f>
        <v>2477.1295712140936</v>
      </c>
      <c r="D31" s="91">
        <f>GEOMEAN(CPI!B686:B697)</f>
        <v>195.27552029440304</v>
      </c>
      <c r="E31" s="91">
        <v>100</v>
      </c>
      <c r="F31" s="91">
        <v>100</v>
      </c>
      <c r="G31" s="1">
        <f t="shared" si="1"/>
        <v>1</v>
      </c>
      <c r="H31" s="1">
        <v>1.5713184093999999</v>
      </c>
      <c r="I31" s="1">
        <f t="shared" si="3"/>
        <v>1.4252672440194625</v>
      </c>
      <c r="J31" s="1">
        <f t="shared" si="4"/>
        <v>1.4926569609901976</v>
      </c>
    </row>
    <row r="32" spans="1:10">
      <c r="A32" s="97">
        <v>39052</v>
      </c>
      <c r="B32" s="98">
        <f>IPCA!B709</f>
        <v>1</v>
      </c>
      <c r="C32" s="91">
        <f>GEOMEAN(IPCA!D698:D709)</f>
        <v>2580.9805520816876</v>
      </c>
      <c r="D32" s="91">
        <f>GEOMEAN(CPI!B698:B709)</f>
        <v>201.58425327305793</v>
      </c>
      <c r="E32" s="91">
        <f>E$31*(C32/C31)</f>
        <v>104.19239195536689</v>
      </c>
      <c r="F32" s="91">
        <f>F$31*(D32/D31)</f>
        <v>103.23068296996145</v>
      </c>
      <c r="G32" s="1">
        <f t="shared" si="1"/>
        <v>1.0093161156909645</v>
      </c>
      <c r="H32" s="1">
        <f t="shared" ref="H32:H48" si="5">H$31*(G32/$G$31)*B32</f>
        <v>1.5859569934893125</v>
      </c>
      <c r="I32" s="1">
        <f t="shared" si="3"/>
        <v>1.43854519855529</v>
      </c>
      <c r="J32" s="1">
        <f t="shared" si="4"/>
        <v>1.5065627259257057</v>
      </c>
    </row>
    <row r="33" spans="1:10">
      <c r="A33" s="97">
        <v>39417</v>
      </c>
      <c r="B33" s="98">
        <f>IPCA!B721</f>
        <v>1</v>
      </c>
      <c r="C33" s="91">
        <f>GEOMEAN(IPCA!D710:D721)</f>
        <v>2674.8485314536806</v>
      </c>
      <c r="D33" s="91">
        <f>GEOMEAN(CPI!B710:B721)</f>
        <v>207.32922308145598</v>
      </c>
      <c r="E33" s="91">
        <f t="shared" ref="E33:F48" si="6">E32*(C33/C32)</f>
        <v>107.98177707525734</v>
      </c>
      <c r="F33" s="91">
        <f t="shared" si="6"/>
        <v>106.17266453515546</v>
      </c>
      <c r="G33" s="1">
        <f t="shared" si="1"/>
        <v>1.0170393438652268</v>
      </c>
      <c r="H33" s="1">
        <f t="shared" si="5"/>
        <v>1.5980926440995276</v>
      </c>
      <c r="I33" s="1">
        <f t="shared" si="3"/>
        <v>1.4495528626901542</v>
      </c>
      <c r="J33" s="1">
        <f t="shared" si="4"/>
        <v>1.5180908562213342</v>
      </c>
    </row>
    <row r="34" spans="1:10">
      <c r="A34" s="97">
        <v>39783</v>
      </c>
      <c r="B34" s="98">
        <f>IPCA!B733</f>
        <v>1</v>
      </c>
      <c r="C34" s="91">
        <f>GEOMEAN(IPCA!D722:D733)</f>
        <v>2826.5068831333829</v>
      </c>
      <c r="D34" s="91">
        <f>GEOMEAN(CPI!B722:B733)</f>
        <v>215.27690110393684</v>
      </c>
      <c r="E34" s="91">
        <f t="shared" si="6"/>
        <v>114.1041193799181</v>
      </c>
      <c r="F34" s="91">
        <f t="shared" si="6"/>
        <v>110.24264627710588</v>
      </c>
      <c r="G34" s="1">
        <f t="shared" si="1"/>
        <v>1.0350270356637306</v>
      </c>
      <c r="H34" s="1">
        <f t="shared" si="5"/>
        <v>1.62635703536513</v>
      </c>
      <c r="I34" s="1">
        <f t="shared" si="3"/>
        <v>1.4751901306060791</v>
      </c>
      <c r="J34" s="1">
        <f t="shared" si="4"/>
        <v>1.5449403095965168</v>
      </c>
    </row>
    <row r="35" spans="1:10">
      <c r="A35" s="97">
        <v>40148</v>
      </c>
      <c r="B35" s="98">
        <f>IPCA!B745</f>
        <v>1</v>
      </c>
      <c r="C35" s="91">
        <f>GEOMEAN(IPCA!D734:D745)</f>
        <v>2964.9160548984046</v>
      </c>
      <c r="D35" s="91">
        <f>GEOMEAN(CPI!B734:B745)</f>
        <v>214.52995803812553</v>
      </c>
      <c r="E35" s="91">
        <f t="shared" si="6"/>
        <v>119.6916014952434</v>
      </c>
      <c r="F35" s="91">
        <f t="shared" si="6"/>
        <v>109.86013900497817</v>
      </c>
      <c r="G35" s="1">
        <f t="shared" si="1"/>
        <v>1.0894907159167142</v>
      </c>
      <c r="H35" s="1">
        <f t="shared" si="5"/>
        <v>1.7119368187903186</v>
      </c>
      <c r="I35" s="1">
        <f>$I$37*(G35/$G$37)*B35</f>
        <v>1.5528154300594064</v>
      </c>
      <c r="J35" s="1">
        <f t="shared" si="4"/>
        <v>1.6262359010472773</v>
      </c>
    </row>
    <row r="36" spans="1:10">
      <c r="A36" s="97">
        <v>40513</v>
      </c>
      <c r="B36" s="98">
        <f>IPCA!B757</f>
        <v>1</v>
      </c>
      <c r="C36" s="91">
        <f>GEOMEAN(IPCA!D746:D757)</f>
        <v>3114.2186857449387</v>
      </c>
      <c r="D36" s="91">
        <f>GEOMEAN(CPI!B746:B757)</f>
        <v>218.05429996491446</v>
      </c>
      <c r="E36" s="91">
        <f t="shared" si="6"/>
        <v>125.71884498631995</v>
      </c>
      <c r="F36" s="91">
        <f t="shared" si="6"/>
        <v>111.66494378617938</v>
      </c>
      <c r="G36" s="1">
        <f t="shared" si="1"/>
        <v>1.125857773475009</v>
      </c>
      <c r="H36" s="1">
        <f t="shared" si="5"/>
        <v>1.7690810458273767</v>
      </c>
      <c r="I36" s="1">
        <f>$I$37*(G36/$G$37)*B36</f>
        <v>1.6046482059586145</v>
      </c>
      <c r="J36" s="1">
        <f t="shared" si="4"/>
        <v>1.6805194426623975</v>
      </c>
    </row>
    <row r="37" spans="1:10">
      <c r="A37" s="97">
        <v>40878</v>
      </c>
      <c r="B37" s="98">
        <f>IPCA!B769</f>
        <v>1</v>
      </c>
      <c r="C37" s="91">
        <f>GEOMEAN(IPCA!D758:D769)</f>
        <v>3320.7852637128963</v>
      </c>
      <c r="D37" s="91">
        <f>GEOMEAN(CPI!B758:B769)</f>
        <v>224.92964432951018</v>
      </c>
      <c r="E37" s="91">
        <f t="shared" si="6"/>
        <v>134.05779424308872</v>
      </c>
      <c r="F37" s="91">
        <f t="shared" si="6"/>
        <v>115.185786723497</v>
      </c>
      <c r="G37" s="1">
        <f t="shared" si="1"/>
        <v>1.1638397241223337</v>
      </c>
      <c r="H37" s="1">
        <f t="shared" si="5"/>
        <v>1.82876278410444</v>
      </c>
      <c r="I37" s="1">
        <v>1.65878263608021</v>
      </c>
      <c r="J37" s="1">
        <f t="shared" si="4"/>
        <v>1.7372134656881126</v>
      </c>
    </row>
    <row r="38" spans="1:10">
      <c r="A38" s="97">
        <v>41244</v>
      </c>
      <c r="B38" s="98">
        <f>IPCA!B781</f>
        <v>1</v>
      </c>
      <c r="C38" s="91">
        <f>GEOMEAN(IPCA!D770:D781)</f>
        <v>3500.2483589974086</v>
      </c>
      <c r="D38" s="91">
        <f>GEOMEAN(CPI!B770:B781)</f>
        <v>229.59024757502394</v>
      </c>
      <c r="E38" s="91">
        <f t="shared" si="6"/>
        <v>141.30259473192845</v>
      </c>
      <c r="F38" s="91">
        <f t="shared" si="6"/>
        <v>117.572467470007</v>
      </c>
      <c r="G38" s="1">
        <f t="shared" si="1"/>
        <v>1.2018340498635454</v>
      </c>
      <c r="H38" s="1">
        <f t="shared" si="5"/>
        <v>1.8884639675943462</v>
      </c>
      <c r="I38" s="1">
        <f>$I$37*(G38/$G$37)*B38</f>
        <v>1.7129347040177643</v>
      </c>
      <c r="J38" s="1">
        <f t="shared" si="4"/>
        <v>1.7939259604838613</v>
      </c>
    </row>
    <row r="39" spans="1:10">
      <c r="A39" s="97">
        <v>41609</v>
      </c>
      <c r="B39" s="98">
        <f>IPCA!B793</f>
        <v>1</v>
      </c>
      <c r="C39" s="91">
        <f>GEOMEAN(IPCA!D782:D793)</f>
        <v>3717.5174125133008</v>
      </c>
      <c r="D39" s="91">
        <f>GEOMEAN(CPI!B782:B793)</f>
        <v>232.95504462591532</v>
      </c>
      <c r="E39" s="91">
        <f t="shared" si="6"/>
        <v>150.07359549186867</v>
      </c>
      <c r="F39" s="91">
        <f t="shared" si="6"/>
        <v>119.29556980552684</v>
      </c>
      <c r="G39" s="1">
        <f t="shared" si="1"/>
        <v>1.2579980609214201</v>
      </c>
      <c r="H39" s="1">
        <f t="shared" si="5"/>
        <v>1.9767155121153299</v>
      </c>
      <c r="I39" s="1">
        <f t="shared" ref="I39:I48" si="7">$I$37*(G39/$G$37)*B39</f>
        <v>1.7929834292713003</v>
      </c>
      <c r="J39" s="1">
        <f t="shared" si="4"/>
        <v>1.8777595625465284</v>
      </c>
    </row>
    <row r="40" spans="1:10">
      <c r="A40" s="97">
        <v>41974</v>
      </c>
      <c r="B40" s="98">
        <f>IPCA!B805</f>
        <v>1</v>
      </c>
      <c r="C40" s="91">
        <f>GEOMEAN(IPCA!D794:D805)</f>
        <v>3952.6509974445721</v>
      </c>
      <c r="D40" s="91">
        <f>GEOMEAN(CPI!B794:B805)</f>
        <v>236.73161971899572</v>
      </c>
      <c r="E40" s="91">
        <f t="shared" si="6"/>
        <v>159.56577497507701</v>
      </c>
      <c r="F40" s="91">
        <f t="shared" si="6"/>
        <v>121.2295424240029</v>
      </c>
      <c r="G40" s="1">
        <f t="shared" si="1"/>
        <v>1.3162284686103352</v>
      </c>
      <c r="H40" s="1">
        <f t="shared" si="5"/>
        <v>2.0682140237037894</v>
      </c>
      <c r="I40" s="1">
        <f t="shared" si="7"/>
        <v>1.8759773219562099</v>
      </c>
      <c r="J40" s="1">
        <f t="shared" si="4"/>
        <v>1.9646775859246848</v>
      </c>
    </row>
    <row r="41" spans="1:10">
      <c r="A41" s="97">
        <v>42339</v>
      </c>
      <c r="B41" s="98">
        <f>IPCA!B817</f>
        <v>1</v>
      </c>
      <c r="C41" s="91">
        <f>GEOMEAN(IPCA!D806:D817)</f>
        <v>4308.7150544726292</v>
      </c>
      <c r="D41" s="91">
        <f>GEOMEAN(CPI!B806:B817)</f>
        <v>237.01228811665661</v>
      </c>
      <c r="E41" s="91">
        <f t="shared" si="6"/>
        <v>173.93983360994861</v>
      </c>
      <c r="F41" s="91">
        <f t="shared" si="6"/>
        <v>121.37327185677447</v>
      </c>
      <c r="G41" s="1">
        <f t="shared" si="1"/>
        <v>1.433098333339855</v>
      </c>
      <c r="H41" s="1">
        <f t="shared" si="5"/>
        <v>2.2518537936573719</v>
      </c>
      <c r="I41" s="1">
        <f t="shared" si="7"/>
        <v>2.0425481119681801</v>
      </c>
      <c r="J41" s="1">
        <f t="shared" si="4"/>
        <v>2.1391242030431852</v>
      </c>
    </row>
    <row r="42" spans="1:10">
      <c r="A42" s="97">
        <v>42705</v>
      </c>
      <c r="B42" s="98">
        <f>IPCA!B829</f>
        <v>1</v>
      </c>
      <c r="C42" s="91">
        <f>GEOMEAN(IPCA!D818:D829)</f>
        <v>4686.2497974602738</v>
      </c>
      <c r="D42" s="91">
        <f>GEOMEAN(CPI!B818:B829)</f>
        <v>240.00141436424741</v>
      </c>
      <c r="E42" s="91">
        <f t="shared" si="6"/>
        <v>189.18064892194727</v>
      </c>
      <c r="F42" s="91">
        <f t="shared" si="6"/>
        <v>122.90399431655042</v>
      </c>
      <c r="G42" s="1">
        <f t="shared" si="1"/>
        <v>1.5392554975446548</v>
      </c>
      <c r="H42" s="1">
        <f t="shared" si="5"/>
        <v>2.4186605000620727</v>
      </c>
      <c r="I42" s="1">
        <f t="shared" si="7"/>
        <v>2.1938504408272768</v>
      </c>
      <c r="J42" s="1">
        <f>$J$43*(G42/$G$43)*B42</f>
        <v>2.2975804331524592</v>
      </c>
    </row>
    <row r="43" spans="1:10">
      <c r="A43" s="97">
        <v>43070</v>
      </c>
      <c r="B43" s="98">
        <f>IPCA!B841</f>
        <v>1</v>
      </c>
      <c r="C43" s="91">
        <f>GEOMEAN(IPCA!D830:D841)</f>
        <v>4848.1912282465273</v>
      </c>
      <c r="D43" s="91">
        <f>GEOMEAN(CPI!B830:B841)</f>
        <v>245.11623580774514</v>
      </c>
      <c r="E43" s="91">
        <f t="shared" si="6"/>
        <v>195.71811198678333</v>
      </c>
      <c r="F43" s="91">
        <f t="shared" si="6"/>
        <v>125.52327882071484</v>
      </c>
      <c r="G43" s="1">
        <f t="shared" si="1"/>
        <v>1.5592176513037708</v>
      </c>
      <c r="H43" s="1">
        <f t="shared" si="5"/>
        <v>2.4500273997550446</v>
      </c>
      <c r="I43" s="1">
        <f t="shared" si="7"/>
        <v>2.2223018447002243</v>
      </c>
      <c r="J43">
        <v>2.3273770809173602</v>
      </c>
    </row>
    <row r="44" spans="1:10">
      <c r="A44" s="97">
        <v>43435</v>
      </c>
      <c r="B44" s="98">
        <f>IPCA!B853</f>
        <v>1</v>
      </c>
      <c r="C44" s="91">
        <f>GEOMEAN(IPCA!D842:D853)</f>
        <v>5025.5895199663682</v>
      </c>
      <c r="D44" s="91">
        <f>GEOMEAN(CPI!B842:B853)</f>
        <v>251.10243394642686</v>
      </c>
      <c r="E44" s="91">
        <f t="shared" si="6"/>
        <v>202.87955779007629</v>
      </c>
      <c r="F44" s="91">
        <f t="shared" si="6"/>
        <v>128.58879268013601</v>
      </c>
      <c r="G44" s="1">
        <f t="shared" si="1"/>
        <v>1.577739035895128</v>
      </c>
      <c r="H44" s="1">
        <f t="shared" si="5"/>
        <v>2.4791303923310219</v>
      </c>
      <c r="I44" s="1">
        <f t="shared" si="7"/>
        <v>2.2486997674721727</v>
      </c>
      <c r="J44" s="1">
        <f>$J$43*(G44/$G$43)*B44</f>
        <v>2.3550231545548259</v>
      </c>
    </row>
    <row r="45" spans="1:10">
      <c r="A45" s="97">
        <v>43800</v>
      </c>
      <c r="B45" s="98">
        <f>IPCA!B865</f>
        <v>1</v>
      </c>
      <c r="C45" s="91">
        <f>GEOMEAN(IPCA!D854:D865)</f>
        <v>5213.3676223333832</v>
      </c>
      <c r="D45" s="91">
        <f>GEOMEAN(CPI!B854:B865)</f>
        <v>255.65147307629726</v>
      </c>
      <c r="E45" s="91">
        <f t="shared" si="6"/>
        <v>210.46002933864293</v>
      </c>
      <c r="F45" s="91">
        <f t="shared" si="6"/>
        <v>130.9183417823543</v>
      </c>
      <c r="G45" s="1">
        <f t="shared" si="1"/>
        <v>1.6075671786961907</v>
      </c>
      <c r="H45" s="1">
        <f t="shared" si="5"/>
        <v>2.5259999022325439</v>
      </c>
      <c r="I45" s="1">
        <f t="shared" si="7"/>
        <v>2.2912128423564622</v>
      </c>
      <c r="J45" s="1">
        <f t="shared" ref="J45" si="8">$J$43*(G45/$G$43)*B45</f>
        <v>2.3995463395402421</v>
      </c>
    </row>
    <row r="46" spans="1:10">
      <c r="A46" s="97">
        <v>44166</v>
      </c>
      <c r="B46" s="98">
        <f>IPCA!B866</f>
        <v>1</v>
      </c>
      <c r="C46" s="91">
        <f>GEOMEAN(IPCA!D866:D877)</f>
        <v>5380.5745379060045</v>
      </c>
      <c r="D46" s="91">
        <f>GEOMEAN(CPI!B866:B877)</f>
        <v>258.807188187858</v>
      </c>
      <c r="E46" s="91">
        <f t="shared" si="6"/>
        <v>217.21005636652544</v>
      </c>
      <c r="F46" s="91">
        <f t="shared" si="6"/>
        <v>132.53437389267879</v>
      </c>
      <c r="G46" s="1">
        <f t="shared" si="1"/>
        <v>1.6388960085359723</v>
      </c>
      <c r="H46" s="1">
        <f t="shared" si="5"/>
        <v>2.5752274693047528</v>
      </c>
      <c r="I46" s="1">
        <f t="shared" si="7"/>
        <v>2.3358647973205624</v>
      </c>
      <c r="J46" s="1">
        <f>$J$43*(G46/$G$43)*B46</f>
        <v>2.4463095354802697</v>
      </c>
    </row>
    <row r="47" spans="1:10">
      <c r="A47" s="99" t="s">
        <v>91</v>
      </c>
      <c r="B47" s="98">
        <f>IPCA!B867</f>
        <v>1</v>
      </c>
      <c r="C47" s="91">
        <f>GEOMEAN(IPCA!D878:D889)</f>
        <v>5825.2301707143361</v>
      </c>
      <c r="D47" s="91">
        <f>GEOMEAN(CPI!B878:B889)</f>
        <v>270.91244147143715</v>
      </c>
      <c r="E47" s="91">
        <f t="shared" si="6"/>
        <v>235.16049537365399</v>
      </c>
      <c r="F47" s="91">
        <f t="shared" si="6"/>
        <v>138.73343728031125</v>
      </c>
      <c r="G47" s="1">
        <f t="shared" si="1"/>
        <v>1.6950527571699361</v>
      </c>
      <c r="H47" s="1">
        <f t="shared" si="5"/>
        <v>2.6634676022453481</v>
      </c>
      <c r="I47" s="1">
        <f t="shared" si="7"/>
        <v>2.4159031716791861</v>
      </c>
      <c r="J47" s="1">
        <f>$J$43*(G47/$G$43)*B47</f>
        <v>2.5301322972353324</v>
      </c>
    </row>
    <row r="48" spans="1:10">
      <c r="A48" s="100" t="s">
        <v>92</v>
      </c>
      <c r="B48" s="98">
        <f>IPCA!B868</f>
        <v>1</v>
      </c>
      <c r="C48" s="91">
        <f>GEOMEAN(IPCA!D890:D901)</f>
        <v>6367.9302108227776</v>
      </c>
      <c r="D48" s="91">
        <f>GEOMEAN(CPI!B890:B901)</f>
        <v>292.60032910375912</v>
      </c>
      <c r="E48" s="91">
        <f t="shared" si="6"/>
        <v>257.06891899488801</v>
      </c>
      <c r="F48" s="91">
        <f t="shared" si="6"/>
        <v>149.83973857175047</v>
      </c>
      <c r="G48" s="1">
        <f t="shared" si="1"/>
        <v>1.7156257842227285</v>
      </c>
      <c r="H48" s="1">
        <f t="shared" si="5"/>
        <v>2.695794378390485</v>
      </c>
      <c r="I48" s="1">
        <f t="shared" si="7"/>
        <v>2.4452252332478568</v>
      </c>
      <c r="J48" s="1">
        <f>$J$43*(G48/$G$43)*B48</f>
        <v>2.5608407692743227</v>
      </c>
    </row>
    <row r="49" spans="1:7">
      <c r="A49" s="98"/>
      <c r="B49" s="98"/>
      <c r="C49" s="98"/>
      <c r="D49" s="98"/>
      <c r="E49" s="98"/>
      <c r="F49" s="98"/>
      <c r="G49" s="98"/>
    </row>
    <row r="50" spans="1:7">
      <c r="A50" s="98"/>
      <c r="B50" s="98"/>
      <c r="C50" s="98"/>
      <c r="D50" s="98"/>
      <c r="E50" s="98"/>
      <c r="F50" s="98"/>
      <c r="G50" s="98"/>
    </row>
    <row r="51" spans="1:7">
      <c r="A51" s="98"/>
      <c r="B51" s="98"/>
      <c r="C51" s="98"/>
      <c r="D51" s="98"/>
      <c r="E51" s="98"/>
      <c r="F51" s="98"/>
      <c r="G51" s="98"/>
    </row>
    <row r="52" spans="1:7">
      <c r="A52" s="98"/>
      <c r="B52" s="98"/>
      <c r="C52" s="98"/>
      <c r="D52" s="98"/>
      <c r="E52" s="98"/>
      <c r="F52" s="98"/>
      <c r="G52" s="98"/>
    </row>
    <row r="53" spans="1:7">
      <c r="A53" s="98"/>
      <c r="B53" s="98"/>
      <c r="C53" s="98"/>
      <c r="D53" s="98"/>
      <c r="E53" s="98"/>
      <c r="F53" s="98"/>
      <c r="G53" s="98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AMJ569"/>
  <sheetViews>
    <sheetView zoomScaleNormal="100"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7" defaultRowHeight="13.8"/>
  <cols>
    <col min="1" max="2" width="17.109375" style="89" customWidth="1"/>
    <col min="3" max="4" width="19.44140625" style="89" customWidth="1"/>
    <col min="5" max="7" width="17.109375" style="89" customWidth="1"/>
    <col min="8" max="10" width="27.44140625" style="1" customWidth="1"/>
    <col min="11" max="1024" width="7" style="1"/>
  </cols>
  <sheetData>
    <row r="1" spans="1:10" ht="27.6">
      <c r="A1" s="2" t="s">
        <v>85</v>
      </c>
      <c r="B1" s="2" t="s">
        <v>86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136</v>
      </c>
      <c r="H1" s="2" t="s">
        <v>88</v>
      </c>
      <c r="I1" s="2" t="s">
        <v>89</v>
      </c>
      <c r="J1" s="2" t="s">
        <v>90</v>
      </c>
    </row>
    <row r="2" spans="1:10">
      <c r="A2" s="88">
        <v>27760</v>
      </c>
      <c r="B2" s="89">
        <f>IPCA!B338</f>
        <v>2750000000000</v>
      </c>
      <c r="C2" s="90">
        <f>GEOMEAN(IPCA!D327:D338)</f>
        <v>1.421123820164429E-9</v>
      </c>
      <c r="D2" s="90">
        <f>GEOMEAN(CPI!B327:B338)</f>
        <v>54.097839178219004</v>
      </c>
      <c r="E2" s="91">
        <f t="shared" ref="E2:F17" si="0">E14/(C14/C2)</f>
        <v>5.741652797711272E-11</v>
      </c>
      <c r="F2" s="91">
        <f t="shared" si="0"/>
        <v>27.691944449319273</v>
      </c>
      <c r="G2" s="1">
        <f t="shared" ref="G2:G65" si="1">E2/F2</f>
        <v>2.0734018184311409E-12</v>
      </c>
      <c r="H2" s="1">
        <f t="shared" ref="H2:H65" si="2">$H$361*(G2/$G$361)*B2</f>
        <v>8.9594297303067911</v>
      </c>
      <c r="I2" s="1">
        <f t="shared" ref="I2:I65" si="3">$I$433*(G2/$G$433)*B2</f>
        <v>8.1266671626258091</v>
      </c>
    </row>
    <row r="3" spans="1:10">
      <c r="A3" s="88">
        <v>27791</v>
      </c>
      <c r="B3" s="89">
        <f>IPCA!B339</f>
        <v>2750000000000</v>
      </c>
      <c r="C3" s="90">
        <f>GEOMEAN(IPCA!D328:D339)</f>
        <v>1.4564637280615494E-9</v>
      </c>
      <c r="D3" s="90">
        <f>GEOMEAN(CPI!B328:B339)</f>
        <v>54.373358590818064</v>
      </c>
      <c r="E3" s="91">
        <f t="shared" si="0"/>
        <v>5.8886666184500313E-11</v>
      </c>
      <c r="F3" s="91">
        <f t="shared" si="0"/>
        <v>27.832403295223955</v>
      </c>
      <c r="G3" s="1">
        <f t="shared" si="1"/>
        <v>2.1157593025610286E-12</v>
      </c>
      <c r="H3" s="1">
        <f t="shared" si="2"/>
        <v>9.1424617404269846</v>
      </c>
      <c r="I3" s="1">
        <f t="shared" si="3"/>
        <v>8.2926866829666661</v>
      </c>
      <c r="J3" s="1">
        <f t="shared" ref="J3:J66" si="4">$J$505*(G3/$G$505)*B3</f>
        <v>8.6847828395555844</v>
      </c>
    </row>
    <row r="4" spans="1:10">
      <c r="A4" s="88">
        <v>27820</v>
      </c>
      <c r="B4" s="89">
        <f>IPCA!B340</f>
        <v>2750000000000</v>
      </c>
      <c r="C4" s="90">
        <f>GEOMEAN(IPCA!D329:D340)</f>
        <v>1.4940951284353755E-9</v>
      </c>
      <c r="D4" s="90">
        <f>GEOMEAN(CPI!B329:B340)</f>
        <v>54.641119980651602</v>
      </c>
      <c r="E4" s="91">
        <f t="shared" si="0"/>
        <v>6.0441818909106948E-11</v>
      </c>
      <c r="F4" s="91">
        <f t="shared" si="0"/>
        <v>27.974275474509209</v>
      </c>
      <c r="G4" s="1">
        <f t="shared" si="1"/>
        <v>2.1606214239286696E-12</v>
      </c>
      <c r="H4" s="1">
        <f t="shared" si="2"/>
        <v>9.3363166026986892</v>
      </c>
      <c r="I4" s="1">
        <f t="shared" si="3"/>
        <v>8.4685230911936085</v>
      </c>
      <c r="J4" s="1">
        <f t="shared" si="4"/>
        <v>8.8689331733521239</v>
      </c>
    </row>
    <row r="5" spans="1:10">
      <c r="A5" s="88">
        <v>27851</v>
      </c>
      <c r="B5" s="89">
        <f>IPCA!B341</f>
        <v>2750000000000</v>
      </c>
      <c r="C5" s="90">
        <f>GEOMEAN(IPCA!D330:D341)</f>
        <v>1.5337944721894433E-9</v>
      </c>
      <c r="D5" s="90">
        <f>GEOMEAN(CPI!B330:B341)</f>
        <v>54.909209522249597</v>
      </c>
      <c r="E5" s="91">
        <f t="shared" si="0"/>
        <v>6.2078523196818942E-11</v>
      </c>
      <c r="F5" s="91">
        <f t="shared" si="0"/>
        <v>28.111671817448958</v>
      </c>
      <c r="G5" s="1">
        <f t="shared" si="1"/>
        <v>2.2082828655635737E-12</v>
      </c>
      <c r="H5" s="1">
        <f t="shared" si="2"/>
        <v>9.5422676795122285</v>
      </c>
      <c r="I5" s="1">
        <f t="shared" si="3"/>
        <v>8.6553313929972866</v>
      </c>
      <c r="J5" s="1">
        <f t="shared" si="4"/>
        <v>9.0645741755768352</v>
      </c>
    </row>
    <row r="6" spans="1:10">
      <c r="A6" s="88">
        <v>27881</v>
      </c>
      <c r="B6" s="89">
        <f>IPCA!B342</f>
        <v>2750000000000</v>
      </c>
      <c r="C6" s="90">
        <f>GEOMEAN(IPCA!D331:D342)</f>
        <v>1.5784753937950617E-9</v>
      </c>
      <c r="D6" s="90">
        <f>GEOMEAN(CPI!B331:B342)</f>
        <v>55.185281162758955</v>
      </c>
      <c r="E6" s="91">
        <f t="shared" si="0"/>
        <v>6.39023729427777E-11</v>
      </c>
      <c r="F6" s="91">
        <f t="shared" si="0"/>
        <v>28.251809844045766</v>
      </c>
      <c r="G6" s="1">
        <f t="shared" si="1"/>
        <v>2.2618859922790221E-12</v>
      </c>
      <c r="H6" s="1">
        <f t="shared" si="2"/>
        <v>9.7738935239880362</v>
      </c>
      <c r="I6" s="1">
        <f t="shared" si="3"/>
        <v>8.8654280398798093</v>
      </c>
      <c r="J6" s="1">
        <f t="shared" si="4"/>
        <v>9.2846046461891323</v>
      </c>
    </row>
    <row r="7" spans="1:10">
      <c r="A7" s="88">
        <v>27912</v>
      </c>
      <c r="B7" s="89">
        <f>IPCA!B343</f>
        <v>2750000000000</v>
      </c>
      <c r="C7" s="90">
        <f>GEOMEAN(IPCA!D332:D343)</f>
        <v>1.6239351542481316E-9</v>
      </c>
      <c r="D7" s="90">
        <f>GEOMEAN(CPI!B332:B343)</f>
        <v>55.452596773161915</v>
      </c>
      <c r="E7" s="91">
        <f t="shared" si="0"/>
        <v>6.5750881217767837E-11</v>
      </c>
      <c r="F7" s="91">
        <f t="shared" si="0"/>
        <v>28.394063686671949</v>
      </c>
      <c r="G7" s="1">
        <f t="shared" si="1"/>
        <v>2.3156559041117814E-12</v>
      </c>
      <c r="H7" s="1">
        <f t="shared" si="2"/>
        <v>10.006240067908267</v>
      </c>
      <c r="I7" s="1">
        <f t="shared" si="3"/>
        <v>9.0761783985146867</v>
      </c>
      <c r="J7" s="1">
        <f t="shared" si="4"/>
        <v>9.5053197374588763</v>
      </c>
    </row>
    <row r="8" spans="1:10">
      <c r="A8" s="88">
        <v>27942</v>
      </c>
      <c r="B8" s="89">
        <f>IPCA!B344</f>
        <v>2750000000000</v>
      </c>
      <c r="C8" s="90">
        <f>GEOMEAN(IPCA!D333:D344)</f>
        <v>1.6711937372155097E-9</v>
      </c>
      <c r="D8" s="90">
        <f>GEOMEAN(CPI!B333:B344)</f>
        <v>55.693984577070033</v>
      </c>
      <c r="E8" s="91">
        <f t="shared" si="0"/>
        <v>6.7666868052411688E-11</v>
      </c>
      <c r="F8" s="91">
        <f t="shared" si="0"/>
        <v>28.522994898089728</v>
      </c>
      <c r="G8" s="1">
        <f t="shared" si="1"/>
        <v>2.3723619589801051E-12</v>
      </c>
      <c r="H8" s="1">
        <f t="shared" si="2"/>
        <v>10.251274054740639</v>
      </c>
      <c r="I8" s="1">
        <f t="shared" si="3"/>
        <v>9.2984369255035144</v>
      </c>
      <c r="J8" s="1">
        <f t="shared" si="4"/>
        <v>9.7380871281649881</v>
      </c>
    </row>
    <row r="9" spans="1:10">
      <c r="A9" s="88">
        <v>27973</v>
      </c>
      <c r="B9" s="89">
        <f>IPCA!B345</f>
        <v>2750000000000</v>
      </c>
      <c r="C9" s="90">
        <f>GEOMEAN(IPCA!D334:D345)</f>
        <v>1.7179758459300627E-9</v>
      </c>
      <c r="D9" s="90">
        <f>GEOMEAN(CPI!B334:B345)</f>
        <v>55.95225944953723</v>
      </c>
      <c r="E9" s="91">
        <f t="shared" si="0"/>
        <v>6.9562170066119831E-11</v>
      </c>
      <c r="F9" s="91">
        <f t="shared" si="0"/>
        <v>28.659590252113553</v>
      </c>
      <c r="G9" s="1">
        <f t="shared" si="1"/>
        <v>2.427186482925723E-12</v>
      </c>
      <c r="H9" s="1">
        <f t="shared" si="2"/>
        <v>10.488177710087076</v>
      </c>
      <c r="I9" s="1">
        <f t="shared" si="3"/>
        <v>9.5133208204123019</v>
      </c>
      <c r="J9" s="1">
        <f t="shared" si="4"/>
        <v>9.9631311982410899</v>
      </c>
    </row>
    <row r="10" spans="1:10">
      <c r="A10" s="88">
        <v>28004</v>
      </c>
      <c r="B10" s="89">
        <f>IPCA!B346</f>
        <v>2750000000000</v>
      </c>
      <c r="C10" s="90">
        <f>GEOMEAN(IPCA!D335:D346)</f>
        <v>1.7673758979323259E-9</v>
      </c>
      <c r="D10" s="90">
        <f>GEOMEAN(CPI!B335:B346)</f>
        <v>56.202217180112413</v>
      </c>
      <c r="E10" s="91">
        <f t="shared" si="0"/>
        <v>7.1544144783196699E-11</v>
      </c>
      <c r="F10" s="91">
        <f t="shared" si="0"/>
        <v>28.784823255145238</v>
      </c>
      <c r="G10" s="1">
        <f t="shared" si="1"/>
        <v>2.485481468794786E-12</v>
      </c>
      <c r="H10" s="1">
        <f t="shared" si="2"/>
        <v>10.740077667384446</v>
      </c>
      <c r="I10" s="1">
        <f t="shared" si="3"/>
        <v>9.7418071384991229</v>
      </c>
      <c r="J10" s="1">
        <f t="shared" si="4"/>
        <v>10.202420843473865</v>
      </c>
    </row>
    <row r="11" spans="1:10">
      <c r="A11" s="88">
        <v>28034</v>
      </c>
      <c r="B11" s="89">
        <f>IPCA!B347</f>
        <v>2750000000000</v>
      </c>
      <c r="C11" s="90">
        <f>GEOMEAN(IPCA!D336:D347)</f>
        <v>1.819197563244905E-9</v>
      </c>
      <c r="D11" s="90">
        <f>GEOMEAN(CPI!B336:B347)</f>
        <v>56.451952458689902</v>
      </c>
      <c r="E11" s="91">
        <f t="shared" si="0"/>
        <v>7.3588828799085329E-11</v>
      </c>
      <c r="F11" s="91">
        <f t="shared" si="0"/>
        <v>28.909222588303365</v>
      </c>
      <c r="G11" s="1">
        <f t="shared" si="1"/>
        <v>2.5455139298301047E-12</v>
      </c>
      <c r="H11" s="1">
        <f t="shared" si="2"/>
        <v>10.999485473147004</v>
      </c>
      <c r="I11" s="1">
        <f t="shared" si="3"/>
        <v>9.9771034643007876</v>
      </c>
      <c r="J11" s="1">
        <f t="shared" si="4"/>
        <v>10.448842488310653</v>
      </c>
    </row>
    <row r="12" spans="1:10">
      <c r="A12" s="88">
        <v>28065</v>
      </c>
      <c r="B12" s="89">
        <f>IPCA!B348</f>
        <v>2750000000000</v>
      </c>
      <c r="C12" s="90">
        <f>GEOMEAN(IPCA!D337:D348)</f>
        <v>1.8742436229082044E-9</v>
      </c>
      <c r="D12" s="90">
        <f>GEOMEAN(CPI!B337:B348)</f>
        <v>56.676654339326184</v>
      </c>
      <c r="E12" s="91">
        <f t="shared" si="0"/>
        <v>7.5739067246106226E-11</v>
      </c>
      <c r="F12" s="91">
        <f t="shared" si="0"/>
        <v>29.026559850130205</v>
      </c>
      <c r="G12" s="1">
        <f t="shared" si="1"/>
        <v>2.6093022265525718E-12</v>
      </c>
      <c r="H12" s="1">
        <f t="shared" si="2"/>
        <v>11.275122716743779</v>
      </c>
      <c r="I12" s="1">
        <f t="shared" si="3"/>
        <v>10.227120731444185</v>
      </c>
      <c r="J12" s="1">
        <f t="shared" si="4"/>
        <v>10.710681112425023</v>
      </c>
    </row>
    <row r="13" spans="1:10">
      <c r="A13" s="88">
        <v>28095</v>
      </c>
      <c r="B13" s="89">
        <f>IPCA!B349</f>
        <v>2750000000000</v>
      </c>
      <c r="C13" s="90">
        <f>GEOMEAN(IPCA!D338:D349)</f>
        <v>1.9316721535531556E-9</v>
      </c>
      <c r="D13" s="90">
        <f>GEOMEAN(CPI!B338:B349)</f>
        <v>56.901455099439403</v>
      </c>
      <c r="E13" s="91">
        <f t="shared" si="0"/>
        <v>7.7980262962441763E-11</v>
      </c>
      <c r="F13" s="91">
        <f t="shared" si="0"/>
        <v>29.139062087072219</v>
      </c>
      <c r="G13" s="1">
        <f t="shared" si="1"/>
        <v>2.6761418308325832E-12</v>
      </c>
      <c r="H13" s="1">
        <f t="shared" si="2"/>
        <v>11.56394504361981</v>
      </c>
      <c r="I13" s="1">
        <f t="shared" si="3"/>
        <v>10.489097552548873</v>
      </c>
      <c r="J13" s="1">
        <f t="shared" si="4"/>
        <v>10.985044764070594</v>
      </c>
    </row>
    <row r="14" spans="1:10">
      <c r="A14" s="88">
        <v>28126</v>
      </c>
      <c r="B14" s="89">
        <f>IPCA!B350</f>
        <v>2750000000000</v>
      </c>
      <c r="C14" s="90">
        <f>GEOMEAN(IPCA!D339:D350)</f>
        <v>1.9921210962476303E-9</v>
      </c>
      <c r="D14" s="90">
        <f>GEOMEAN(CPI!B339:B350)</f>
        <v>57.143055910414027</v>
      </c>
      <c r="E14" s="91">
        <f t="shared" si="0"/>
        <v>8.048607379141972E-11</v>
      </c>
      <c r="F14" s="91">
        <f t="shared" si="0"/>
        <v>29.250749271565009</v>
      </c>
      <c r="G14" s="1">
        <f t="shared" si="1"/>
        <v>2.7515901573728628E-12</v>
      </c>
      <c r="H14" s="1">
        <f t="shared" si="2"/>
        <v>11.88996674086051</v>
      </c>
      <c r="I14" s="1">
        <f t="shared" si="3"/>
        <v>10.784816130742223</v>
      </c>
      <c r="J14" s="1">
        <f t="shared" si="4"/>
        <v>11.294745556035471</v>
      </c>
    </row>
    <row r="15" spans="1:10">
      <c r="A15" s="88">
        <v>28157</v>
      </c>
      <c r="B15" s="89">
        <f>IPCA!B351</f>
        <v>2750000000000</v>
      </c>
      <c r="C15" s="90">
        <f>GEOMEAN(IPCA!D340:D351)</f>
        <v>2.0525343645858981E-9</v>
      </c>
      <c r="D15" s="90">
        <f>GEOMEAN(CPI!B340:B351)</f>
        <v>57.417317957482638</v>
      </c>
      <c r="E15" s="91">
        <f t="shared" si="0"/>
        <v>8.2986554097334501E-11</v>
      </c>
      <c r="F15" s="91">
        <f t="shared" si="0"/>
        <v>29.390532255857803</v>
      </c>
      <c r="G15" s="1">
        <f t="shared" si="1"/>
        <v>2.8235811918919747E-12</v>
      </c>
      <c r="H15" s="1">
        <f t="shared" si="2"/>
        <v>12.201049044952498</v>
      </c>
      <c r="I15" s="1">
        <f t="shared" si="3"/>
        <v>11.066983904990925</v>
      </c>
      <c r="J15" s="1">
        <f t="shared" si="4"/>
        <v>11.590254832746027</v>
      </c>
    </row>
    <row r="16" spans="1:10">
      <c r="A16" s="88">
        <v>28185</v>
      </c>
      <c r="B16" s="89">
        <f>IPCA!B352</f>
        <v>2750000000000</v>
      </c>
      <c r="C16" s="90">
        <f>GEOMEAN(IPCA!D341:D352)</f>
        <v>2.1156148482808616E-9</v>
      </c>
      <c r="D16" s="90">
        <f>GEOMEAN(CPI!B341:B352)</f>
        <v>57.716723031818503</v>
      </c>
      <c r="E16" s="91">
        <f t="shared" si="0"/>
        <v>8.5584650607299319E-11</v>
      </c>
      <c r="F16" s="91">
        <f t="shared" si="0"/>
        <v>29.548872902857124</v>
      </c>
      <c r="G16" s="1">
        <f t="shared" si="1"/>
        <v>2.8963761456709915E-12</v>
      </c>
      <c r="H16" s="1">
        <f t="shared" si="2"/>
        <v>12.515605185159574</v>
      </c>
      <c r="I16" s="1">
        <f t="shared" si="3"/>
        <v>11.352302628656568</v>
      </c>
      <c r="J16" s="1">
        <f t="shared" si="4"/>
        <v>11.889064042574851</v>
      </c>
    </row>
    <row r="17" spans="1:10">
      <c r="A17" s="88">
        <v>28216</v>
      </c>
      <c r="B17" s="89">
        <f>IPCA!B353</f>
        <v>2750000000000</v>
      </c>
      <c r="C17" s="90">
        <f>GEOMEAN(IPCA!D342:D353)</f>
        <v>2.1818407388110147E-9</v>
      </c>
      <c r="D17" s="90">
        <f>GEOMEAN(CPI!B342:B353)</f>
        <v>58.040885690692555</v>
      </c>
      <c r="E17" s="91">
        <f t="shared" si="0"/>
        <v>8.830743190950482E-11</v>
      </c>
      <c r="F17" s="91">
        <f t="shared" si="0"/>
        <v>29.714984876438116</v>
      </c>
      <c r="G17" s="1">
        <f t="shared" si="1"/>
        <v>2.9718148024206592E-12</v>
      </c>
      <c r="H17" s="1">
        <f t="shared" si="2"/>
        <v>12.841585098020264</v>
      </c>
      <c r="I17" s="1">
        <f t="shared" si="3"/>
        <v>11.647983306251424</v>
      </c>
      <c r="J17" s="1">
        <f t="shared" si="4"/>
        <v>12.19872514191899</v>
      </c>
    </row>
    <row r="18" spans="1:10">
      <c r="A18" s="88">
        <v>28246</v>
      </c>
      <c r="B18" s="89">
        <f>IPCA!B354</f>
        <v>2750000000000</v>
      </c>
      <c r="C18" s="90">
        <f>GEOMEAN(IPCA!D343:D354)</f>
        <v>2.2498294852476169E-9</v>
      </c>
      <c r="D18" s="90">
        <f>GEOMEAN(CPI!B343:B354)</f>
        <v>58.356571628609117</v>
      </c>
      <c r="E18" s="91">
        <f t="shared" ref="E18:F33" si="5">E30/(C30/C18)</f>
        <v>9.1081206200048521E-11</v>
      </c>
      <c r="F18" s="91">
        <f t="shared" si="5"/>
        <v>29.875335054276928</v>
      </c>
      <c r="G18" s="1">
        <f t="shared" si="1"/>
        <v>3.0487091118668277E-12</v>
      </c>
      <c r="H18" s="1">
        <f t="shared" si="2"/>
        <v>13.173855069050143</v>
      </c>
      <c r="I18" s="1">
        <f t="shared" si="3"/>
        <v>11.949369392640504</v>
      </c>
      <c r="J18" s="1">
        <f t="shared" si="4"/>
        <v>12.514361414121224</v>
      </c>
    </row>
    <row r="19" spans="1:10">
      <c r="A19" s="88">
        <v>28277</v>
      </c>
      <c r="B19" s="89">
        <f>IPCA!B355</f>
        <v>2750000000000</v>
      </c>
      <c r="C19" s="90">
        <f>GEOMEAN(IPCA!D344:D355)</f>
        <v>2.3200238902022123E-9</v>
      </c>
      <c r="D19" s="90">
        <f>GEOMEAN(CPI!B344:B355)</f>
        <v>58.680409066927673</v>
      </c>
      <c r="E19" s="91">
        <f t="shared" si="5"/>
        <v>9.3934548327267257E-11</v>
      </c>
      <c r="F19" s="91">
        <f t="shared" si="5"/>
        <v>30.046839447791307</v>
      </c>
      <c r="G19" s="1">
        <f t="shared" si="1"/>
        <v>3.1262705180851304E-12</v>
      </c>
      <c r="H19" s="1">
        <f t="shared" si="2"/>
        <v>13.509007649037011</v>
      </c>
      <c r="I19" s="1">
        <f t="shared" si="3"/>
        <v>12.253370154768849</v>
      </c>
      <c r="J19" s="1">
        <f t="shared" si="4"/>
        <v>12.832735989585053</v>
      </c>
    </row>
    <row r="20" spans="1:10">
      <c r="A20" s="88">
        <v>28307</v>
      </c>
      <c r="B20" s="89">
        <f>IPCA!B356</f>
        <v>2750000000000</v>
      </c>
      <c r="C20" s="90">
        <f>GEOMEAN(IPCA!D345:D356)</f>
        <v>2.392101239135412E-9</v>
      </c>
      <c r="D20" s="90">
        <f>GEOMEAN(CPI!B345:B356)</f>
        <v>59.004383437126847</v>
      </c>
      <c r="E20" s="91">
        <f t="shared" si="5"/>
        <v>9.685651358787549E-11</v>
      </c>
      <c r="F20" s="91">
        <f t="shared" si="5"/>
        <v>30.218375297123302</v>
      </c>
      <c r="G20" s="1">
        <f t="shared" si="1"/>
        <v>3.2052190971728362E-12</v>
      </c>
      <c r="H20" s="1">
        <f t="shared" si="2"/>
        <v>13.850154377257343</v>
      </c>
      <c r="I20" s="1">
        <f t="shared" si="3"/>
        <v>12.562807920041715</v>
      </c>
      <c r="J20" s="1">
        <f t="shared" si="4"/>
        <v>13.156804641457814</v>
      </c>
    </row>
    <row r="21" spans="1:10">
      <c r="A21" s="88">
        <v>28338</v>
      </c>
      <c r="B21" s="89">
        <f>IPCA!B357</f>
        <v>2750000000000</v>
      </c>
      <c r="C21" s="90">
        <f>GEOMEAN(IPCA!D346:D357)</f>
        <v>2.4645332714659819E-9</v>
      </c>
      <c r="D21" s="90">
        <f>GEOMEAN(CPI!B346:B357)</f>
        <v>59.320422751623845</v>
      </c>
      <c r="E21" s="91">
        <f t="shared" si="5"/>
        <v>9.9790857344979457E-11</v>
      </c>
      <c r="F21" s="91">
        <f t="shared" si="5"/>
        <v>30.384814239306916</v>
      </c>
      <c r="G21" s="1">
        <f t="shared" si="1"/>
        <v>3.2842345705667116E-12</v>
      </c>
      <c r="H21" s="1">
        <f t="shared" si="2"/>
        <v>14.191590164178287</v>
      </c>
      <c r="I21" s="1">
        <f t="shared" si="3"/>
        <v>12.872507876538913</v>
      </c>
      <c r="J21" s="1">
        <f t="shared" si="4"/>
        <v>13.481147881522899</v>
      </c>
    </row>
    <row r="22" spans="1:10">
      <c r="A22" s="88">
        <v>28369</v>
      </c>
      <c r="B22" s="89">
        <f>IPCA!B358</f>
        <v>2750000000000</v>
      </c>
      <c r="C22" s="90">
        <f>GEOMEAN(IPCA!D347:D358)</f>
        <v>2.5364871185207692E-9</v>
      </c>
      <c r="D22" s="90">
        <f>GEOMEAN(CPI!B347:B358)</f>
        <v>59.637083253725891</v>
      </c>
      <c r="E22" s="91">
        <f t="shared" si="5"/>
        <v>1.0267810139340938E-10</v>
      </c>
      <c r="F22" s="91">
        <f t="shared" si="5"/>
        <v>30.544042335723528</v>
      </c>
      <c r="G22" s="1">
        <f t="shared" si="1"/>
        <v>3.3616408812176019E-12</v>
      </c>
      <c r="H22" s="1">
        <f t="shared" si="2"/>
        <v>14.526072556734354</v>
      </c>
      <c r="I22" s="1">
        <f t="shared" si="3"/>
        <v>13.175900743929462</v>
      </c>
      <c r="J22" s="1">
        <f t="shared" si="4"/>
        <v>13.798885819671359</v>
      </c>
    </row>
    <row r="23" spans="1:10">
      <c r="A23" s="88">
        <v>28399</v>
      </c>
      <c r="B23" s="89">
        <f>IPCA!B359</f>
        <v>2750000000000</v>
      </c>
      <c r="C23" s="90">
        <f>GEOMEAN(IPCA!D348:D359)</f>
        <v>2.610174906099324E-9</v>
      </c>
      <c r="D23" s="90">
        <f>GEOMEAN(CPI!B348:B359)</f>
        <v>59.9457282261478</v>
      </c>
      <c r="E23" s="91">
        <f t="shared" si="5"/>
        <v>1.0558485685194023E-10</v>
      </c>
      <c r="F23" s="91">
        <f t="shared" si="5"/>
        <v>30.698396158676715</v>
      </c>
      <c r="G23" s="1">
        <f t="shared" si="1"/>
        <v>3.4394258353492945E-12</v>
      </c>
      <c r="H23" s="1">
        <f t="shared" si="2"/>
        <v>14.862191115338378</v>
      </c>
      <c r="I23" s="1">
        <f t="shared" si="3"/>
        <v>13.480777698733473</v>
      </c>
      <c r="J23" s="1">
        <f t="shared" si="4"/>
        <v>14.118178016095037</v>
      </c>
    </row>
    <row r="24" spans="1:10">
      <c r="A24" s="88">
        <v>28430</v>
      </c>
      <c r="B24" s="89">
        <f>IPCA!B360</f>
        <v>2750000000000</v>
      </c>
      <c r="C24" s="90">
        <f>GEOMEAN(IPCA!D349:D360)</f>
        <v>2.6863927073403539E-9</v>
      </c>
      <c r="D24" s="90">
        <f>GEOMEAN(CPI!B349:B360)</f>
        <v>60.27170284790909</v>
      </c>
      <c r="E24" s="91">
        <f t="shared" si="5"/>
        <v>1.0855839412967584E-10</v>
      </c>
      <c r="F24" s="91">
        <f t="shared" si="5"/>
        <v>30.867739290146947</v>
      </c>
      <c r="G24" s="1">
        <f t="shared" si="1"/>
        <v>3.5168883963046795E-12</v>
      </c>
      <c r="H24" s="1">
        <f t="shared" si="2"/>
        <v>15.196916572526661</v>
      </c>
      <c r="I24" s="1">
        <f t="shared" si="3"/>
        <v>13.784391038344294</v>
      </c>
      <c r="J24" s="1">
        <f t="shared" si="4"/>
        <v>14.436146850867042</v>
      </c>
    </row>
    <row r="25" spans="1:10">
      <c r="A25" s="88">
        <v>28460</v>
      </c>
      <c r="B25" s="89">
        <f>IPCA!B361</f>
        <v>2750000000000</v>
      </c>
      <c r="C25" s="90">
        <f>GEOMEAN(IPCA!D350:D361)</f>
        <v>2.7653052911734125E-9</v>
      </c>
      <c r="D25" s="90">
        <f>GEOMEAN(CPI!B350:B361)</f>
        <v>60.598356582266369</v>
      </c>
      <c r="E25" s="91">
        <f t="shared" si="5"/>
        <v>1.1163345362746119E-10</v>
      </c>
      <c r="F25" s="91">
        <f t="shared" si="5"/>
        <v>31.032234092069778</v>
      </c>
      <c r="G25" s="1">
        <f t="shared" si="1"/>
        <v>3.5973386027011471E-12</v>
      </c>
      <c r="H25" s="1">
        <f t="shared" si="2"/>
        <v>15.544552020991357</v>
      </c>
      <c r="I25" s="1">
        <f t="shared" si="3"/>
        <v>14.099714409210891</v>
      </c>
      <c r="J25" s="1">
        <f t="shared" si="4"/>
        <v>14.7663793924917</v>
      </c>
    </row>
    <row r="26" spans="1:10">
      <c r="A26" s="88">
        <v>28491</v>
      </c>
      <c r="B26" s="89">
        <f>IPCA!B362</f>
        <v>2750000000000</v>
      </c>
      <c r="C26" s="90">
        <f>GEOMEAN(IPCA!D351:D362)</f>
        <v>2.8455424487471506E-9</v>
      </c>
      <c r="D26" s="90">
        <f>GEOMEAN(CPI!B351:B362)</f>
        <v>60.933275657510869</v>
      </c>
      <c r="E26" s="91">
        <f t="shared" si="5"/>
        <v>1.1496617346097881E-10</v>
      </c>
      <c r="F26" s="91">
        <f t="shared" si="5"/>
        <v>31.190910954207176</v>
      </c>
      <c r="G26" s="1">
        <f t="shared" si="1"/>
        <v>3.6858870082302496E-12</v>
      </c>
      <c r="H26" s="1">
        <f t="shared" si="2"/>
        <v>15.92718080525132</v>
      </c>
      <c r="I26" s="1">
        <f t="shared" si="3"/>
        <v>14.446778549465542</v>
      </c>
      <c r="J26" s="1">
        <f t="shared" si="4"/>
        <v>15.129853475710094</v>
      </c>
    </row>
    <row r="27" spans="1:10">
      <c r="A27" s="88">
        <v>28522</v>
      </c>
      <c r="B27" s="89">
        <f>IPCA!B363</f>
        <v>2750000000000</v>
      </c>
      <c r="C27" s="90">
        <f>GEOMEAN(IPCA!D352:D363)</f>
        <v>2.9271446905833591E-9</v>
      </c>
      <c r="D27" s="90">
        <f>GEOMEAN(CPI!B352:B363)</f>
        <v>61.250521300647527</v>
      </c>
      <c r="E27" s="91">
        <f t="shared" si="5"/>
        <v>1.1834815309649131E-10</v>
      </c>
      <c r="F27" s="91">
        <f t="shared" si="5"/>
        <v>31.352656062894102</v>
      </c>
      <c r="G27" s="1">
        <f t="shared" si="1"/>
        <v>3.7747408978391613E-12</v>
      </c>
      <c r="H27" s="1">
        <f t="shared" si="2"/>
        <v>16.311129624596838</v>
      </c>
      <c r="I27" s="1">
        <f t="shared" si="3"/>
        <v>14.795040029964625</v>
      </c>
      <c r="J27" s="1">
        <f t="shared" si="4"/>
        <v>15.494581512008535</v>
      </c>
    </row>
    <row r="28" spans="1:10">
      <c r="A28" s="88">
        <v>28550</v>
      </c>
      <c r="B28" s="89">
        <f>IPCA!B364</f>
        <v>2750000000000</v>
      </c>
      <c r="C28" s="90">
        <f>GEOMEAN(IPCA!D353:D364)</f>
        <v>3.0111231806788398E-9</v>
      </c>
      <c r="D28" s="90">
        <f>GEOMEAN(CPI!B353:B364)</f>
        <v>61.575433827408503</v>
      </c>
      <c r="E28" s="91">
        <f t="shared" si="5"/>
        <v>1.2181136163009487E-10</v>
      </c>
      <c r="F28" s="91">
        <f t="shared" si="5"/>
        <v>31.524393148608315</v>
      </c>
      <c r="G28" s="1">
        <f t="shared" si="1"/>
        <v>3.8640350999261787E-12</v>
      </c>
      <c r="H28" s="1">
        <f t="shared" si="2"/>
        <v>16.696981089474875</v>
      </c>
      <c r="I28" s="1">
        <f t="shared" si="3"/>
        <v>15.145027308582197</v>
      </c>
      <c r="J28" s="1">
        <f t="shared" si="4"/>
        <v>15.861116945891977</v>
      </c>
    </row>
    <row r="29" spans="1:10">
      <c r="A29" s="88">
        <v>28581</v>
      </c>
      <c r="B29" s="89">
        <f>IPCA!B365</f>
        <v>2750000000000</v>
      </c>
      <c r="C29" s="90">
        <f>GEOMEAN(IPCA!D354:D365)</f>
        <v>3.0945084753027492E-9</v>
      </c>
      <c r="D29" s="90">
        <f>GEOMEAN(CPI!B354:B365)</f>
        <v>61.899424935172597</v>
      </c>
      <c r="E29" s="91">
        <f t="shared" si="5"/>
        <v>1.2524658267454455E-10</v>
      </c>
      <c r="F29" s="91">
        <f t="shared" si="5"/>
        <v>31.690427427502659</v>
      </c>
      <c r="G29" s="1">
        <f t="shared" si="1"/>
        <v>3.9521897570194593E-12</v>
      </c>
      <c r="H29" s="1">
        <f t="shared" si="2"/>
        <v>17.077908437278669</v>
      </c>
      <c r="I29" s="1">
        <f t="shared" si="3"/>
        <v>15.490548157779953</v>
      </c>
      <c r="J29" s="1">
        <f t="shared" si="4"/>
        <v>16.222974767915449</v>
      </c>
    </row>
    <row r="30" spans="1:10">
      <c r="A30" s="88">
        <v>28611</v>
      </c>
      <c r="B30" s="89">
        <f>IPCA!B366</f>
        <v>2750000000000</v>
      </c>
      <c r="C30" s="90">
        <f>GEOMEAN(IPCA!D355:D366)</f>
        <v>3.1761472464995855E-9</v>
      </c>
      <c r="D30" s="90">
        <f>GEOMEAN(CPI!B355:B366)</f>
        <v>62.247724643371093</v>
      </c>
      <c r="E30" s="91">
        <f t="shared" si="5"/>
        <v>1.2858188772839647E-10</v>
      </c>
      <c r="F30" s="91">
        <f t="shared" si="5"/>
        <v>31.867390050298713</v>
      </c>
      <c r="G30" s="1">
        <f t="shared" si="1"/>
        <v>4.0349048831876709E-12</v>
      </c>
      <c r="H30" s="1">
        <f t="shared" si="2"/>
        <v>17.435330888609542</v>
      </c>
      <c r="I30" s="1">
        <f t="shared" si="3"/>
        <v>15.814748847539297</v>
      </c>
      <c r="J30" s="1">
        <f t="shared" si="4"/>
        <v>16.562504367264399</v>
      </c>
    </row>
    <row r="31" spans="1:10">
      <c r="A31" s="88">
        <v>28642</v>
      </c>
      <c r="B31" s="89">
        <f>IPCA!B367</f>
        <v>2750000000000</v>
      </c>
      <c r="C31" s="90">
        <f>GEOMEAN(IPCA!D356:D367)</f>
        <v>3.2632898542914165E-9</v>
      </c>
      <c r="D31" s="90">
        <f>GEOMEAN(CPI!B356:B367)</f>
        <v>62.619806782347126</v>
      </c>
      <c r="E31" s="91">
        <f t="shared" si="5"/>
        <v>1.3212607845046823E-10</v>
      </c>
      <c r="F31" s="91">
        <f t="shared" si="5"/>
        <v>32.063976897211639</v>
      </c>
      <c r="G31" s="1">
        <f t="shared" si="1"/>
        <v>4.1207015235205661E-12</v>
      </c>
      <c r="H31" s="1">
        <f t="shared" si="2"/>
        <v>17.806068949763855</v>
      </c>
      <c r="I31" s="1">
        <f t="shared" si="3"/>
        <v>16.151027485601134</v>
      </c>
      <c r="J31" s="1">
        <f t="shared" si="4"/>
        <v>16.914682986426186</v>
      </c>
    </row>
    <row r="32" spans="1:10">
      <c r="A32" s="88">
        <v>28672</v>
      </c>
      <c r="B32" s="89">
        <f>IPCA!B368</f>
        <v>2750000000000</v>
      </c>
      <c r="C32" s="90">
        <f>GEOMEAN(IPCA!D357:D368)</f>
        <v>3.3609238127464764E-9</v>
      </c>
      <c r="D32" s="90">
        <f>GEOMEAN(CPI!B357:B368)</f>
        <v>63.008337071966864</v>
      </c>
      <c r="E32" s="91">
        <f t="shared" si="5"/>
        <v>1.360842750345927E-10</v>
      </c>
      <c r="F32" s="91">
        <f t="shared" si="5"/>
        <v>32.268951314730586</v>
      </c>
      <c r="G32" s="1">
        <f t="shared" si="1"/>
        <v>4.2171892636768471E-12</v>
      </c>
      <c r="H32" s="1">
        <f t="shared" si="2"/>
        <v>18.223004596333514</v>
      </c>
      <c r="I32" s="1">
        <f t="shared" si="3"/>
        <v>16.529209728210208</v>
      </c>
      <c r="J32" s="1">
        <f t="shared" si="4"/>
        <v>17.310746503161024</v>
      </c>
    </row>
    <row r="33" spans="1:10">
      <c r="A33" s="88">
        <v>28703</v>
      </c>
      <c r="B33" s="89">
        <f>IPCA!B369</f>
        <v>2750000000000</v>
      </c>
      <c r="C33" s="90">
        <f>GEOMEAN(IPCA!D358:D369)</f>
        <v>3.465397402952194E-9</v>
      </c>
      <c r="D33" s="90">
        <f>GEOMEAN(CPI!B358:B369)</f>
        <v>63.406054146513505</v>
      </c>
      <c r="E33" s="91">
        <f t="shared" si="5"/>
        <v>1.4031661973707625E-10</v>
      </c>
      <c r="F33" s="91">
        <f t="shared" si="5"/>
        <v>32.47753619282004</v>
      </c>
      <c r="G33" s="1">
        <f t="shared" si="1"/>
        <v>4.320420702605412E-12</v>
      </c>
      <c r="H33" s="1">
        <f t="shared" si="2"/>
        <v>18.669080612481107</v>
      </c>
      <c r="I33" s="1">
        <f t="shared" si="3"/>
        <v>16.933823796469373</v>
      </c>
      <c r="J33" s="1">
        <f t="shared" si="4"/>
        <v>17.734491599412856</v>
      </c>
    </row>
    <row r="34" spans="1:10">
      <c r="A34" s="88">
        <v>28734</v>
      </c>
      <c r="B34" s="89">
        <f>IPCA!B370</f>
        <v>2750000000000</v>
      </c>
      <c r="C34" s="90">
        <f>GEOMEAN(IPCA!D359:D370)</f>
        <v>3.5745522535209622E-9</v>
      </c>
      <c r="D34" s="90">
        <f>GEOMEAN(CPI!B359:B370)</f>
        <v>63.829067552332518</v>
      </c>
      <c r="E34" s="91">
        <f t="shared" ref="E34:F49" si="6">E46/(C46/C34)</f>
        <v>1.446994293971062E-10</v>
      </c>
      <c r="F34" s="91">
        <f t="shared" si="6"/>
        <v>32.691031069940834</v>
      </c>
      <c r="G34" s="1">
        <f t="shared" si="1"/>
        <v>4.4262730376270171E-12</v>
      </c>
      <c r="H34" s="1">
        <f t="shared" si="2"/>
        <v>19.126481849899022</v>
      </c>
      <c r="I34" s="1">
        <f t="shared" si="3"/>
        <v>17.34871042744486</v>
      </c>
      <c r="J34" s="1">
        <f t="shared" si="4"/>
        <v>18.168994967357285</v>
      </c>
    </row>
    <row r="35" spans="1:10">
      <c r="A35" s="88">
        <v>28764</v>
      </c>
      <c r="B35" s="89">
        <f>IPCA!B371</f>
        <v>2750000000000</v>
      </c>
      <c r="C35" s="90">
        <f>GEOMEAN(IPCA!D360:D371)</f>
        <v>3.6874202272489123E-9</v>
      </c>
      <c r="D35" s="90">
        <f>GEOMEAN(CPI!B360:B371)</f>
        <v>64.285592460584439</v>
      </c>
      <c r="E35" s="91">
        <f t="shared" si="6"/>
        <v>1.4916078456552676E-10</v>
      </c>
      <c r="F35" s="91">
        <f t="shared" si="6"/>
        <v>32.920854296828011</v>
      </c>
      <c r="G35" s="1">
        <f t="shared" si="1"/>
        <v>4.530890456870637E-12</v>
      </c>
      <c r="H35" s="1">
        <f t="shared" si="2"/>
        <v>19.578546861102922</v>
      </c>
      <c r="I35" s="1">
        <f t="shared" si="3"/>
        <v>17.758756824649765</v>
      </c>
      <c r="J35" s="1">
        <f t="shared" si="4"/>
        <v>18.598429244813037</v>
      </c>
    </row>
    <row r="36" spans="1:10">
      <c r="A36" s="88">
        <v>28795</v>
      </c>
      <c r="B36" s="89">
        <f>IPCA!B372</f>
        <v>2750000000000</v>
      </c>
      <c r="C36" s="90">
        <f>GEOMEAN(IPCA!D361:D372)</f>
        <v>3.7999722174885854E-9</v>
      </c>
      <c r="D36" s="90">
        <f>GEOMEAN(CPI!B361:B372)</f>
        <v>64.743238807664667</v>
      </c>
      <c r="E36" s="91">
        <f t="shared" si="6"/>
        <v>1.5355866643799664E-10</v>
      </c>
      <c r="F36" s="91">
        <f t="shared" si="6"/>
        <v>33.157805767620637</v>
      </c>
      <c r="G36" s="1">
        <f t="shared" si="1"/>
        <v>4.631146810925294E-12</v>
      </c>
      <c r="H36" s="1">
        <f t="shared" si="2"/>
        <v>20.011767161762791</v>
      </c>
      <c r="I36" s="1">
        <f t="shared" si="3"/>
        <v>18.151710092606795</v>
      </c>
      <c r="J36" s="1">
        <f t="shared" si="4"/>
        <v>19.009962192911786</v>
      </c>
    </row>
    <row r="37" spans="1:10">
      <c r="A37" s="88">
        <v>28825</v>
      </c>
      <c r="B37" s="89">
        <f>IPCA!B373</f>
        <v>2750000000000</v>
      </c>
      <c r="C37" s="90">
        <f>GEOMEAN(IPCA!D362:D373)</f>
        <v>3.9149135597192783E-9</v>
      </c>
      <c r="D37" s="90">
        <f>GEOMEAN(CPI!B362:B373)</f>
        <v>65.210747289913286</v>
      </c>
      <c r="E37" s="91">
        <f t="shared" si="6"/>
        <v>1.5804234082920812E-10</v>
      </c>
      <c r="F37" s="91">
        <f t="shared" si="6"/>
        <v>33.394225344579638</v>
      </c>
      <c r="G37" s="1">
        <f t="shared" si="1"/>
        <v>4.7326248535021236E-12</v>
      </c>
      <c r="H37" s="1">
        <f t="shared" si="2"/>
        <v>20.45026653200263</v>
      </c>
      <c r="I37" s="1">
        <f t="shared" si="3"/>
        <v>18.549451750304705</v>
      </c>
      <c r="J37" s="1">
        <f t="shared" si="4"/>
        <v>19.426509936171687</v>
      </c>
    </row>
    <row r="38" spans="1:10">
      <c r="A38" s="88">
        <v>28856</v>
      </c>
      <c r="B38" s="89">
        <f>IPCA!B374</f>
        <v>2750000000000</v>
      </c>
      <c r="C38" s="90">
        <f>GEOMEAN(IPCA!D363:D374)</f>
        <v>4.0401194269617272E-9</v>
      </c>
      <c r="D38" s="90">
        <f>GEOMEAN(CPI!B363:B374)</f>
        <v>65.694785800223073</v>
      </c>
      <c r="E38" s="91">
        <f t="shared" si="6"/>
        <v>1.6322971075256829E-10</v>
      </c>
      <c r="F38" s="91">
        <f t="shared" si="6"/>
        <v>33.628262914467072</v>
      </c>
      <c r="G38" s="1">
        <f t="shared" si="1"/>
        <v>4.8539441709415783E-12</v>
      </c>
      <c r="H38" s="1">
        <f t="shared" si="2"/>
        <v>20.974502543500886</v>
      </c>
      <c r="I38" s="1">
        <f t="shared" si="3"/>
        <v>19.024960985641155</v>
      </c>
      <c r="J38" s="1">
        <f t="shared" si="4"/>
        <v>19.924502276287786</v>
      </c>
    </row>
    <row r="39" spans="1:10">
      <c r="A39" s="88">
        <v>28887</v>
      </c>
      <c r="B39" s="89">
        <f>IPCA!B375</f>
        <v>2750000000000</v>
      </c>
      <c r="C39" s="90">
        <f>GEOMEAN(IPCA!D364:D375)</f>
        <v>4.1681984760651353E-9</v>
      </c>
      <c r="D39" s="90">
        <f>GEOMEAN(CPI!B364:B375)</f>
        <v>66.211463051158816</v>
      </c>
      <c r="E39" s="91">
        <f t="shared" si="6"/>
        <v>1.6852552351404521E-10</v>
      </c>
      <c r="F39" s="91">
        <f t="shared" si="6"/>
        <v>33.892041804419016</v>
      </c>
      <c r="G39" s="1">
        <f t="shared" si="1"/>
        <v>4.9724216819557913E-12</v>
      </c>
      <c r="H39" s="1">
        <f t="shared" si="2"/>
        <v>21.486458752431329</v>
      </c>
      <c r="I39" s="1">
        <f t="shared" si="3"/>
        <v>19.489331803545312</v>
      </c>
      <c r="J39" s="1">
        <f t="shared" si="4"/>
        <v>20.410829550512222</v>
      </c>
    </row>
    <row r="40" spans="1:10">
      <c r="A40" s="88">
        <v>28915</v>
      </c>
      <c r="B40" s="89">
        <f>IPCA!B376</f>
        <v>2750000000000</v>
      </c>
      <c r="C40" s="90">
        <f>GEOMEAN(IPCA!D365:D376)</f>
        <v>4.3010911947125342E-9</v>
      </c>
      <c r="D40" s="90">
        <f>GEOMEAN(CPI!B365:B376)</f>
        <v>66.74422554522198</v>
      </c>
      <c r="E40" s="91">
        <f t="shared" si="6"/>
        <v>1.7399546397999907E-10</v>
      </c>
      <c r="F40" s="91">
        <f t="shared" si="6"/>
        <v>34.170627402878289</v>
      </c>
      <c r="G40" s="1">
        <f t="shared" si="1"/>
        <v>5.0919598849783758E-12</v>
      </c>
      <c r="H40" s="1">
        <f t="shared" si="2"/>
        <v>22.002998344780273</v>
      </c>
      <c r="I40" s="1">
        <f t="shared" si="3"/>
        <v>19.957859987782168</v>
      </c>
      <c r="J40" s="1">
        <f t="shared" si="4"/>
        <v>20.9015107603385</v>
      </c>
    </row>
    <row r="41" spans="1:10">
      <c r="A41" s="88">
        <v>28946</v>
      </c>
      <c r="B41" s="89">
        <f>IPCA!B377</f>
        <v>2750000000000</v>
      </c>
      <c r="C41" s="90">
        <f>GEOMEAN(IPCA!D366:D377)</f>
        <v>4.4430371494750206E-9</v>
      </c>
      <c r="D41" s="90">
        <f>GEOMEAN(CPI!B366:B377)</f>
        <v>67.301129312094787</v>
      </c>
      <c r="E41" s="91">
        <f t="shared" si="6"/>
        <v>1.7982669109133837E-10</v>
      </c>
      <c r="F41" s="91">
        <f t="shared" si="6"/>
        <v>34.455918717946076</v>
      </c>
      <c r="G41" s="1">
        <f t="shared" si="1"/>
        <v>5.2190363160358036E-12</v>
      </c>
      <c r="H41" s="1">
        <f t="shared" si="2"/>
        <v>22.552111567464092</v>
      </c>
      <c r="I41" s="1">
        <f t="shared" si="3"/>
        <v>20.455934143133053</v>
      </c>
      <c r="J41" s="1">
        <f t="shared" si="4"/>
        <v>21.423134938676565</v>
      </c>
    </row>
    <row r="42" spans="1:10">
      <c r="A42" s="88">
        <v>28976</v>
      </c>
      <c r="B42" s="89">
        <f>IPCA!B378</f>
        <v>2750000000000</v>
      </c>
      <c r="C42" s="90">
        <f>GEOMEAN(IPCA!D367:D378)</f>
        <v>4.5867792090975374E-9</v>
      </c>
      <c r="D42" s="90">
        <f>GEOMEAN(CPI!B367:B378)</f>
        <v>67.881465900555781</v>
      </c>
      <c r="E42" s="91">
        <f t="shared" si="6"/>
        <v>1.8568935364980715E-10</v>
      </c>
      <c r="F42" s="91">
        <f t="shared" si="6"/>
        <v>34.751553786623873</v>
      </c>
      <c r="G42" s="1">
        <f t="shared" si="1"/>
        <v>5.3433396040346355E-12</v>
      </c>
      <c r="H42" s="1">
        <f t="shared" si="2"/>
        <v>23.089241690613253</v>
      </c>
      <c r="I42" s="1">
        <f t="shared" si="3"/>
        <v>20.94313900608185</v>
      </c>
      <c r="J42" s="1">
        <f t="shared" si="4"/>
        <v>21.933375900966489</v>
      </c>
    </row>
    <row r="43" spans="1:10">
      <c r="A43" s="88">
        <v>29007</v>
      </c>
      <c r="B43" s="89">
        <f>IPCA!B379</f>
        <v>2750000000000</v>
      </c>
      <c r="C43" s="90">
        <f>GEOMEAN(IPCA!D368:D379)</f>
        <v>4.7312945755297888E-9</v>
      </c>
      <c r="D43" s="90">
        <f>GEOMEAN(CPI!B368:B379)</f>
        <v>68.468703475081483</v>
      </c>
      <c r="E43" s="91">
        <f t="shared" si="6"/>
        <v>1.9156355278604646E-10</v>
      </c>
      <c r="F43" s="91">
        <f t="shared" si="6"/>
        <v>35.058858198616107</v>
      </c>
      <c r="G43" s="1">
        <f t="shared" si="1"/>
        <v>5.4640556660686724E-12</v>
      </c>
      <c r="H43" s="1">
        <f t="shared" si="2"/>
        <v>23.610870959720231</v>
      </c>
      <c r="I43" s="1">
        <f t="shared" si="3"/>
        <v>21.416283790953216</v>
      </c>
      <c r="J43" s="1">
        <f t="shared" si="4"/>
        <v>22.428891994287167</v>
      </c>
    </row>
    <row r="44" spans="1:10">
      <c r="A44" s="88">
        <v>29037</v>
      </c>
      <c r="B44" s="89">
        <f>IPCA!B380</f>
        <v>2750000000000</v>
      </c>
      <c r="C44" s="90">
        <f>GEOMEAN(IPCA!D369:D380)</f>
        <v>4.8778484457742275E-9</v>
      </c>
      <c r="D44" s="90">
        <f>GEOMEAN(CPI!B369:B380)</f>
        <v>69.080388515065707</v>
      </c>
      <c r="E44" s="91">
        <f t="shared" si="6"/>
        <v>1.9750476549165165E-10</v>
      </c>
      <c r="F44" s="91">
        <f t="shared" si="6"/>
        <v>35.3786784001177</v>
      </c>
      <c r="G44" s="1">
        <f t="shared" si="1"/>
        <v>5.5825930877902601E-12</v>
      </c>
      <c r="H44" s="1">
        <f t="shared" si="2"/>
        <v>24.12308605034357</v>
      </c>
      <c r="I44" s="1">
        <f t="shared" si="3"/>
        <v>21.880889427971542</v>
      </c>
      <c r="J44" s="1">
        <f t="shared" si="4"/>
        <v>22.915465190381209</v>
      </c>
    </row>
    <row r="45" spans="1:10">
      <c r="A45" s="88">
        <v>29068</v>
      </c>
      <c r="B45" s="89">
        <f>IPCA!B381</f>
        <v>2750000000000</v>
      </c>
      <c r="C45" s="90">
        <f>GEOMEAN(IPCA!D370:D381)</f>
        <v>5.0377912166598897E-9</v>
      </c>
      <c r="D45" s="90">
        <f>GEOMEAN(CPI!B370:B381)</f>
        <v>69.726437024734835</v>
      </c>
      <c r="E45" s="91">
        <f t="shared" si="6"/>
        <v>2.0398406077774744E-10</v>
      </c>
      <c r="F45" s="91">
        <f t="shared" si="6"/>
        <v>35.714931524275158</v>
      </c>
      <c r="G45" s="1">
        <f t="shared" si="1"/>
        <v>5.7114504234482731E-12</v>
      </c>
      <c r="H45" s="1">
        <f t="shared" si="2"/>
        <v>24.679894785534167</v>
      </c>
      <c r="I45" s="1">
        <f t="shared" si="3"/>
        <v>22.385943812050257</v>
      </c>
      <c r="J45" s="1">
        <f t="shared" si="4"/>
        <v>23.444399637753815</v>
      </c>
    </row>
    <row r="46" spans="1:10">
      <c r="A46" s="88">
        <v>29099</v>
      </c>
      <c r="B46" s="89">
        <f>IPCA!B382</f>
        <v>2750000000000</v>
      </c>
      <c r="C46" s="90">
        <f>GEOMEAN(IPCA!D371:D382)</f>
        <v>5.2206524541007472E-9</v>
      </c>
      <c r="D46" s="90">
        <f>GEOMEAN(CPI!B371:B382)</f>
        <v>70.397500374460549</v>
      </c>
      <c r="E46" s="91">
        <f t="shared" si="6"/>
        <v>2.1133428122218112E-10</v>
      </c>
      <c r="F46" s="91">
        <f t="shared" si="6"/>
        <v>36.055154183488646</v>
      </c>
      <c r="G46" s="1">
        <f t="shared" si="1"/>
        <v>5.861416654791648E-12</v>
      </c>
      <c r="H46" s="1">
        <f t="shared" si="2"/>
        <v>25.327917710804172</v>
      </c>
      <c r="I46" s="1">
        <f t="shared" si="3"/>
        <v>22.973734194467841</v>
      </c>
      <c r="J46" s="1">
        <f t="shared" si="4"/>
        <v>24.059982020356237</v>
      </c>
    </row>
    <row r="47" spans="1:10">
      <c r="A47" s="88">
        <v>29129</v>
      </c>
      <c r="B47" s="89">
        <f>IPCA!B383</f>
        <v>2750000000000</v>
      </c>
      <c r="C47" s="90">
        <f>GEOMEAN(IPCA!D372:D383)</f>
        <v>5.4125809070461931E-9</v>
      </c>
      <c r="D47" s="90">
        <f>GEOMEAN(CPI!B372:B383)</f>
        <v>71.069269065279741</v>
      </c>
      <c r="E47" s="91">
        <f t="shared" si="6"/>
        <v>2.1894570319199538E-10</v>
      </c>
      <c r="F47" s="91">
        <f t="shared" si="6"/>
        <v>36.394796443925785</v>
      </c>
      <c r="G47" s="1">
        <f t="shared" si="1"/>
        <v>6.0158518410545186E-12</v>
      </c>
      <c r="H47" s="1">
        <f t="shared" si="2"/>
        <v>25.995251551697582</v>
      </c>
      <c r="I47" s="1">
        <f t="shared" si="3"/>
        <v>23.579040578305253</v>
      </c>
      <c r="J47" s="1">
        <f t="shared" si="4"/>
        <v>24.693908598798242</v>
      </c>
    </row>
    <row r="48" spans="1:10">
      <c r="A48" s="88">
        <v>29160</v>
      </c>
      <c r="B48" s="89">
        <f>IPCA!B384</f>
        <v>2750000000000</v>
      </c>
      <c r="C48" s="90">
        <f>GEOMEAN(IPCA!D373:D384)</f>
        <v>5.6298845086547868E-9</v>
      </c>
      <c r="D48" s="90">
        <f>GEOMEAN(CPI!B373:B384)</f>
        <v>71.776179627299825</v>
      </c>
      <c r="E48" s="91">
        <f t="shared" si="6"/>
        <v>2.2750628369602335E-10</v>
      </c>
      <c r="F48" s="91">
        <f t="shared" si="6"/>
        <v>36.759678178814042</v>
      </c>
      <c r="G48" s="1">
        <f t="shared" si="1"/>
        <v>6.1890172865317304E-12</v>
      </c>
      <c r="H48" s="1">
        <f t="shared" si="2"/>
        <v>26.743521195660893</v>
      </c>
      <c r="I48" s="1">
        <f t="shared" si="3"/>
        <v>24.257759930700701</v>
      </c>
      <c r="J48" s="1">
        <f t="shared" si="4"/>
        <v>25.404719269683195</v>
      </c>
    </row>
    <row r="49" spans="1:10">
      <c r="A49" s="88">
        <v>29190</v>
      </c>
      <c r="B49" s="89">
        <f>IPCA!B385</f>
        <v>2750000000000</v>
      </c>
      <c r="C49" s="90">
        <f>GEOMEAN(IPCA!D374:D385)</f>
        <v>5.8761047932216944E-9</v>
      </c>
      <c r="D49" s="90">
        <f>GEOMEAN(CPI!B374:B385)</f>
        <v>72.52664089484675</v>
      </c>
      <c r="E49" s="91">
        <f t="shared" si="6"/>
        <v>2.3721426854315466E-10</v>
      </c>
      <c r="F49" s="91">
        <f t="shared" si="6"/>
        <v>37.140672207916019</v>
      </c>
      <c r="G49" s="1">
        <f t="shared" si="1"/>
        <v>6.3869137105331051E-12</v>
      </c>
      <c r="H49" s="1">
        <f t="shared" si="2"/>
        <v>27.598656504677308</v>
      </c>
      <c r="I49" s="1">
        <f t="shared" si="3"/>
        <v>25.033411980504503</v>
      </c>
      <c r="J49" s="1">
        <f t="shared" si="4"/>
        <v>26.21704582549517</v>
      </c>
    </row>
    <row r="50" spans="1:10">
      <c r="A50" s="88">
        <v>29221</v>
      </c>
      <c r="B50" s="89">
        <f>IPCA!B386</f>
        <v>2750000000000</v>
      </c>
      <c r="C50" s="90">
        <f>GEOMEAN(IPCA!D375:D386)</f>
        <v>6.1368665093719078E-9</v>
      </c>
      <c r="D50" s="90">
        <f>GEOMEAN(CPI!B375:B386)</f>
        <v>73.318032904156311</v>
      </c>
      <c r="E50" s="91">
        <f t="shared" ref="E50:F65" si="7">E62/(C62/C50)</f>
        <v>2.4794290450102319E-10</v>
      </c>
      <c r="F50" s="91">
        <f t="shared" si="7"/>
        <v>37.530498910069419</v>
      </c>
      <c r="G50" s="1">
        <f t="shared" si="1"/>
        <v>6.6064377426781347E-12</v>
      </c>
      <c r="H50" s="1">
        <f t="shared" si="2"/>
        <v>28.547247425469116</v>
      </c>
      <c r="I50" s="1">
        <f t="shared" si="3"/>
        <v>25.893833114305814</v>
      </c>
      <c r="J50" s="1">
        <f t="shared" si="4"/>
        <v>27.118149530881436</v>
      </c>
    </row>
    <row r="51" spans="1:10">
      <c r="A51" s="88">
        <v>29252</v>
      </c>
      <c r="B51" s="89">
        <f>IPCA!B387</f>
        <v>2750000000000</v>
      </c>
      <c r="C51" s="90">
        <f>GEOMEAN(IPCA!D376:D387)</f>
        <v>6.4182339845929348E-9</v>
      </c>
      <c r="D51" s="90">
        <f>GEOMEAN(CPI!B376:B387)</f>
        <v>74.132853549951378</v>
      </c>
      <c r="E51" s="91">
        <f t="shared" si="7"/>
        <v>2.5949729805339008E-10</v>
      </c>
      <c r="F51" s="91">
        <f t="shared" si="7"/>
        <v>37.946809446794902</v>
      </c>
      <c r="G51" s="1">
        <f t="shared" si="1"/>
        <v>6.8384483922747285E-12</v>
      </c>
      <c r="H51" s="1">
        <f t="shared" si="2"/>
        <v>29.549794588911059</v>
      </c>
      <c r="I51" s="1">
        <f t="shared" si="3"/>
        <v>26.803195356923496</v>
      </c>
      <c r="J51" s="1">
        <f t="shared" si="4"/>
        <v>28.070508386528026</v>
      </c>
    </row>
    <row r="52" spans="1:10">
      <c r="A52" s="88">
        <v>29281</v>
      </c>
      <c r="B52" s="89">
        <f>IPCA!B388</f>
        <v>2750000000000</v>
      </c>
      <c r="C52" s="90">
        <f>GEOMEAN(IPCA!D377:D388)</f>
        <v>6.7263318271190138E-9</v>
      </c>
      <c r="D52" s="90">
        <f>GEOMEAN(CPI!B377:B388)</f>
        <v>74.988064095754751</v>
      </c>
      <c r="E52" s="91">
        <f t="shared" si="7"/>
        <v>2.7210565276592065E-10</v>
      </c>
      <c r="F52" s="91">
        <f t="shared" si="7"/>
        <v>38.39117432178557</v>
      </c>
      <c r="G52" s="1">
        <f t="shared" si="1"/>
        <v>7.0877137147511208E-12</v>
      </c>
      <c r="H52" s="1">
        <f t="shared" si="2"/>
        <v>30.626901361499563</v>
      </c>
      <c r="I52" s="1">
        <f t="shared" si="3"/>
        <v>27.780187029711257</v>
      </c>
      <c r="J52" s="1">
        <f t="shared" si="4"/>
        <v>29.093694338029618</v>
      </c>
    </row>
    <row r="53" spans="1:10">
      <c r="A53" s="88">
        <v>29312</v>
      </c>
      <c r="B53" s="89">
        <f>IPCA!B389</f>
        <v>2750000000000</v>
      </c>
      <c r="C53" s="90">
        <f>GEOMEAN(IPCA!D378:D389)</f>
        <v>7.0569396356444084E-9</v>
      </c>
      <c r="D53" s="90">
        <f>GEOMEAN(CPI!B378:B389)</f>
        <v>75.851731968658811</v>
      </c>
      <c r="E53" s="91">
        <f t="shared" si="7"/>
        <v>2.8562131290286291E-10</v>
      </c>
      <c r="F53" s="91">
        <f t="shared" si="7"/>
        <v>38.833540210117341</v>
      </c>
      <c r="G53" s="1">
        <f t="shared" si="1"/>
        <v>7.3550160855138748E-12</v>
      </c>
      <c r="H53" s="1">
        <f t="shared" si="2"/>
        <v>31.781948485652958</v>
      </c>
      <c r="I53" s="1">
        <f t="shared" si="3"/>
        <v>28.827874641277731</v>
      </c>
      <c r="J53" s="1">
        <f t="shared" si="4"/>
        <v>30.19091888515219</v>
      </c>
    </row>
    <row r="54" spans="1:10">
      <c r="A54" s="88">
        <v>29342</v>
      </c>
      <c r="B54" s="89">
        <f>IPCA!B390</f>
        <v>2750000000000</v>
      </c>
      <c r="C54" s="90">
        <f>GEOMEAN(IPCA!D379:D390)</f>
        <v>7.4272407105545234E-9</v>
      </c>
      <c r="D54" s="90">
        <f>GEOMEAN(CPI!B379:B390)</f>
        <v>76.7071958801546</v>
      </c>
      <c r="E54" s="91">
        <f t="shared" si="7"/>
        <v>3.0068147256989018E-10</v>
      </c>
      <c r="F54" s="91">
        <f t="shared" si="7"/>
        <v>39.269839095040233</v>
      </c>
      <c r="G54" s="1">
        <f t="shared" si="1"/>
        <v>7.6568042930398999E-12</v>
      </c>
      <c r="H54" s="1">
        <f t="shared" si="2"/>
        <v>33.086013242772999</v>
      </c>
      <c r="I54" s="1">
        <f t="shared" si="3"/>
        <v>30.010728970027756</v>
      </c>
      <c r="J54" s="1">
        <f t="shared" si="4"/>
        <v>31.4297011241005</v>
      </c>
    </row>
    <row r="55" spans="1:10">
      <c r="A55" s="88">
        <v>29373</v>
      </c>
      <c r="B55" s="89">
        <f>IPCA!B391</f>
        <v>2750000000000</v>
      </c>
      <c r="C55" s="90">
        <f>GEOMEAN(IPCA!D380:D391)</f>
        <v>7.835344389665127E-9</v>
      </c>
      <c r="D55" s="90">
        <f>GEOMEAN(CPI!B380:B391)</f>
        <v>77.571116296508166</v>
      </c>
      <c r="E55" s="91">
        <f t="shared" si="7"/>
        <v>3.1724222295298474E-10</v>
      </c>
      <c r="F55" s="91">
        <f t="shared" si="7"/>
        <v>39.719676706561181</v>
      </c>
      <c r="G55" s="1">
        <f t="shared" si="1"/>
        <v>7.9870293330101648E-12</v>
      </c>
      <c r="H55" s="1">
        <f t="shared" si="2"/>
        <v>34.512957125285851</v>
      </c>
      <c r="I55" s="1">
        <f t="shared" si="3"/>
        <v>31.305041034745503</v>
      </c>
      <c r="J55" s="1">
        <f t="shared" si="4"/>
        <v>32.785211061763924</v>
      </c>
    </row>
    <row r="56" spans="1:10">
      <c r="A56" s="88">
        <v>29403</v>
      </c>
      <c r="B56" s="89">
        <f>IPCA!B392</f>
        <v>2750000000000</v>
      </c>
      <c r="C56" s="90">
        <f>GEOMEAN(IPCA!D381:D392)</f>
        <v>8.2703268614357866E-9</v>
      </c>
      <c r="D56" s="90">
        <f>GEOMEAN(CPI!B381:B392)</f>
        <v>78.372864248699713</v>
      </c>
      <c r="E56" s="91">
        <f t="shared" si="7"/>
        <v>3.3486669080960333E-10</v>
      </c>
      <c r="F56" s="91">
        <f t="shared" si="7"/>
        <v>40.137706506183392</v>
      </c>
      <c r="G56" s="1">
        <f t="shared" si="1"/>
        <v>8.3429453239440977E-12</v>
      </c>
      <c r="H56" s="1">
        <f t="shared" si="2"/>
        <v>36.050914834360263</v>
      </c>
      <c r="I56" s="1">
        <f t="shared" si="3"/>
        <v>32.700048394372878</v>
      </c>
      <c r="J56" s="1">
        <f t="shared" si="4"/>
        <v>34.246177385600888</v>
      </c>
    </row>
    <row r="57" spans="1:10">
      <c r="A57" s="88">
        <v>29434</v>
      </c>
      <c r="B57" s="89">
        <f>IPCA!B393</f>
        <v>2750000000000</v>
      </c>
      <c r="C57" s="90">
        <f>GEOMEAN(IPCA!D382:D393)</f>
        <v>8.7274888431257756E-9</v>
      </c>
      <c r="D57" s="90">
        <f>GEOMEAN(CPI!B382:B393)</f>
        <v>79.167714166587871</v>
      </c>
      <c r="E57" s="91">
        <f t="shared" si="7"/>
        <v>3.5338276995798533E-10</v>
      </c>
      <c r="F57" s="91">
        <f t="shared" si="7"/>
        <v>40.550895916136575</v>
      </c>
      <c r="G57" s="1">
        <f t="shared" si="1"/>
        <v>8.714549012402026E-12</v>
      </c>
      <c r="H57" s="1">
        <f t="shared" si="2"/>
        <v>37.656661055216198</v>
      </c>
      <c r="I57" s="1">
        <f t="shared" si="3"/>
        <v>34.1565434478916</v>
      </c>
      <c r="J57" s="1">
        <f t="shared" si="4"/>
        <v>35.771538674443377</v>
      </c>
    </row>
    <row r="58" spans="1:10">
      <c r="A58" s="88">
        <v>29465</v>
      </c>
      <c r="B58" s="89">
        <f>IPCA!B394</f>
        <v>2750000000000</v>
      </c>
      <c r="C58" s="90">
        <f>GEOMEAN(IPCA!D383:D394)</f>
        <v>9.1946945126147169E-9</v>
      </c>
      <c r="D58" s="90">
        <f>GEOMEAN(CPI!B383:B394)</f>
        <v>79.954542727074156</v>
      </c>
      <c r="E58" s="91">
        <f t="shared" si="7"/>
        <v>3.7220523161901817E-10</v>
      </c>
      <c r="F58" s="91">
        <f t="shared" si="7"/>
        <v>40.949939278537627</v>
      </c>
      <c r="G58" s="1">
        <f t="shared" si="1"/>
        <v>9.0892743231513303E-12</v>
      </c>
      <c r="H58" s="1">
        <f t="shared" si="2"/>
        <v>39.275896198149624</v>
      </c>
      <c r="I58" s="1">
        <f t="shared" si="3"/>
        <v>35.625273652910593</v>
      </c>
      <c r="J58" s="1">
        <f t="shared" si="4"/>
        <v>37.309713619203578</v>
      </c>
    </row>
    <row r="59" spans="1:10">
      <c r="A59" s="88">
        <v>29495</v>
      </c>
      <c r="B59" s="89">
        <f>IPCA!B395</f>
        <v>2750000000000</v>
      </c>
      <c r="C59" s="90">
        <f>GEOMEAN(IPCA!D384:D395)</f>
        <v>9.733451500079345E-9</v>
      </c>
      <c r="D59" s="90">
        <f>GEOMEAN(CPI!B384:B395)</f>
        <v>80.759070442297897</v>
      </c>
      <c r="E59" s="91">
        <f t="shared" si="7"/>
        <v>3.9373035152153649E-10</v>
      </c>
      <c r="F59" s="91">
        <f t="shared" si="7"/>
        <v>41.356974236618683</v>
      </c>
      <c r="G59" s="1">
        <f t="shared" si="1"/>
        <v>9.5202891117918396E-12</v>
      </c>
      <c r="H59" s="1">
        <f t="shared" si="2"/>
        <v>41.138365246464453</v>
      </c>
      <c r="I59" s="1">
        <f t="shared" si="3"/>
        <v>37.314629617738142</v>
      </c>
      <c r="J59" s="1">
        <f t="shared" si="4"/>
        <v>39.078945986727007</v>
      </c>
    </row>
    <row r="60" spans="1:10">
      <c r="A60" s="88">
        <v>29526</v>
      </c>
      <c r="B60" s="89">
        <f>IPCA!B396</f>
        <v>2750000000000</v>
      </c>
      <c r="C60" s="90">
        <f>GEOMEAN(IPCA!D385:D396)</f>
        <v>1.0306941450677285E-8</v>
      </c>
      <c r="D60" s="90">
        <f>GEOMEAN(CPI!B385:B396)</f>
        <v>81.564592923162252</v>
      </c>
      <c r="E60" s="91">
        <f t="shared" si="7"/>
        <v>4.1650835680755043E-10</v>
      </c>
      <c r="F60" s="91">
        <f t="shared" si="7"/>
        <v>41.772746922588077</v>
      </c>
      <c r="G60" s="1">
        <f t="shared" si="1"/>
        <v>9.9708156032786269E-12</v>
      </c>
      <c r="H60" s="1">
        <f t="shared" si="2"/>
        <v>43.085146813952299</v>
      </c>
      <c r="I60" s="1">
        <f t="shared" si="3"/>
        <v>39.080461407655754</v>
      </c>
      <c r="J60" s="1">
        <f t="shared" si="4"/>
        <v>40.928270121704678</v>
      </c>
    </row>
    <row r="61" spans="1:10">
      <c r="A61" s="88">
        <v>29556</v>
      </c>
      <c r="B61" s="89">
        <f>IPCA!B397</f>
        <v>2750000000000</v>
      </c>
      <c r="C61" s="90">
        <f>GEOMEAN(IPCA!D386:D397)</f>
        <v>1.091640799083687E-8</v>
      </c>
      <c r="D61" s="90">
        <f>GEOMEAN(CPI!B386:B397)</f>
        <v>82.370106153438712</v>
      </c>
      <c r="E61" s="91">
        <f t="shared" si="7"/>
        <v>4.4068780727874925E-10</v>
      </c>
      <c r="F61" s="91">
        <f t="shared" si="7"/>
        <v>42.181480827322929</v>
      </c>
      <c r="G61" s="1">
        <f t="shared" si="1"/>
        <v>1.0447423813373927E-11</v>
      </c>
      <c r="H61" s="1">
        <f t="shared" si="2"/>
        <v>45.144630764085605</v>
      </c>
      <c r="I61" s="1">
        <f t="shared" si="3"/>
        <v>40.948520100374587</v>
      </c>
      <c r="J61" s="1">
        <f t="shared" si="4"/>
        <v>42.884654668480202</v>
      </c>
    </row>
    <row r="62" spans="1:10">
      <c r="A62" s="88">
        <v>29587</v>
      </c>
      <c r="B62" s="89">
        <f>IPCA!B398</f>
        <v>2750000000000</v>
      </c>
      <c r="C62" s="90">
        <f>GEOMEAN(IPCA!D387:D398)</f>
        <v>1.1563916369839766E-8</v>
      </c>
      <c r="D62" s="90">
        <f>GEOMEAN(CPI!B387:B398)</f>
        <v>83.140876174629128</v>
      </c>
      <c r="E62" s="91">
        <f t="shared" si="7"/>
        <v>4.6720765520422715E-10</v>
      </c>
      <c r="F62" s="91">
        <f t="shared" si="7"/>
        <v>42.558678118562121</v>
      </c>
      <c r="G62" s="1">
        <f t="shared" si="1"/>
        <v>1.0977964444822662E-11</v>
      </c>
      <c r="H62" s="1">
        <f t="shared" si="2"/>
        <v>47.437163482193363</v>
      </c>
      <c r="I62" s="1">
        <f t="shared" si="3"/>
        <v>43.027966105344127</v>
      </c>
      <c r="J62" s="1">
        <f t="shared" si="4"/>
        <v>45.062421376685457</v>
      </c>
    </row>
    <row r="63" spans="1:10">
      <c r="A63" s="88">
        <v>29618</v>
      </c>
      <c r="B63" s="89">
        <f>IPCA!B399</f>
        <v>2750000000000</v>
      </c>
      <c r="C63" s="90">
        <f>GEOMEAN(IPCA!D388:D399)</f>
        <v>1.2267107145458011E-8</v>
      </c>
      <c r="D63" s="90">
        <f>GEOMEAN(CPI!B388:B399)</f>
        <v>83.892651261663161</v>
      </c>
      <c r="E63" s="91">
        <f t="shared" si="7"/>
        <v>4.9597461962578835E-10</v>
      </c>
      <c r="F63" s="91">
        <f t="shared" si="7"/>
        <v>42.942613146109458</v>
      </c>
      <c r="G63" s="1">
        <f t="shared" si="1"/>
        <v>1.1549707465129494E-11</v>
      </c>
      <c r="H63" s="1">
        <f t="shared" si="2"/>
        <v>49.907736898642099</v>
      </c>
      <c r="I63" s="1">
        <f t="shared" si="3"/>
        <v>45.26890425215435</v>
      </c>
      <c r="J63" s="1">
        <f t="shared" si="4"/>
        <v>47.409315924371477</v>
      </c>
    </row>
    <row r="64" spans="1:10">
      <c r="A64" s="88">
        <v>29646</v>
      </c>
      <c r="B64" s="89">
        <f>IPCA!B400</f>
        <v>2750000000000</v>
      </c>
      <c r="C64" s="90">
        <f>GEOMEAN(IPCA!D389:D400)</f>
        <v>1.3002099468091279E-8</v>
      </c>
      <c r="D64" s="90">
        <f>GEOMEAN(CPI!B389:B400)</f>
        <v>84.592751100136283</v>
      </c>
      <c r="E64" s="91">
        <f t="shared" si="7"/>
        <v>5.2598427404788926E-10</v>
      </c>
      <c r="F64" s="91">
        <f t="shared" si="7"/>
        <v>43.308426387668348</v>
      </c>
      <c r="G64" s="1">
        <f t="shared" si="1"/>
        <v>1.2145079327972493E-11</v>
      </c>
      <c r="H64" s="1">
        <f t="shared" si="2"/>
        <v>52.480413512083032</v>
      </c>
      <c r="I64" s="1">
        <f t="shared" si="3"/>
        <v>47.602455290987024</v>
      </c>
      <c r="J64" s="1">
        <f t="shared" si="4"/>
        <v>49.85320230185981</v>
      </c>
    </row>
    <row r="65" spans="1:10">
      <c r="A65" s="88">
        <v>29677</v>
      </c>
      <c r="B65" s="89">
        <f>IPCA!B401</f>
        <v>2750000000000</v>
      </c>
      <c r="C65" s="90">
        <f>GEOMEAN(IPCA!D390:D401)</f>
        <v>1.3793891093002066E-8</v>
      </c>
      <c r="D65" s="90">
        <f>GEOMEAN(CPI!B390:B401)</f>
        <v>85.26730557667608</v>
      </c>
      <c r="E65" s="91">
        <f t="shared" si="7"/>
        <v>5.5829148149750174E-10</v>
      </c>
      <c r="F65" s="91">
        <f t="shared" si="7"/>
        <v>43.653997789903876</v>
      </c>
      <c r="G65" s="1">
        <f t="shared" si="1"/>
        <v>1.2789011539892027E-11</v>
      </c>
      <c r="H65" s="1">
        <f t="shared" si="2"/>
        <v>55.2629254943188</v>
      </c>
      <c r="I65" s="1">
        <f t="shared" si="3"/>
        <v>50.126337885786285</v>
      </c>
      <c r="J65" s="1">
        <f t="shared" si="4"/>
        <v>52.496419522810456</v>
      </c>
    </row>
    <row r="66" spans="1:10">
      <c r="A66" s="88">
        <v>29707</v>
      </c>
      <c r="B66" s="89">
        <f>IPCA!B402</f>
        <v>2750000000000</v>
      </c>
      <c r="C66" s="90">
        <f>GEOMEAN(IPCA!D391:D402)</f>
        <v>1.4632247952138153E-8</v>
      </c>
      <c r="D66" s="90">
        <f>GEOMEAN(CPI!B391:B402)</f>
        <v>85.932898168079177</v>
      </c>
      <c r="E66" s="91">
        <f t="shared" ref="E66:F81" si="8">E78/(C78/C66)</f>
        <v>5.9236613336154809E-10</v>
      </c>
      <c r="F66" s="91">
        <f t="shared" si="8"/>
        <v>43.99288808970794</v>
      </c>
      <c r="G66" s="1">
        <f t="shared" ref="G66:G129" si="9">E66/F66</f>
        <v>1.3465043080454886E-11</v>
      </c>
      <c r="H66" s="1">
        <f t="shared" ref="H66:H129" si="10">$H$361*(G66/$G$361)*B66</f>
        <v>58.18414270812783</v>
      </c>
      <c r="I66" s="1">
        <f t="shared" ref="I66:I129" si="11">$I$433*(G66/$G$433)*B66</f>
        <v>52.776033315178985</v>
      </c>
      <c r="J66" s="1">
        <f t="shared" si="4"/>
        <v>55.271398281203176</v>
      </c>
    </row>
    <row r="67" spans="1:10">
      <c r="A67" s="88">
        <v>29738</v>
      </c>
      <c r="B67" s="89">
        <f>IPCA!B403</f>
        <v>2750000000000</v>
      </c>
      <c r="C67" s="90">
        <f>GEOMEAN(IPCA!D392:D403)</f>
        <v>1.5524165429869324E-8</v>
      </c>
      <c r="D67" s="90">
        <f>GEOMEAN(CPI!B392:B403)</f>
        <v>86.588725978611208</v>
      </c>
      <c r="E67" s="91">
        <f t="shared" si="8"/>
        <v>6.2855191878453061E-10</v>
      </c>
      <c r="F67" s="91">
        <f t="shared" si="8"/>
        <v>44.337072437595822</v>
      </c>
      <c r="G67" s="1">
        <f t="shared" si="9"/>
        <v>1.4176667159727649E-11</v>
      </c>
      <c r="H67" s="1">
        <f t="shared" si="10"/>
        <v>61.259159753045267</v>
      </c>
      <c r="I67" s="1">
        <f t="shared" si="11"/>
        <v>55.56523316334718</v>
      </c>
      <c r="J67" s="1">
        <f t="shared" ref="J67:J130" si="12">$J$505*(G67/$G$505)*B67</f>
        <v>58.192477528923675</v>
      </c>
    </row>
    <row r="68" spans="1:10">
      <c r="A68" s="88">
        <v>29768</v>
      </c>
      <c r="B68" s="89">
        <f>IPCA!B404</f>
        <v>2750000000000</v>
      </c>
      <c r="C68" s="90">
        <f>GEOMEAN(IPCA!D393:D404)</f>
        <v>1.6479657601135976E-8</v>
      </c>
      <c r="D68" s="90">
        <f>GEOMEAN(CPI!B393:B404)</f>
        <v>87.329407450580888</v>
      </c>
      <c r="E68" s="91">
        <f t="shared" si="8"/>
        <v>6.6726364012288648E-10</v>
      </c>
      <c r="F68" s="91">
        <f t="shared" si="8"/>
        <v>44.724690863502239</v>
      </c>
      <c r="G68" s="1">
        <f t="shared" si="9"/>
        <v>1.4919357232883854E-11</v>
      </c>
      <c r="H68" s="1">
        <f t="shared" si="10"/>
        <v>64.468416860224963</v>
      </c>
      <c r="I68" s="1">
        <f t="shared" si="11"/>
        <v>58.476195706099062</v>
      </c>
      <c r="J68" s="1">
        <f t="shared" si="12"/>
        <v>61.241076674699727</v>
      </c>
    </row>
    <row r="69" spans="1:10">
      <c r="A69" s="88">
        <v>29799</v>
      </c>
      <c r="B69" s="89">
        <f>IPCA!B405</f>
        <v>2750000000000</v>
      </c>
      <c r="C69" s="90">
        <f>GEOMEAN(IPCA!D394:D405)</f>
        <v>1.7501583943199731E-8</v>
      </c>
      <c r="D69" s="90">
        <f>GEOMEAN(CPI!B394:B405)</f>
        <v>88.079242647981701</v>
      </c>
      <c r="E69" s="91">
        <f t="shared" si="8"/>
        <v>7.086526632883131E-10</v>
      </c>
      <c r="F69" s="91">
        <f t="shared" si="8"/>
        <v>45.115515063056463</v>
      </c>
      <c r="G69" s="1">
        <f t="shared" si="9"/>
        <v>1.5707515747029658E-11</v>
      </c>
      <c r="H69" s="1">
        <f t="shared" si="10"/>
        <v>67.874148812932248</v>
      </c>
      <c r="I69" s="1">
        <f t="shared" si="11"/>
        <v>61.565371117693488</v>
      </c>
      <c r="J69" s="1">
        <f t="shared" si="12"/>
        <v>64.476314979084151</v>
      </c>
    </row>
    <row r="70" spans="1:10">
      <c r="A70" s="88">
        <v>29830</v>
      </c>
      <c r="B70" s="89">
        <f>IPCA!B406</f>
        <v>2750000000000</v>
      </c>
      <c r="C70" s="90">
        <f>GEOMEAN(IPCA!D395:D406)</f>
        <v>1.8602067373394488E-8</v>
      </c>
      <c r="D70" s="90">
        <f>GEOMEAN(CPI!B395:B406)</f>
        <v>88.845402092200587</v>
      </c>
      <c r="E70" s="91">
        <f t="shared" si="8"/>
        <v>7.5301977524187938E-10</v>
      </c>
      <c r="F70" s="91">
        <f t="shared" si="8"/>
        <v>45.503528589638272</v>
      </c>
      <c r="G70" s="1">
        <f t="shared" si="9"/>
        <v>1.6548601802572109E-11</v>
      </c>
      <c r="H70" s="1">
        <f t="shared" si="10"/>
        <v>71.508587321081848</v>
      </c>
      <c r="I70" s="1">
        <f t="shared" si="11"/>
        <v>64.861995229700511</v>
      </c>
      <c r="J70" s="1">
        <f t="shared" si="12"/>
        <v>67.928810606976526</v>
      </c>
    </row>
    <row r="71" spans="1:10">
      <c r="A71" s="88">
        <v>29860</v>
      </c>
      <c r="B71" s="89">
        <f>IPCA!B407</f>
        <v>2750000000000</v>
      </c>
      <c r="C71" s="90">
        <f>GEOMEAN(IPCA!D396:D407)</f>
        <v>1.9704231121831568E-8</v>
      </c>
      <c r="D71" s="90">
        <f>GEOMEAN(CPI!B396:B407)</f>
        <v>89.563462692186221</v>
      </c>
      <c r="E71" s="91">
        <f t="shared" si="8"/>
        <v>7.9706092396896406E-10</v>
      </c>
      <c r="F71" s="91">
        <f t="shared" si="8"/>
        <v>45.865731227672477</v>
      </c>
      <c r="G71" s="1">
        <f t="shared" si="9"/>
        <v>1.7378136195244347E-11</v>
      </c>
      <c r="H71" s="1">
        <f t="shared" si="10"/>
        <v>75.093109642781769</v>
      </c>
      <c r="I71" s="1">
        <f t="shared" si="11"/>
        <v>68.113342773274638</v>
      </c>
      <c r="J71" s="1">
        <f t="shared" si="12"/>
        <v>71.333888892384749</v>
      </c>
    </row>
    <row r="72" spans="1:10">
      <c r="A72" s="88">
        <v>29891</v>
      </c>
      <c r="B72" s="89">
        <f>IPCA!B408</f>
        <v>2750000000000</v>
      </c>
      <c r="C72" s="90">
        <f>GEOMEAN(IPCA!D397:D408)</f>
        <v>2.0848702354240072E-8</v>
      </c>
      <c r="D72" s="90">
        <f>GEOMEAN(CPI!B397:B408)</f>
        <v>90.249609662724282</v>
      </c>
      <c r="E72" s="91">
        <f t="shared" si="8"/>
        <v>8.4250587826552785E-10</v>
      </c>
      <c r="F72" s="91">
        <f t="shared" si="8"/>
        <v>46.220718686781616</v>
      </c>
      <c r="G72" s="1">
        <f t="shared" si="9"/>
        <v>1.822788355963991E-11</v>
      </c>
      <c r="H72" s="1">
        <f t="shared" si="10"/>
        <v>78.76497475456992</v>
      </c>
      <c r="I72" s="1">
        <f t="shared" si="11"/>
        <v>71.443914754728027</v>
      </c>
      <c r="J72" s="1">
        <f t="shared" si="12"/>
        <v>74.821937518392062</v>
      </c>
    </row>
    <row r="73" spans="1:10">
      <c r="A73" s="88">
        <v>29921</v>
      </c>
      <c r="B73" s="89">
        <f>IPCA!B409</f>
        <v>2750000000000</v>
      </c>
      <c r="C73" s="90">
        <f>GEOMEAN(IPCA!D398:D409)</f>
        <v>2.2047737536635691E-8</v>
      </c>
      <c r="D73" s="90">
        <f>GEOMEAN(CPI!B398:B409)</f>
        <v>90.894670656067845</v>
      </c>
      <c r="E73" s="91">
        <f t="shared" si="8"/>
        <v>8.9005184843155525E-10</v>
      </c>
      <c r="F73" s="91">
        <f t="shared" si="8"/>
        <v>46.546884381120798</v>
      </c>
      <c r="G73" s="1">
        <f t="shared" si="9"/>
        <v>1.912162028169078E-11</v>
      </c>
      <c r="H73" s="1">
        <f t="shared" si="10"/>
        <v>82.626923406987117</v>
      </c>
      <c r="I73" s="1">
        <f t="shared" si="11"/>
        <v>74.946902360198195</v>
      </c>
      <c r="J73" s="1">
        <f t="shared" si="12"/>
        <v>78.490553951911977</v>
      </c>
    </row>
    <row r="74" spans="1:10">
      <c r="A74" s="88">
        <v>29952</v>
      </c>
      <c r="B74" s="89">
        <f>IPCA!B410</f>
        <v>2750000000000</v>
      </c>
      <c r="C74" s="90">
        <f>GEOMEAN(IPCA!D399:D410)</f>
        <v>2.3318046260284091E-8</v>
      </c>
      <c r="D74" s="90">
        <f>GEOMEAN(CPI!B399:B410)</f>
        <v>91.507029402404982</v>
      </c>
      <c r="E74" s="91">
        <f t="shared" si="8"/>
        <v>9.4210035499953958E-10</v>
      </c>
      <c r="F74" s="91">
        <f t="shared" si="8"/>
        <v>46.841197604688652</v>
      </c>
      <c r="G74" s="1">
        <f t="shared" si="9"/>
        <v>2.0112644491934133E-11</v>
      </c>
      <c r="H74" s="1">
        <f t="shared" si="10"/>
        <v>86.90926351770743</v>
      </c>
      <c r="I74" s="1">
        <f t="shared" si="11"/>
        <v>78.831206808646002</v>
      </c>
      <c r="J74" s="1">
        <f t="shared" si="12"/>
        <v>82.558516713218268</v>
      </c>
    </row>
    <row r="75" spans="1:10">
      <c r="A75" s="88">
        <v>29983</v>
      </c>
      <c r="B75" s="89">
        <f>IPCA!B411</f>
        <v>2750000000000</v>
      </c>
      <c r="C75" s="90">
        <f>GEOMEAN(IPCA!D400:D411)</f>
        <v>2.4666090376526516E-8</v>
      </c>
      <c r="D75" s="90">
        <f>GEOMEAN(CPI!B400:B411)</f>
        <v>92.068905175880616</v>
      </c>
      <c r="E75" s="91">
        <f t="shared" si="8"/>
        <v>9.9728115578436902E-10</v>
      </c>
      <c r="F75" s="91">
        <f t="shared" si="8"/>
        <v>47.127839188465472</v>
      </c>
      <c r="G75" s="1">
        <f t="shared" si="9"/>
        <v>2.1161189924202028E-11</v>
      </c>
      <c r="H75" s="1">
        <f t="shared" si="10"/>
        <v>91.440160054948194</v>
      </c>
      <c r="I75" s="1">
        <f t="shared" si="11"/>
        <v>82.940964819459566</v>
      </c>
      <c r="J75" s="1">
        <f t="shared" si="12"/>
        <v>86.86259296878842</v>
      </c>
    </row>
    <row r="76" spans="1:10">
      <c r="A76" s="88">
        <v>30011</v>
      </c>
      <c r="B76" s="89">
        <f>IPCA!B412</f>
        <v>2750000000000</v>
      </c>
      <c r="C76" s="90">
        <f>GEOMEAN(IPCA!D401:D412)</f>
        <v>2.6107362596784871E-8</v>
      </c>
      <c r="D76" s="90">
        <f>GEOMEAN(CPI!B401:B412)</f>
        <v>92.573572451000729</v>
      </c>
      <c r="E76" s="91">
        <f t="shared" si="8"/>
        <v>1.0561419097335044E-9</v>
      </c>
      <c r="F76" s="91">
        <f t="shared" si="8"/>
        <v>47.394318021313161</v>
      </c>
      <c r="G76" s="1">
        <f t="shared" si="9"/>
        <v>2.228414615563323E-11</v>
      </c>
      <c r="H76" s="1">
        <f t="shared" si="10"/>
        <v>96.292595003293499</v>
      </c>
      <c r="I76" s="1">
        <f t="shared" si="11"/>
        <v>87.342374835557237</v>
      </c>
      <c r="J76" s="1">
        <f t="shared" si="12"/>
        <v>91.47211116705445</v>
      </c>
    </row>
    <row r="77" spans="1:10">
      <c r="A77" s="88">
        <v>30042</v>
      </c>
      <c r="B77" s="89">
        <f>IPCA!B413</f>
        <v>2750000000000</v>
      </c>
      <c r="C77" s="90">
        <f>GEOMEAN(IPCA!D402:D413)</f>
        <v>2.7620388050456627E-8</v>
      </c>
      <c r="D77" s="90">
        <f>GEOMEAN(CPI!B402:B413)</f>
        <v>93.061360925606706</v>
      </c>
      <c r="E77" s="91">
        <f t="shared" si="8"/>
        <v>1.1179026469223273E-9</v>
      </c>
      <c r="F77" s="91">
        <f t="shared" si="8"/>
        <v>47.644292460006305</v>
      </c>
      <c r="G77" s="1">
        <f t="shared" si="9"/>
        <v>2.3463516597727211E-11</v>
      </c>
      <c r="H77" s="1">
        <f t="shared" si="10"/>
        <v>101.38880284299586</v>
      </c>
      <c r="I77" s="1">
        <f t="shared" si="11"/>
        <v>91.964899499680826</v>
      </c>
      <c r="J77" s="1">
        <f t="shared" si="12"/>
        <v>96.313198791993045</v>
      </c>
    </row>
    <row r="78" spans="1:10">
      <c r="A78" s="88">
        <v>30072</v>
      </c>
      <c r="B78" s="89">
        <f>IPCA!B414</f>
        <v>2750000000000</v>
      </c>
      <c r="C78" s="90">
        <f>GEOMEAN(IPCA!D403:D414)</f>
        <v>2.9246330963699684E-8</v>
      </c>
      <c r="D78" s="90">
        <f>GEOMEAN(CPI!B403:B414)</f>
        <v>93.564298049240961</v>
      </c>
      <c r="E78" s="91">
        <f t="shared" si="8"/>
        <v>1.183996884460076E-9</v>
      </c>
      <c r="F78" s="91">
        <f t="shared" si="8"/>
        <v>47.899742485367916</v>
      </c>
      <c r="G78" s="1">
        <f t="shared" si="9"/>
        <v>2.4718230684053369E-11</v>
      </c>
      <c r="H78" s="1">
        <f t="shared" si="10"/>
        <v>106.81058003453478</v>
      </c>
      <c r="I78" s="1">
        <f t="shared" si="11"/>
        <v>96.882732441269653</v>
      </c>
      <c r="J78" s="1">
        <f t="shared" si="12"/>
        <v>101.46355750826282</v>
      </c>
    </row>
    <row r="79" spans="1:10">
      <c r="A79" s="88">
        <v>30103</v>
      </c>
      <c r="B79" s="89">
        <f>IPCA!B415</f>
        <v>2750000000000</v>
      </c>
      <c r="C79" s="90">
        <f>GEOMEAN(IPCA!D404:D415)</f>
        <v>3.1006540750045987E-8</v>
      </c>
      <c r="D79" s="90">
        <f>GEOMEAN(CPI!B404:B415)</f>
        <v>94.098014211610433</v>
      </c>
      <c r="E79" s="91">
        <f t="shared" si="8"/>
        <v>1.2554118140105518E-9</v>
      </c>
      <c r="F79" s="91">
        <f t="shared" si="8"/>
        <v>48.182144097658288</v>
      </c>
      <c r="G79" s="1">
        <f t="shared" si="9"/>
        <v>2.6055540647298972E-11</v>
      </c>
      <c r="H79" s="1">
        <f t="shared" si="10"/>
        <v>112.58926438641988</v>
      </c>
      <c r="I79" s="1">
        <f t="shared" si="11"/>
        <v>102.12429867698543</v>
      </c>
      <c r="J79" s="1">
        <f t="shared" si="12"/>
        <v>106.95295632877308</v>
      </c>
    </row>
    <row r="80" spans="1:10">
      <c r="A80" s="88">
        <v>30133</v>
      </c>
      <c r="B80" s="89">
        <f>IPCA!B416</f>
        <v>2750000000000</v>
      </c>
      <c r="C80" s="90">
        <f>GEOMEAN(IPCA!D405:D416)</f>
        <v>3.2875321159404945E-8</v>
      </c>
      <c r="D80" s="90">
        <f>GEOMEAN(CPI!B405:B416)</f>
        <v>94.588764666965844</v>
      </c>
      <c r="E80" s="91">
        <f t="shared" si="8"/>
        <v>1.3311263497077372E-9</v>
      </c>
      <c r="F80" s="91">
        <f t="shared" si="8"/>
        <v>48.442482119034132</v>
      </c>
      <c r="G80" s="1">
        <f t="shared" si="9"/>
        <v>2.7478491841868442E-11</v>
      </c>
      <c r="H80" s="1">
        <f t="shared" si="10"/>
        <v>118.73801525760788</v>
      </c>
      <c r="I80" s="1">
        <f t="shared" si="11"/>
        <v>107.70153442749557</v>
      </c>
      <c r="J80" s="1">
        <f t="shared" si="12"/>
        <v>112.79389584451253</v>
      </c>
    </row>
    <row r="81" spans="1:10">
      <c r="A81" s="88">
        <v>30164</v>
      </c>
      <c r="B81" s="89">
        <f>IPCA!B417</f>
        <v>2750000000000</v>
      </c>
      <c r="C81" s="90">
        <f>GEOMEAN(IPCA!D406:D417)</f>
        <v>3.4869842428073613E-8</v>
      </c>
      <c r="D81" s="90">
        <f>GEOMEAN(CPI!B406:B417)</f>
        <v>95.038000834147496</v>
      </c>
      <c r="E81" s="91">
        <f t="shared" si="8"/>
        <v>1.4119068757030721E-9</v>
      </c>
      <c r="F81" s="91">
        <f t="shared" si="8"/>
        <v>48.679895844835642</v>
      </c>
      <c r="G81" s="1">
        <f t="shared" si="9"/>
        <v>2.9003900916375084E-11</v>
      </c>
      <c r="H81" s="1">
        <f t="shared" si="10"/>
        <v>125.32949949936267</v>
      </c>
      <c r="I81" s="1">
        <f t="shared" si="11"/>
        <v>113.68035229346255</v>
      </c>
      <c r="J81" s="1">
        <f t="shared" si="12"/>
        <v>119.05540514641741</v>
      </c>
    </row>
    <row r="82" spans="1:10">
      <c r="A82" s="88">
        <v>30195</v>
      </c>
      <c r="B82" s="89">
        <f>IPCA!B418</f>
        <v>2750000000000</v>
      </c>
      <c r="C82" s="90">
        <f>GEOMEAN(IPCA!D407:D418)</f>
        <v>3.6980195233073302E-8</v>
      </c>
      <c r="D82" s="90">
        <f>GEOMEAN(CPI!B407:B418)</f>
        <v>95.428447203358019</v>
      </c>
      <c r="E82" s="91">
        <f t="shared" ref="E82:F97" si="13">E94/(C94/C82)</f>
        <v>1.4969743816022002E-9</v>
      </c>
      <c r="F82" s="91">
        <f t="shared" si="13"/>
        <v>48.875135610016962</v>
      </c>
      <c r="G82" s="1">
        <f t="shared" si="9"/>
        <v>3.0628546865768597E-11</v>
      </c>
      <c r="H82" s="1">
        <f t="shared" si="10"/>
        <v>132.34979874422038</v>
      </c>
      <c r="I82" s="1">
        <f t="shared" si="11"/>
        <v>120.04812759416112</v>
      </c>
      <c r="J82" s="1">
        <f t="shared" si="12"/>
        <v>125.72426263156099</v>
      </c>
    </row>
    <row r="83" spans="1:10">
      <c r="A83" s="88">
        <v>30225</v>
      </c>
      <c r="B83" s="89">
        <f>IPCA!B419</f>
        <v>2750000000000</v>
      </c>
      <c r="C83" s="90">
        <f>GEOMEAN(IPCA!D408:D419)</f>
        <v>3.9198458957515913E-8</v>
      </c>
      <c r="D83" s="90">
        <f>GEOMEAN(CPI!B408:B419)</f>
        <v>95.82781256537406</v>
      </c>
      <c r="E83" s="91">
        <f t="shared" si="13"/>
        <v>1.5856269509658983E-9</v>
      </c>
      <c r="F83" s="91">
        <f t="shared" si="13"/>
        <v>49.073724520508883</v>
      </c>
      <c r="G83" s="1">
        <f t="shared" si="9"/>
        <v>3.2311118963534818E-11</v>
      </c>
      <c r="H83" s="1">
        <f t="shared" si="10"/>
        <v>139.62040415321817</v>
      </c>
      <c r="I83" s="1">
        <f t="shared" si="11"/>
        <v>126.64294355994122</v>
      </c>
      <c r="J83" s="1">
        <f t="shared" si="12"/>
        <v>132.63089575533223</v>
      </c>
    </row>
    <row r="84" spans="1:10">
      <c r="A84" s="88">
        <v>30256</v>
      </c>
      <c r="B84" s="89">
        <f>IPCA!B420</f>
        <v>2750000000000</v>
      </c>
      <c r="C84" s="90">
        <f>GEOMEAN(IPCA!D409:D420)</f>
        <v>4.1550341340674631E-8</v>
      </c>
      <c r="D84" s="90">
        <f>GEOMEAN(CPI!B409:B420)</f>
        <v>96.186793769871443</v>
      </c>
      <c r="E84" s="91">
        <f t="shared" si="13"/>
        <v>1.6790688565966398E-9</v>
      </c>
      <c r="F84" s="91">
        <f t="shared" si="13"/>
        <v>49.261406812011515</v>
      </c>
      <c r="G84" s="1">
        <f t="shared" si="9"/>
        <v>3.4084874250632012E-11</v>
      </c>
      <c r="H84" s="1">
        <f t="shared" si="10"/>
        <v>147.2850235782808</v>
      </c>
      <c r="I84" s="1">
        <f t="shared" si="11"/>
        <v>133.59515066135765</v>
      </c>
      <c r="J84" s="1">
        <f t="shared" si="12"/>
        <v>139.91181824037392</v>
      </c>
    </row>
    <row r="85" spans="1:10">
      <c r="A85" s="88">
        <v>30286</v>
      </c>
      <c r="B85" s="89">
        <f>IPCA!B421</f>
        <v>2750000000000</v>
      </c>
      <c r="C85" s="90">
        <f>GEOMEAN(IPCA!D410:D421)</f>
        <v>4.4107969742559447E-8</v>
      </c>
      <c r="D85" s="90">
        <f>GEOMEAN(CPI!B410:B421)</f>
        <v>96.488512706115998</v>
      </c>
      <c r="E85" s="91">
        <f t="shared" si="13"/>
        <v>1.780608097982586E-9</v>
      </c>
      <c r="F85" s="91">
        <f t="shared" si="13"/>
        <v>49.411473880928412</v>
      </c>
      <c r="G85" s="1">
        <f t="shared" si="9"/>
        <v>3.6036328369266802E-11</v>
      </c>
      <c r="H85" s="1">
        <f t="shared" si="10"/>
        <v>155.71750197798411</v>
      </c>
      <c r="I85" s="1">
        <f t="shared" si="11"/>
        <v>141.24384565347449</v>
      </c>
      <c r="J85" s="1">
        <f t="shared" si="12"/>
        <v>147.92216006951523</v>
      </c>
    </row>
    <row r="86" spans="1:10">
      <c r="A86" s="88">
        <v>30317</v>
      </c>
      <c r="B86" s="89">
        <f>IPCA!B422</f>
        <v>2750000000000</v>
      </c>
      <c r="C86" s="90">
        <f>GEOMEAN(IPCA!D411:D422)</f>
        <v>4.6883743144433867E-8</v>
      </c>
      <c r="D86" s="90">
        <f>GEOMEAN(CPI!B411:B422)</f>
        <v>96.781988803878093</v>
      </c>
      <c r="E86" s="91">
        <f t="shared" si="13"/>
        <v>1.8942063398899978E-9</v>
      </c>
      <c r="F86" s="91">
        <f t="shared" si="13"/>
        <v>49.541377222524851</v>
      </c>
      <c r="G86" s="1">
        <f t="shared" si="9"/>
        <v>3.8234834114154659E-11</v>
      </c>
      <c r="H86" s="1">
        <f t="shared" si="10"/>
        <v>165.21752149079748</v>
      </c>
      <c r="I86" s="1">
        <f t="shared" si="11"/>
        <v>149.86085576941196</v>
      </c>
      <c r="J86" s="1">
        <f t="shared" si="12"/>
        <v>156.94660105519566</v>
      </c>
    </row>
    <row r="87" spans="1:10">
      <c r="A87" s="88">
        <v>30348</v>
      </c>
      <c r="B87" s="89">
        <f>IPCA!B423</f>
        <v>2750000000000</v>
      </c>
      <c r="C87" s="90">
        <f>GEOMEAN(IPCA!D412:D423)</f>
        <v>4.9881519736361513E-8</v>
      </c>
      <c r="D87" s="90">
        <f>GEOMEAN(CPI!B412:B423)</f>
        <v>97.058931346870509</v>
      </c>
      <c r="E87" s="91">
        <f t="shared" si="13"/>
        <v>2.0167727797794867E-9</v>
      </c>
      <c r="F87" s="91">
        <f t="shared" si="13"/>
        <v>49.682112539315021</v>
      </c>
      <c r="G87" s="1">
        <f t="shared" si="9"/>
        <v>4.0593539137120043E-11</v>
      </c>
      <c r="H87" s="1">
        <f t="shared" si="10"/>
        <v>175.40978220935432</v>
      </c>
      <c r="I87" s="1">
        <f t="shared" si="11"/>
        <v>159.10576454013798</v>
      </c>
      <c r="J87" s="1">
        <f t="shared" si="12"/>
        <v>166.62862910168818</v>
      </c>
    </row>
    <row r="88" spans="1:10">
      <c r="A88" s="88">
        <v>30376</v>
      </c>
      <c r="B88" s="89">
        <f>IPCA!B424</f>
        <v>2750000000000</v>
      </c>
      <c r="C88" s="90">
        <f>GEOMEAN(IPCA!D413:D424)</f>
        <v>5.3138784563302586E-8</v>
      </c>
      <c r="D88" s="90">
        <f>GEOMEAN(CPI!B413:B424)</f>
        <v>97.345245683501361</v>
      </c>
      <c r="E88" s="91">
        <f t="shared" si="13"/>
        <v>2.1496655283178664E-9</v>
      </c>
      <c r="F88" s="91">
        <f t="shared" si="13"/>
        <v>49.837241986407243</v>
      </c>
      <c r="G88" s="1">
        <f t="shared" si="9"/>
        <v>4.3133717730691691E-11</v>
      </c>
      <c r="H88" s="1">
        <f t="shared" si="10"/>
        <v>186.38621302427237</v>
      </c>
      <c r="I88" s="1">
        <f t="shared" si="11"/>
        <v>169.061956234425</v>
      </c>
      <c r="J88" s="1">
        <f t="shared" si="12"/>
        <v>177.05557106628399</v>
      </c>
    </row>
    <row r="89" spans="1:10">
      <c r="A89" s="88">
        <v>30407</v>
      </c>
      <c r="B89" s="89">
        <f>IPCA!B425</f>
        <v>2750000000000</v>
      </c>
      <c r="C89" s="90">
        <f>GEOMEAN(IPCA!D414:D425)</f>
        <v>5.6639483087953936E-8</v>
      </c>
      <c r="D89" s="90">
        <f>GEOMEAN(CPI!B414:B425)</f>
        <v>97.656008812083527</v>
      </c>
      <c r="E89" s="91">
        <f t="shared" si="13"/>
        <v>2.2924163103236817E-9</v>
      </c>
      <c r="F89" s="91">
        <f t="shared" si="13"/>
        <v>49.996597922517722</v>
      </c>
      <c r="G89" s="1">
        <f t="shared" si="9"/>
        <v>4.585144600991364E-11</v>
      </c>
      <c r="H89" s="1">
        <f t="shared" si="10"/>
        <v>198.12985833571554</v>
      </c>
      <c r="I89" s="1">
        <f t="shared" si="11"/>
        <v>179.71405124435617</v>
      </c>
      <c r="J89" s="1">
        <f t="shared" si="12"/>
        <v>188.21132015995053</v>
      </c>
    </row>
    <row r="90" spans="1:10">
      <c r="A90" s="88">
        <v>30437</v>
      </c>
      <c r="B90" s="89">
        <f>IPCA!B426</f>
        <v>2750000000000</v>
      </c>
      <c r="C90" s="90">
        <f>GEOMEAN(IPCA!D415:D426)</f>
        <v>6.0362513814285174E-8</v>
      </c>
      <c r="D90" s="90">
        <f>GEOMEAN(CPI!B415:B426)</f>
        <v>97.940237090708791</v>
      </c>
      <c r="E90" s="91">
        <f t="shared" si="13"/>
        <v>2.4436921124567297E-9</v>
      </c>
      <c r="F90" s="91">
        <f t="shared" si="13"/>
        <v>50.139981097617913</v>
      </c>
      <c r="G90" s="1">
        <f t="shared" si="9"/>
        <v>4.8737395965488836E-11</v>
      </c>
      <c r="H90" s="1">
        <f t="shared" si="10"/>
        <v>210.60041064367221</v>
      </c>
      <c r="I90" s="1">
        <f t="shared" si="11"/>
        <v>191.02548857814824</v>
      </c>
      <c r="J90" s="1">
        <f t="shared" si="12"/>
        <v>200.05758670816184</v>
      </c>
    </row>
    <row r="91" spans="1:10">
      <c r="A91" s="88">
        <v>30468</v>
      </c>
      <c r="B91" s="89">
        <f>IPCA!B427</f>
        <v>2750000000000</v>
      </c>
      <c r="C91" s="90">
        <f>GEOMEAN(IPCA!D416:D427)</f>
        <v>6.44675609416301E-8</v>
      </c>
      <c r="D91" s="90">
        <f>GEOMEAN(CPI!B416:B427)</f>
        <v>98.148145158763683</v>
      </c>
      <c r="E91" s="91">
        <f t="shared" si="13"/>
        <v>2.6102020950675578E-9</v>
      </c>
      <c r="F91" s="91">
        <f t="shared" si="13"/>
        <v>50.255981622765646</v>
      </c>
      <c r="G91" s="1">
        <f t="shared" si="9"/>
        <v>5.1938137725781731E-11</v>
      </c>
      <c r="H91" s="1">
        <f t="shared" si="10"/>
        <v>224.43121788580206</v>
      </c>
      <c r="I91" s="1">
        <f t="shared" si="11"/>
        <v>203.57074764380252</v>
      </c>
      <c r="J91" s="1">
        <f t="shared" si="12"/>
        <v>213.19601274745315</v>
      </c>
    </row>
    <row r="92" spans="1:10">
      <c r="A92" s="88">
        <v>30498</v>
      </c>
      <c r="B92" s="89">
        <f>IPCA!B428</f>
        <v>2750000000000</v>
      </c>
      <c r="C92" s="90">
        <f>GEOMEAN(IPCA!D417:D428)</f>
        <v>6.9049339426523226E-8</v>
      </c>
      <c r="D92" s="90">
        <f>GEOMEAN(CPI!B417:B428)</f>
        <v>98.347238369516219</v>
      </c>
      <c r="E92" s="91">
        <f t="shared" si="13"/>
        <v>2.7958174064639946E-9</v>
      </c>
      <c r="F92" s="91">
        <f t="shared" si="13"/>
        <v>50.367338583453559</v>
      </c>
      <c r="G92" s="1">
        <f t="shared" si="9"/>
        <v>5.5508539563423813E-11</v>
      </c>
      <c r="H92" s="1">
        <f t="shared" si="10"/>
        <v>239.85937276101919</v>
      </c>
      <c r="I92" s="1">
        <f t="shared" si="11"/>
        <v>217.56488380854245</v>
      </c>
      <c r="J92" s="1">
        <f t="shared" si="12"/>
        <v>227.85182192779695</v>
      </c>
    </row>
    <row r="93" spans="1:10">
      <c r="A93" s="88">
        <v>30529</v>
      </c>
      <c r="B93" s="89">
        <f>IPCA!B429</f>
        <v>2750000000000</v>
      </c>
      <c r="C93" s="90">
        <f>GEOMEAN(IPCA!D418:D429)</f>
        <v>7.4136835163543356E-8</v>
      </c>
      <c r="D93" s="90">
        <f>GEOMEAN(CPI!B418:B429)</f>
        <v>98.554531796881591</v>
      </c>
      <c r="E93" s="91">
        <f t="shared" si="13"/>
        <v>3.0018577665266177E-9</v>
      </c>
      <c r="F93" s="91">
        <f t="shared" si="13"/>
        <v>50.481115983080883</v>
      </c>
      <c r="G93" s="1">
        <f t="shared" si="9"/>
        <v>5.9464964434080905E-11</v>
      </c>
      <c r="H93" s="1">
        <f t="shared" si="10"/>
        <v>256.95558165636584</v>
      </c>
      <c r="I93" s="1">
        <f t="shared" si="11"/>
        <v>233.07203143036406</v>
      </c>
      <c r="J93" s="1">
        <f t="shared" si="12"/>
        <v>244.09218101830484</v>
      </c>
    </row>
    <row r="94" spans="1:10">
      <c r="A94" s="88">
        <v>30560</v>
      </c>
      <c r="B94" s="89">
        <f>IPCA!B430</f>
        <v>2750000000000</v>
      </c>
      <c r="C94" s="90">
        <f>GEOMEAN(IPCA!D419:D430)</f>
        <v>7.9921437211317159E-8</v>
      </c>
      <c r="D94" s="90">
        <f>GEOMEAN(CPI!B419:B430)</f>
        <v>98.786401120999699</v>
      </c>
      <c r="E94" s="91">
        <f t="shared" si="13"/>
        <v>3.2352545272440862E-9</v>
      </c>
      <c r="F94" s="91">
        <f t="shared" si="13"/>
        <v>50.594962956124611</v>
      </c>
      <c r="G94" s="1">
        <f t="shared" si="9"/>
        <v>6.3944201916891661E-11</v>
      </c>
      <c r="H94" s="1">
        <f t="shared" si="10"/>
        <v>276.31092952760724</v>
      </c>
      <c r="I94" s="1">
        <f t="shared" si="11"/>
        <v>250.62833520205854</v>
      </c>
      <c r="J94" s="1">
        <f t="shared" si="12"/>
        <v>262.47858479208048</v>
      </c>
    </row>
    <row r="95" spans="1:10">
      <c r="A95" s="88">
        <v>30590</v>
      </c>
      <c r="B95" s="89">
        <f>IPCA!B431</f>
        <v>2750000000000</v>
      </c>
      <c r="C95" s="90">
        <f>GEOMEAN(IPCA!D420:D431)</f>
        <v>8.6455771395098803E-8</v>
      </c>
      <c r="D95" s="90">
        <f>GEOMEAN(CPI!B420:B431)</f>
        <v>99.018115006705429</v>
      </c>
      <c r="E95" s="91">
        <f t="shared" si="13"/>
        <v>3.4972446579900627E-9</v>
      </c>
      <c r="F95" s="91">
        <f t="shared" si="13"/>
        <v>50.707488445112688</v>
      </c>
      <c r="G95" s="1">
        <f t="shared" si="9"/>
        <v>6.8968997779797075E-11</v>
      </c>
      <c r="H95" s="1">
        <f t="shared" si="10"/>
        <v>298.02370369547288</v>
      </c>
      <c r="I95" s="1">
        <f t="shared" si="11"/>
        <v>270.32294681808844</v>
      </c>
      <c r="J95" s="1">
        <f t="shared" si="12"/>
        <v>283.10440022846188</v>
      </c>
    </row>
    <row r="96" spans="1:10">
      <c r="A96" s="88">
        <v>30621</v>
      </c>
      <c r="B96" s="89">
        <f>IPCA!B432</f>
        <v>2750000000000</v>
      </c>
      <c r="C96" s="90">
        <f>GEOMEAN(IPCA!D421:D432)</f>
        <v>9.3678086683982977E-8</v>
      </c>
      <c r="D96" s="90">
        <f>GEOMEAN(CPI!B421:B432)</f>
        <v>99.283601832581809</v>
      </c>
      <c r="E96" s="91">
        <f t="shared" si="13"/>
        <v>3.7855755890664444E-9</v>
      </c>
      <c r="F96" s="91">
        <f t="shared" si="13"/>
        <v>50.847415824442869</v>
      </c>
      <c r="G96" s="1">
        <f t="shared" si="9"/>
        <v>7.4449714458186484E-11</v>
      </c>
      <c r="H96" s="1">
        <f t="shared" si="10"/>
        <v>321.70656898248478</v>
      </c>
      <c r="I96" s="1">
        <f t="shared" si="11"/>
        <v>291.80453319560229</v>
      </c>
      <c r="J96" s="1">
        <f t="shared" si="12"/>
        <v>305.60168245679773</v>
      </c>
    </row>
    <row r="97" spans="1:10">
      <c r="A97" s="88">
        <v>30651</v>
      </c>
      <c r="B97" s="89">
        <f>IPCA!B433</f>
        <v>2750000000000</v>
      </c>
      <c r="C97" s="90">
        <f>GEOMEAN(IPCA!D422:D433)</f>
        <v>1.0157184022543264E-7</v>
      </c>
      <c r="D97" s="90">
        <f>GEOMEAN(CPI!B422:B433)</f>
        <v>99.591932561324086</v>
      </c>
      <c r="E97" s="91">
        <f t="shared" si="13"/>
        <v>4.1003846308955959E-9</v>
      </c>
      <c r="F97" s="91">
        <f t="shared" si="13"/>
        <v>51.000725749533999</v>
      </c>
      <c r="G97" s="1">
        <f t="shared" si="9"/>
        <v>8.0398554542786322E-11</v>
      </c>
      <c r="H97" s="1">
        <f t="shared" si="10"/>
        <v>347.41225431613287</v>
      </c>
      <c r="I97" s="1">
        <f t="shared" si="11"/>
        <v>315.12092220495015</v>
      </c>
      <c r="J97" s="1">
        <f t="shared" si="12"/>
        <v>330.02052075256023</v>
      </c>
    </row>
    <row r="98" spans="1:10">
      <c r="A98" s="88">
        <v>30682</v>
      </c>
      <c r="B98" s="89">
        <f>IPCA!B434</f>
        <v>2750000000000</v>
      </c>
      <c r="C98" s="90">
        <f>GEOMEAN(IPCA!D423:D434)</f>
        <v>1.102172117311366E-7</v>
      </c>
      <c r="D98" s="90">
        <f>GEOMEAN(CPI!B423:B434)</f>
        <v>99.933347943087838</v>
      </c>
      <c r="E98" s="91">
        <f t="shared" ref="E98:F113" si="14">E110/(C110/C98)</f>
        <v>4.4530177674370113E-9</v>
      </c>
      <c r="F98" s="91">
        <f t="shared" si="14"/>
        <v>51.154514892134152</v>
      </c>
      <c r="G98" s="1">
        <f t="shared" si="9"/>
        <v>8.7050337136942251E-11</v>
      </c>
      <c r="H98" s="1">
        <f t="shared" si="10"/>
        <v>376.15544254132305</v>
      </c>
      <c r="I98" s="1">
        <f t="shared" si="11"/>
        <v>341.19248378087053</v>
      </c>
      <c r="J98" s="1">
        <f t="shared" si="12"/>
        <v>357.32480213100098</v>
      </c>
    </row>
    <row r="99" spans="1:10">
      <c r="A99" s="88">
        <v>30713</v>
      </c>
      <c r="B99" s="89">
        <f>IPCA!B435</f>
        <v>2750000000000</v>
      </c>
      <c r="C99" s="90">
        <f>GEOMEAN(IPCA!D424:D435)</f>
        <v>1.1974917445780259E-7</v>
      </c>
      <c r="D99" s="90">
        <f>GEOMEAN(CPI!B424:B435)</f>
        <v>100.30830135371519</v>
      </c>
      <c r="E99" s="91">
        <f t="shared" si="14"/>
        <v>4.8416102140431167E-9</v>
      </c>
      <c r="F99" s="91">
        <f t="shared" si="14"/>
        <v>51.345386223887047</v>
      </c>
      <c r="G99" s="1">
        <f t="shared" si="9"/>
        <v>9.4294941962880569E-11</v>
      </c>
      <c r="H99" s="1">
        <f t="shared" si="10"/>
        <v>407.46029010384171</v>
      </c>
      <c r="I99" s="1">
        <f t="shared" si="11"/>
        <v>369.58760315512734</v>
      </c>
      <c r="J99" s="1">
        <f t="shared" si="12"/>
        <v>387.06250414441604</v>
      </c>
    </row>
    <row r="100" spans="1:10">
      <c r="A100" s="88">
        <v>30742</v>
      </c>
      <c r="B100" s="89">
        <f>IPCA!B436</f>
        <v>2750000000000</v>
      </c>
      <c r="C100" s="90">
        <f>GEOMEAN(IPCA!D425:D436)</f>
        <v>1.3026537696823965E-7</v>
      </c>
      <c r="D100" s="90">
        <f>GEOMEAN(CPI!B425:B436)</f>
        <v>100.70103442860471</v>
      </c>
      <c r="E100" s="91">
        <f t="shared" si="14"/>
        <v>5.2697289315748172E-9</v>
      </c>
      <c r="F100" s="91">
        <f t="shared" si="14"/>
        <v>51.555284347600065</v>
      </c>
      <c r="G100" s="1">
        <f t="shared" si="9"/>
        <v>1.022151074959618E-10</v>
      </c>
      <c r="H100" s="1">
        <f t="shared" si="10"/>
        <v>441.68432034981294</v>
      </c>
      <c r="I100" s="1">
        <f t="shared" si="11"/>
        <v>400.63057253428707</v>
      </c>
      <c r="J100" s="1">
        <f t="shared" si="12"/>
        <v>419.57325223607398</v>
      </c>
    </row>
    <row r="101" spans="1:10">
      <c r="A101" s="88">
        <v>30773</v>
      </c>
      <c r="B101" s="89">
        <f>IPCA!B437</f>
        <v>2750000000000</v>
      </c>
      <c r="C101" s="90">
        <f>GEOMEAN(IPCA!D426:D437)</f>
        <v>1.4202936104979272E-7</v>
      </c>
      <c r="D101" s="90">
        <f>GEOMEAN(CPI!B426:B437)</f>
        <v>101.07623992584627</v>
      </c>
      <c r="E101" s="91">
        <f t="shared" si="14"/>
        <v>5.7484709616751837E-9</v>
      </c>
      <c r="F101" s="91">
        <f t="shared" si="14"/>
        <v>51.747641425902451</v>
      </c>
      <c r="G101" s="1">
        <f t="shared" si="9"/>
        <v>1.1108662739550034E-10</v>
      </c>
      <c r="H101" s="1">
        <f t="shared" si="10"/>
        <v>480.01927232794719</v>
      </c>
      <c r="I101" s="1">
        <f t="shared" si="11"/>
        <v>435.40236100735467</v>
      </c>
      <c r="J101" s="1">
        <f t="shared" si="12"/>
        <v>455.98912605074941</v>
      </c>
    </row>
    <row r="102" spans="1:10">
      <c r="A102" s="88">
        <v>30803</v>
      </c>
      <c r="B102" s="89">
        <f>IPCA!B438</f>
        <v>2750000000000</v>
      </c>
      <c r="C102" s="90">
        <f>GEOMEAN(IPCA!D427:D438)</f>
        <v>1.5516346522668906E-7</v>
      </c>
      <c r="D102" s="90">
        <f>GEOMEAN(CPI!B427:B438)</f>
        <v>101.42612102884071</v>
      </c>
      <c r="E102" s="91">
        <f t="shared" si="14"/>
        <v>6.2815762988681351E-9</v>
      </c>
      <c r="F102" s="91">
        <f t="shared" si="14"/>
        <v>51.924560755154864</v>
      </c>
      <c r="G102" s="1">
        <f t="shared" si="9"/>
        <v>1.2097504933143849E-10</v>
      </c>
      <c r="H102" s="1">
        <f t="shared" si="10"/>
        <v>522.74838575454669</v>
      </c>
      <c r="I102" s="1">
        <f t="shared" si="11"/>
        <v>474.15988167827908</v>
      </c>
      <c r="J102" s="1">
        <f t="shared" si="12"/>
        <v>496.57918609943658</v>
      </c>
    </row>
    <row r="103" spans="1:10">
      <c r="A103" s="88">
        <v>30834</v>
      </c>
      <c r="B103" s="89">
        <f>IPCA!B439</f>
        <v>2750000000000</v>
      </c>
      <c r="C103" s="90">
        <f>GEOMEAN(IPCA!D428:D439)</f>
        <v>1.6953780960823937E-7</v>
      </c>
      <c r="D103" s="90">
        <f>GEOMEAN(CPI!B428:B439)</f>
        <v>101.77617449209198</v>
      </c>
      <c r="E103" s="91">
        <f t="shared" si="14"/>
        <v>6.8643506806975762E-9</v>
      </c>
      <c r="F103" s="91">
        <f t="shared" si="14"/>
        <v>52.113685354279532</v>
      </c>
      <c r="G103" s="1">
        <f t="shared" si="9"/>
        <v>1.3171877279513646E-10</v>
      </c>
      <c r="H103" s="1">
        <f t="shared" si="10"/>
        <v>569.17336453057794</v>
      </c>
      <c r="I103" s="1">
        <f t="shared" si="11"/>
        <v>516.26974379021215</v>
      </c>
      <c r="J103" s="1">
        <f t="shared" si="12"/>
        <v>540.68009354080357</v>
      </c>
    </row>
    <row r="104" spans="1:10">
      <c r="A104" s="88">
        <v>30864</v>
      </c>
      <c r="B104" s="89">
        <f>IPCA!B440</f>
        <v>2750000000000</v>
      </c>
      <c r="C104" s="90">
        <f>GEOMEAN(IPCA!D429:D440)</f>
        <v>1.8519410863130083E-7</v>
      </c>
      <c r="D104" s="90">
        <f>GEOMEAN(CPI!B429:B440)</f>
        <v>102.12605584763756</v>
      </c>
      <c r="E104" s="91">
        <f t="shared" si="14"/>
        <v>7.4985353485813271E-9</v>
      </c>
      <c r="F104" s="91">
        <f t="shared" si="14"/>
        <v>52.302613864397337</v>
      </c>
      <c r="G104" s="1">
        <f t="shared" si="9"/>
        <v>1.4336827157477152E-10</v>
      </c>
      <c r="H104" s="1">
        <f t="shared" si="10"/>
        <v>619.51231223556726</v>
      </c>
      <c r="I104" s="1">
        <f t="shared" si="11"/>
        <v>561.92977859482323</v>
      </c>
      <c r="J104" s="1">
        <f t="shared" si="12"/>
        <v>588.49903351584351</v>
      </c>
    </row>
    <row r="105" spans="1:10">
      <c r="A105" s="88">
        <v>30895</v>
      </c>
      <c r="B105" s="89">
        <f>IPCA!B441</f>
        <v>2750000000000</v>
      </c>
      <c r="C105" s="90">
        <f>GEOMEAN(IPCA!D430:D441)</f>
        <v>2.0233295349626335E-7</v>
      </c>
      <c r="D105" s="90">
        <f>GEOMEAN(CPI!B430:B441)</f>
        <v>102.48428456094629</v>
      </c>
      <c r="E105" s="91">
        <f t="shared" si="14"/>
        <v>8.1926176985729016E-9</v>
      </c>
      <c r="F105" s="91">
        <f t="shared" si="14"/>
        <v>52.493994553458911</v>
      </c>
      <c r="G105" s="1">
        <f t="shared" si="9"/>
        <v>1.5606771342633664E-10</v>
      </c>
      <c r="H105" s="1">
        <f t="shared" si="10"/>
        <v>674.38819585435726</v>
      </c>
      <c r="I105" s="1">
        <f t="shared" si="11"/>
        <v>611.70504943782873</v>
      </c>
      <c r="J105" s="1">
        <f t="shared" si="12"/>
        <v>640.62778678702296</v>
      </c>
    </row>
    <row r="106" spans="1:10">
      <c r="A106" s="88">
        <v>30926</v>
      </c>
      <c r="B106" s="89">
        <f>IPCA!B442</f>
        <v>2750000000000</v>
      </c>
      <c r="C106" s="90">
        <f>GEOMEAN(IPCA!D431:D442)</f>
        <v>2.2129822083473372E-7</v>
      </c>
      <c r="D106" s="90">
        <f>GEOMEAN(CPI!B431:B442)</f>
        <v>102.84201865986269</v>
      </c>
      <c r="E106" s="91">
        <f t="shared" si="14"/>
        <v>8.9582481973341172E-9</v>
      </c>
      <c r="F106" s="91">
        <f t="shared" si="14"/>
        <v>52.672109373187091</v>
      </c>
      <c r="G106" s="1">
        <f t="shared" si="9"/>
        <v>1.7007574414504733E-10</v>
      </c>
      <c r="H106" s="1">
        <f t="shared" si="10"/>
        <v>734.918656360672</v>
      </c>
      <c r="I106" s="1">
        <f t="shared" si="11"/>
        <v>666.60931461346979</v>
      </c>
      <c r="J106" s="1">
        <f t="shared" si="12"/>
        <v>698.12804433265512</v>
      </c>
    </row>
    <row r="107" spans="1:10">
      <c r="A107" s="88">
        <v>30956</v>
      </c>
      <c r="B107" s="89">
        <f>IPCA!B443</f>
        <v>2750000000000</v>
      </c>
      <c r="C107" s="90">
        <f>GEOMEAN(IPCA!D432:D443)</f>
        <v>2.4233025185730246E-7</v>
      </c>
      <c r="D107" s="90">
        <f>GEOMEAN(CPI!B432:B443)</f>
        <v>103.19995529519021</v>
      </c>
      <c r="E107" s="91">
        <f t="shared" si="14"/>
        <v>9.8025633812733737E-9</v>
      </c>
      <c r="F107" s="91">
        <f t="shared" si="14"/>
        <v>52.849022023016978</v>
      </c>
      <c r="G107" s="1">
        <f t="shared" si="9"/>
        <v>1.8548239884182017E-10</v>
      </c>
      <c r="H107" s="1">
        <f t="shared" si="10"/>
        <v>801.49274677951951</v>
      </c>
      <c r="I107" s="1">
        <f t="shared" si="11"/>
        <v>726.99546538134939</v>
      </c>
      <c r="J107" s="1">
        <f t="shared" si="12"/>
        <v>761.3693828741084</v>
      </c>
    </row>
    <row r="108" spans="1:10">
      <c r="A108" s="88">
        <v>30987</v>
      </c>
      <c r="B108" s="89">
        <f>IPCA!B444</f>
        <v>2750000000000</v>
      </c>
      <c r="C108" s="90">
        <f>GEOMEAN(IPCA!D433:D444)</f>
        <v>2.6599967984693398E-7</v>
      </c>
      <c r="D108" s="90">
        <f>GEOMEAN(CPI!B433:B444)</f>
        <v>103.54206704950086</v>
      </c>
      <c r="E108" s="91">
        <f t="shared" si="14"/>
        <v>1.074917230242932E-8</v>
      </c>
      <c r="F108" s="91">
        <f t="shared" si="14"/>
        <v>53.02835958214154</v>
      </c>
      <c r="G108" s="1">
        <f t="shared" si="9"/>
        <v>2.027061064519397E-10</v>
      </c>
      <c r="H108" s="1">
        <f t="shared" si="10"/>
        <v>875.91855110575466</v>
      </c>
      <c r="I108" s="1">
        <f t="shared" si="11"/>
        <v>794.50352764384752</v>
      </c>
      <c r="J108" s="1">
        <f t="shared" si="12"/>
        <v>832.06937228444633</v>
      </c>
    </row>
    <row r="109" spans="1:10">
      <c r="A109" s="88">
        <v>31017</v>
      </c>
      <c r="B109" s="89">
        <f>IPCA!B445</f>
        <v>2750000000000</v>
      </c>
      <c r="C109" s="90">
        <f>GEOMEAN(IPCA!D434:D445)</f>
        <v>2.9270978113272575E-7</v>
      </c>
      <c r="D109" s="90">
        <f>GEOMEAN(CPI!B434:B445)</f>
        <v>103.87676303685494</v>
      </c>
      <c r="E109" s="91">
        <f t="shared" si="14"/>
        <v>1.1816490527351082E-8</v>
      </c>
      <c r="F109" s="91">
        <f t="shared" si="14"/>
        <v>53.194974403472244</v>
      </c>
      <c r="G109" s="1">
        <f t="shared" si="9"/>
        <v>2.2213546786817842E-10</v>
      </c>
      <c r="H109" s="1">
        <f t="shared" si="10"/>
        <v>959.87526261536505</v>
      </c>
      <c r="I109" s="1">
        <f t="shared" si="11"/>
        <v>870.65661674049443</v>
      </c>
      <c r="J109" s="1">
        <f t="shared" si="12"/>
        <v>911.82314408968989</v>
      </c>
    </row>
    <row r="110" spans="1:10">
      <c r="A110" s="88">
        <v>31048</v>
      </c>
      <c r="B110" s="89">
        <f>IPCA!B446</f>
        <v>2750000000000</v>
      </c>
      <c r="C110" s="90">
        <f>GEOMEAN(IPCA!D435:D446)</f>
        <v>3.2260914927969942E-7</v>
      </c>
      <c r="D110" s="90">
        <f>GEOMEAN(CPI!B435:B446)</f>
        <v>104.17773978202807</v>
      </c>
      <c r="E110" s="91">
        <f t="shared" si="14"/>
        <v>1.3034119182624927E-8</v>
      </c>
      <c r="F110" s="91">
        <f t="shared" si="14"/>
        <v>53.327161060826214</v>
      </c>
      <c r="G110" s="1">
        <f t="shared" si="9"/>
        <v>2.4441802119857653E-10</v>
      </c>
      <c r="H110" s="1">
        <f t="shared" si="10"/>
        <v>1056.1609748207175</v>
      </c>
      <c r="I110" s="1">
        <f t="shared" si="11"/>
        <v>957.99274852156066</v>
      </c>
      <c r="J110" s="1">
        <f t="shared" si="12"/>
        <v>1003.2887170171387</v>
      </c>
    </row>
    <row r="111" spans="1:10">
      <c r="A111" s="88">
        <v>31079</v>
      </c>
      <c r="B111" s="89">
        <f>IPCA!B447</f>
        <v>2750000000000</v>
      </c>
      <c r="C111" s="90">
        <f>GEOMEAN(IPCA!D436:D447)</f>
        <v>3.5592977766394209E-7</v>
      </c>
      <c r="D111" s="90">
        <f>GEOMEAN(CPI!B436:B447)</f>
        <v>104.47813780306481</v>
      </c>
      <c r="E111" s="91">
        <f t="shared" si="14"/>
        <v>1.4390689997007767E-8</v>
      </c>
      <c r="F111" s="91">
        <f t="shared" si="14"/>
        <v>53.479824352066636</v>
      </c>
      <c r="G111" s="1">
        <f t="shared" si="9"/>
        <v>2.6908633622787249E-10</v>
      </c>
      <c r="H111" s="1">
        <f t="shared" si="10"/>
        <v>1162.7558630403489</v>
      </c>
      <c r="I111" s="1">
        <f t="shared" si="11"/>
        <v>1054.6798373066842</v>
      </c>
      <c r="J111" s="1">
        <f t="shared" si="12"/>
        <v>1104.5473804141773</v>
      </c>
    </row>
    <row r="112" spans="1:10">
      <c r="A112" s="88">
        <v>31107</v>
      </c>
      <c r="B112" s="89">
        <f>IPCA!B448</f>
        <v>2750000000000</v>
      </c>
      <c r="C112" s="90">
        <f>GEOMEAN(IPCA!D437:D448)</f>
        <v>3.9305764476567583E-7</v>
      </c>
      <c r="D112" s="90">
        <f>GEOMEAN(CPI!B437:B448)</f>
        <v>104.79525340308803</v>
      </c>
      <c r="E112" s="91">
        <f t="shared" si="14"/>
        <v>1.5900673614166487E-8</v>
      </c>
      <c r="F112" s="91">
        <f t="shared" si="14"/>
        <v>53.651376255776817</v>
      </c>
      <c r="G112" s="1">
        <f t="shared" si="9"/>
        <v>2.9637028393012398E-10</v>
      </c>
      <c r="H112" s="1">
        <f t="shared" si="10"/>
        <v>1280.6532286308991</v>
      </c>
      <c r="I112" s="1">
        <f t="shared" si="11"/>
        <v>1161.6188589124718</v>
      </c>
      <c r="J112" s="1">
        <f t="shared" si="12"/>
        <v>1216.5427101820874</v>
      </c>
    </row>
    <row r="113" spans="1:10">
      <c r="A113" s="88">
        <v>31138</v>
      </c>
      <c r="B113" s="89">
        <f>IPCA!B449</f>
        <v>2750000000000</v>
      </c>
      <c r="C113" s="90">
        <f>GEOMEAN(IPCA!D438:D449)</f>
        <v>4.3361087432871276E-7</v>
      </c>
      <c r="D113" s="90">
        <f>GEOMEAN(CPI!B438:B449)</f>
        <v>105.11181424803684</v>
      </c>
      <c r="E113" s="91">
        <f t="shared" si="14"/>
        <v>1.7549888990004931E-8</v>
      </c>
      <c r="F113" s="91">
        <f t="shared" si="14"/>
        <v>53.813719993184975</v>
      </c>
      <c r="G113" s="1">
        <f t="shared" si="9"/>
        <v>3.2612294768374065E-10</v>
      </c>
      <c r="H113" s="1">
        <f t="shared" si="10"/>
        <v>1409.2182264139506</v>
      </c>
      <c r="I113" s="1">
        <f t="shared" si="11"/>
        <v>1278.2339758559481</v>
      </c>
      <c r="J113" s="1">
        <f t="shared" si="12"/>
        <v>1338.6716419966383</v>
      </c>
    </row>
    <row r="114" spans="1:10">
      <c r="A114" s="88">
        <v>31168</v>
      </c>
      <c r="B114" s="89">
        <f>IPCA!B450</f>
        <v>2750000000000</v>
      </c>
      <c r="C114" s="90">
        <f>GEOMEAN(IPCA!D439:D450)</f>
        <v>4.7766493750359006E-7</v>
      </c>
      <c r="D114" s="90">
        <f>GEOMEAN(CPI!B439:B450)</f>
        <v>105.43661729647697</v>
      </c>
      <c r="E114" s="91">
        <f t="shared" ref="E114:F129" si="15">E126/(C126/C114)</f>
        <v>1.9337598228031697E-8</v>
      </c>
      <c r="F114" s="91">
        <f t="shared" si="15"/>
        <v>53.977712891851347</v>
      </c>
      <c r="G114" s="1">
        <f t="shared" si="9"/>
        <v>3.5825152997453072E-10</v>
      </c>
      <c r="H114" s="1">
        <f t="shared" si="10"/>
        <v>1548.049866672914</v>
      </c>
      <c r="I114" s="1">
        <f t="shared" si="11"/>
        <v>1404.161469679527</v>
      </c>
      <c r="J114" s="1">
        <f t="shared" si="12"/>
        <v>1470.553260005147</v>
      </c>
    </row>
    <row r="115" spans="1:10">
      <c r="A115" s="88">
        <v>31199</v>
      </c>
      <c r="B115" s="89">
        <f>IPCA!B451</f>
        <v>2750000000000</v>
      </c>
      <c r="C115" s="90">
        <f>GEOMEAN(IPCA!D440:D451)</f>
        <v>5.2555872685073267E-7</v>
      </c>
      <c r="D115" s="90">
        <f>GEOMEAN(CPI!B440:B451)</f>
        <v>105.76149722577797</v>
      </c>
      <c r="E115" s="91">
        <f t="shared" si="15"/>
        <v>2.1279143647901957E-8</v>
      </c>
      <c r="F115" s="91">
        <f t="shared" si="15"/>
        <v>54.154338346151476</v>
      </c>
      <c r="G115" s="1">
        <f t="shared" si="9"/>
        <v>3.9293516083396441E-10</v>
      </c>
      <c r="H115" s="1">
        <f t="shared" si="10"/>
        <v>1697.9221927771346</v>
      </c>
      <c r="I115" s="1">
        <f t="shared" si="11"/>
        <v>1540.1034378404638</v>
      </c>
      <c r="J115" s="1">
        <f t="shared" si="12"/>
        <v>1612.9228583507047</v>
      </c>
    </row>
    <row r="116" spans="1:10">
      <c r="A116" s="88">
        <v>31229</v>
      </c>
      <c r="B116" s="89">
        <f>IPCA!B452</f>
        <v>2750000000000</v>
      </c>
      <c r="C116" s="90">
        <f>GEOMEAN(IPCA!D441:D452)</f>
        <v>5.7851240355700351E-7</v>
      </c>
      <c r="D116" s="90">
        <f>GEOMEAN(CPI!B441:B452)</f>
        <v>106.06976164842263</v>
      </c>
      <c r="E116" s="91">
        <f t="shared" si="15"/>
        <v>2.3424048095943287E-8</v>
      </c>
      <c r="F116" s="91">
        <f t="shared" si="15"/>
        <v>54.322334688640026</v>
      </c>
      <c r="G116" s="1">
        <f t="shared" si="9"/>
        <v>4.3120473798122233E-10</v>
      </c>
      <c r="H116" s="1">
        <f t="shared" si="10"/>
        <v>1863.2898432785946</v>
      </c>
      <c r="I116" s="1">
        <f t="shared" si="11"/>
        <v>1690.1004684042357</v>
      </c>
      <c r="J116" s="1">
        <f t="shared" si="12"/>
        <v>1770.0120728389711</v>
      </c>
    </row>
    <row r="117" spans="1:10">
      <c r="A117" s="88">
        <v>31260</v>
      </c>
      <c r="B117" s="89">
        <f>IPCA!B453</f>
        <v>2750000000000</v>
      </c>
      <c r="C117" s="90">
        <f>GEOMEAN(IPCA!D442:D453)</f>
        <v>6.3809739981652998E-7</v>
      </c>
      <c r="D117" s="90">
        <f>GEOMEAN(CPI!B442:B453)</f>
        <v>106.36135996319348</v>
      </c>
      <c r="E117" s="91">
        <f t="shared" si="15"/>
        <v>2.583705699352032E-8</v>
      </c>
      <c r="F117" s="91">
        <f t="shared" si="15"/>
        <v>54.479890985490691</v>
      </c>
      <c r="G117" s="1">
        <f t="shared" si="9"/>
        <v>4.7424942535955795E-10</v>
      </c>
      <c r="H117" s="1">
        <f t="shared" si="10"/>
        <v>2049.2913449658226</v>
      </c>
      <c r="I117" s="1">
        <f t="shared" si="11"/>
        <v>1858.813471515085</v>
      </c>
      <c r="J117" s="1">
        <f t="shared" si="12"/>
        <v>1946.7021915234996</v>
      </c>
    </row>
    <row r="118" spans="1:10">
      <c r="A118" s="88">
        <v>31291</v>
      </c>
      <c r="B118" s="89">
        <f>IPCA!B454</f>
        <v>2750000000000</v>
      </c>
      <c r="C118" s="90">
        <f>GEOMEAN(IPCA!D443:D454)</f>
        <v>7.0348759699162996E-7</v>
      </c>
      <c r="D118" s="90">
        <f>GEOMEAN(CPI!B443:B454)</f>
        <v>106.63599153027204</v>
      </c>
      <c r="E118" s="91">
        <f t="shared" si="15"/>
        <v>2.8477483794610111E-8</v>
      </c>
      <c r="F118" s="91">
        <f t="shared" si="15"/>
        <v>54.615250480228561</v>
      </c>
      <c r="G118" s="1">
        <f t="shared" si="9"/>
        <v>5.2141999797143358E-10</v>
      </c>
      <c r="H118" s="1">
        <f t="shared" si="10"/>
        <v>2253.1213150650165</v>
      </c>
      <c r="I118" s="1">
        <f t="shared" si="11"/>
        <v>2043.6978195847919</v>
      </c>
      <c r="J118" s="1">
        <f t="shared" si="12"/>
        <v>2140.3282713217764</v>
      </c>
    </row>
    <row r="119" spans="1:10">
      <c r="A119" s="88">
        <v>31321</v>
      </c>
      <c r="B119" s="89">
        <f>IPCA!B455</f>
        <v>2750000000000</v>
      </c>
      <c r="C119" s="90">
        <f>GEOMEAN(IPCA!D444:D455)</f>
        <v>7.7568359964103681E-7</v>
      </c>
      <c r="D119" s="90">
        <f>GEOMEAN(CPI!B444:B455)</f>
        <v>106.91875898761343</v>
      </c>
      <c r="E119" s="91">
        <f t="shared" si="15"/>
        <v>3.1377376910304281E-8</v>
      </c>
      <c r="F119" s="91">
        <f t="shared" si="15"/>
        <v>54.753433102246504</v>
      </c>
      <c r="G119" s="1">
        <f t="shared" si="9"/>
        <v>5.7306684042460313E-10</v>
      </c>
      <c r="H119" s="1">
        <f t="shared" si="10"/>
        <v>2476.2938094836454</v>
      </c>
      <c r="I119" s="1">
        <f t="shared" si="11"/>
        <v>2246.126839800017</v>
      </c>
      <c r="J119" s="1">
        <f t="shared" si="12"/>
        <v>2352.3285732992172</v>
      </c>
    </row>
    <row r="120" spans="1:10">
      <c r="A120" s="88">
        <v>31352</v>
      </c>
      <c r="B120" s="89">
        <f>IPCA!B456</f>
        <v>2750000000000</v>
      </c>
      <c r="C120" s="90">
        <f>GEOMEAN(IPCA!D445:D456)</f>
        <v>8.5748020684585042E-7</v>
      </c>
      <c r="D120" s="90">
        <f>GEOMEAN(CPI!B445:B456)</f>
        <v>107.22690066573283</v>
      </c>
      <c r="E120" s="91">
        <f t="shared" si="15"/>
        <v>3.4651178883420828E-8</v>
      </c>
      <c r="F120" s="91">
        <f t="shared" si="15"/>
        <v>54.915521849324165</v>
      </c>
      <c r="G120" s="1">
        <f t="shared" si="9"/>
        <v>6.3099061461158221E-10</v>
      </c>
      <c r="H120" s="1">
        <f t="shared" si="10"/>
        <v>2726.5897144689493</v>
      </c>
      <c r="I120" s="1">
        <f t="shared" si="11"/>
        <v>2473.1581992963902</v>
      </c>
      <c r="J120" s="1">
        <f t="shared" si="12"/>
        <v>2590.0944663535188</v>
      </c>
    </row>
    <row r="121" spans="1:10">
      <c r="A121" s="88">
        <v>31382</v>
      </c>
      <c r="B121" s="89">
        <f>IPCA!B457</f>
        <v>2750000000000</v>
      </c>
      <c r="C121" s="90">
        <f>GEOMEAN(IPCA!D446:D457)</f>
        <v>9.5005902712718119E-7</v>
      </c>
      <c r="D121" s="90">
        <f>GEOMEAN(CPI!B446:B457)</f>
        <v>107.56056355912023</v>
      </c>
      <c r="E121" s="91">
        <f t="shared" si="15"/>
        <v>3.8353222946732554E-8</v>
      </c>
      <c r="F121" s="91">
        <f t="shared" si="15"/>
        <v>55.081437446413567</v>
      </c>
      <c r="G121" s="1">
        <f t="shared" si="9"/>
        <v>6.9630032774734326E-10</v>
      </c>
      <c r="H121" s="1">
        <f t="shared" si="10"/>
        <v>3008.8011895167983</v>
      </c>
      <c r="I121" s="1">
        <f t="shared" si="11"/>
        <v>2729.1386351303372</v>
      </c>
      <c r="J121" s="1">
        <f t="shared" si="12"/>
        <v>2858.1782106675269</v>
      </c>
    </row>
    <row r="122" spans="1:10">
      <c r="A122" s="88">
        <v>31413</v>
      </c>
      <c r="B122" s="89">
        <f>IPCA!B458</f>
        <v>2750000000000</v>
      </c>
      <c r="C122" s="90">
        <f>GEOMEAN(IPCA!D447:D458)</f>
        <v>1.054662571174281E-6</v>
      </c>
      <c r="D122" s="90">
        <f>GEOMEAN(CPI!B447:B458)</f>
        <v>107.90284864170353</v>
      </c>
      <c r="E122" s="91">
        <f t="shared" si="15"/>
        <v>4.2610687517175897E-8</v>
      </c>
      <c r="F122" s="91">
        <f t="shared" si="15"/>
        <v>55.233993370153144</v>
      </c>
      <c r="G122" s="1">
        <f t="shared" si="9"/>
        <v>7.7145766433396222E-10</v>
      </c>
      <c r="H122" s="1">
        <f t="shared" si="10"/>
        <v>3333.5654826118716</v>
      </c>
      <c r="I122" s="1">
        <f t="shared" si="11"/>
        <v>3023.7166825881345</v>
      </c>
      <c r="J122" s="1">
        <f t="shared" si="12"/>
        <v>3166.6845451376521</v>
      </c>
    </row>
    <row r="123" spans="1:10">
      <c r="A123" s="88">
        <v>31444</v>
      </c>
      <c r="B123" s="89">
        <f>IPCA!B459</f>
        <v>2750000000000</v>
      </c>
      <c r="C123" s="90">
        <f>GEOMEAN(IPCA!D448:D459)</f>
        <v>1.1723998107609006E-6</v>
      </c>
      <c r="D123" s="90">
        <f>GEOMEAN(CPI!B448:B459)</f>
        <v>108.17886858577694</v>
      </c>
      <c r="E123" s="91">
        <f t="shared" si="15"/>
        <v>4.7401603597045413E-8</v>
      </c>
      <c r="F123" s="91">
        <f t="shared" si="15"/>
        <v>55.374138668874124</v>
      </c>
      <c r="G123" s="1">
        <f t="shared" si="9"/>
        <v>8.5602421521167455E-10</v>
      </c>
      <c r="H123" s="1">
        <f t="shared" si="10"/>
        <v>3698.9881726993021</v>
      </c>
      <c r="I123" s="1">
        <f t="shared" si="11"/>
        <v>3355.1740035788334</v>
      </c>
      <c r="J123" s="1">
        <f t="shared" si="12"/>
        <v>3513.8138849326619</v>
      </c>
    </row>
    <row r="124" spans="1:10">
      <c r="A124" s="88">
        <v>31472</v>
      </c>
      <c r="B124" s="89">
        <f>IPCA!B460</f>
        <v>2750000000</v>
      </c>
      <c r="C124" s="90">
        <f>GEOMEAN(IPCA!D449:D460)</f>
        <v>1.2978415555717148E-6</v>
      </c>
      <c r="D124" s="90">
        <f>GEOMEAN(CPI!B449:B460)</f>
        <v>108.38013989160085</v>
      </c>
      <c r="E124" s="91">
        <f t="shared" si="15"/>
        <v>5.2502616989807147E-8</v>
      </c>
      <c r="F124" s="91">
        <f t="shared" si="15"/>
        <v>55.486708368479015</v>
      </c>
      <c r="G124" s="1">
        <f t="shared" si="9"/>
        <v>9.4621970799105686E-10</v>
      </c>
      <c r="H124" s="1">
        <f t="shared" si="10"/>
        <v>4.0887342278844594</v>
      </c>
      <c r="I124" s="1">
        <f t="shared" si="11"/>
        <v>3.7086938774746141</v>
      </c>
      <c r="J124" s="1">
        <f t="shared" si="12"/>
        <v>3.8840489428371483</v>
      </c>
    </row>
    <row r="125" spans="1:10">
      <c r="A125" s="88">
        <v>31503</v>
      </c>
      <c r="B125" s="89">
        <f>IPCA!B461</f>
        <v>2750000000</v>
      </c>
      <c r="C125" s="90">
        <f>GEOMEAN(IPCA!D450:D461)</f>
        <v>1.4282298233750249E-6</v>
      </c>
      <c r="D125" s="90">
        <f>GEOMEAN(CPI!B450:B461)</f>
        <v>108.52273172368257</v>
      </c>
      <c r="E125" s="91">
        <f t="shared" si="15"/>
        <v>5.7805918477599106E-8</v>
      </c>
      <c r="F125" s="91">
        <f t="shared" si="15"/>
        <v>55.559995226539051</v>
      </c>
      <c r="G125" s="1">
        <f t="shared" si="9"/>
        <v>1.0404233881213016E-9</v>
      </c>
      <c r="H125" s="1">
        <f t="shared" si="10"/>
        <v>4.4958001641446366</v>
      </c>
      <c r="I125" s="1">
        <f t="shared" si="11"/>
        <v>4.0779237812528573</v>
      </c>
      <c r="J125" s="1">
        <f t="shared" si="12"/>
        <v>4.2707368348047341</v>
      </c>
    </row>
    <row r="126" spans="1:10">
      <c r="A126" s="88">
        <v>31533</v>
      </c>
      <c r="B126" s="89">
        <f>IPCA!B462</f>
        <v>2750000000</v>
      </c>
      <c r="C126" s="90">
        <f>GEOMEAN(IPCA!D451:D462)</f>
        <v>1.5644530305575659E-6</v>
      </c>
      <c r="D126" s="90">
        <f>GEOMEAN(CPI!B451:B462)</f>
        <v>108.65667149590426</v>
      </c>
      <c r="E126" s="91">
        <f t="shared" si="15"/>
        <v>6.3334697140757649E-8</v>
      </c>
      <c r="F126" s="91">
        <f t="shared" si="15"/>
        <v>55.626202434949533</v>
      </c>
      <c r="G126" s="1">
        <f t="shared" si="9"/>
        <v>1.1385766845188218E-9</v>
      </c>
      <c r="H126" s="1">
        <f t="shared" si="10"/>
        <v>4.9199328884696119</v>
      </c>
      <c r="I126" s="1">
        <f t="shared" si="11"/>
        <v>4.4626341464346346</v>
      </c>
      <c r="J126" s="1">
        <f t="shared" si="12"/>
        <v>4.6736371378624391</v>
      </c>
    </row>
    <row r="127" spans="1:10">
      <c r="A127" s="88">
        <v>31564</v>
      </c>
      <c r="B127" s="89">
        <f>IPCA!B463</f>
        <v>2750000000</v>
      </c>
      <c r="C127" s="90">
        <f>GEOMEAN(IPCA!D452:D463)</f>
        <v>1.7038603865877697E-6</v>
      </c>
      <c r="D127" s="90">
        <f>GEOMEAN(CPI!B452:B463)</f>
        <v>108.81528011888004</v>
      </c>
      <c r="E127" s="91">
        <f t="shared" si="15"/>
        <v>6.8986942980529001E-8</v>
      </c>
      <c r="F127" s="91">
        <f t="shared" si="15"/>
        <v>55.718003728797271</v>
      </c>
      <c r="G127" s="1">
        <f t="shared" si="9"/>
        <v>1.2381445558659493E-9</v>
      </c>
      <c r="H127" s="1">
        <f t="shared" si="10"/>
        <v>5.3501781688590198</v>
      </c>
      <c r="I127" s="1">
        <f t="shared" si="11"/>
        <v>4.8528889168010982</v>
      </c>
      <c r="J127" s="1">
        <f t="shared" si="12"/>
        <v>5.0823439975699207</v>
      </c>
    </row>
    <row r="128" spans="1:10">
      <c r="A128" s="88">
        <v>31594</v>
      </c>
      <c r="B128" s="89">
        <f>IPCA!B464</f>
        <v>2750000000</v>
      </c>
      <c r="C128" s="90">
        <f>GEOMEAN(IPCA!D453:D464)</f>
        <v>1.8431768460812689E-6</v>
      </c>
      <c r="D128" s="90">
        <f>GEOMEAN(CPI!B453:B464)</f>
        <v>108.95725772855378</v>
      </c>
      <c r="E128" s="91">
        <f t="shared" si="15"/>
        <v>7.4630488173591075E-8</v>
      </c>
      <c r="F128" s="91">
        <f t="shared" si="15"/>
        <v>55.801130587106655</v>
      </c>
      <c r="G128" s="1">
        <f t="shared" si="9"/>
        <v>1.3374368473966925E-9</v>
      </c>
      <c r="H128" s="1">
        <f t="shared" si="10"/>
        <v>5.7792326342418843</v>
      </c>
      <c r="I128" s="1">
        <f t="shared" si="11"/>
        <v>5.2420635562326954</v>
      </c>
      <c r="J128" s="1">
        <f t="shared" si="12"/>
        <v>5.4899196554165099</v>
      </c>
    </row>
    <row r="129" spans="1:10">
      <c r="A129" s="88">
        <v>31625</v>
      </c>
      <c r="B129" s="89">
        <f>IPCA!B465</f>
        <v>2750000000</v>
      </c>
      <c r="C129" s="90">
        <f>GEOMEAN(IPCA!D454:D465)</f>
        <v>1.9808249055228516E-6</v>
      </c>
      <c r="D129" s="90">
        <f>GEOMEAN(CPI!B454:B465)</f>
        <v>109.0991591952579</v>
      </c>
      <c r="E129" s="91">
        <f t="shared" si="15"/>
        <v>8.0205131681924515E-8</v>
      </c>
      <c r="F129" s="91">
        <f t="shared" si="15"/>
        <v>55.882232999118997</v>
      </c>
      <c r="G129" s="1">
        <f t="shared" si="9"/>
        <v>1.4352528053628239E-9</v>
      </c>
      <c r="H129" s="1">
        <f t="shared" si="10"/>
        <v>6.2019076768263997</v>
      </c>
      <c r="I129" s="1">
        <f t="shared" si="11"/>
        <v>5.6254517285193542</v>
      </c>
      <c r="J129" s="1">
        <f t="shared" si="12"/>
        <v>5.8914352494402031</v>
      </c>
    </row>
    <row r="130" spans="1:10">
      <c r="A130" s="88">
        <v>31656</v>
      </c>
      <c r="B130" s="89">
        <f>IPCA!B466</f>
        <v>2750000000</v>
      </c>
      <c r="C130" s="90">
        <f>GEOMEAN(IPCA!D455:D466)</f>
        <v>2.1131271257664562E-6</v>
      </c>
      <c r="D130" s="90">
        <f>GEOMEAN(CPI!B455:B466)</f>
        <v>109.25739254119588</v>
      </c>
      <c r="E130" s="91">
        <f t="shared" ref="E130:F145" si="16">E142/(C142/C130)</f>
        <v>8.554030481461533E-8</v>
      </c>
      <c r="F130" s="91">
        <f t="shared" si="16"/>
        <v>55.957841014308116</v>
      </c>
      <c r="G130" s="1">
        <f t="shared" ref="G130:G193" si="17">E130/F130</f>
        <v>1.5286562752258997E-9</v>
      </c>
      <c r="H130" s="1">
        <f t="shared" ref="H130:H193" si="18">$H$361*(G130/$G$361)*B130</f>
        <v>6.6055158039950452</v>
      </c>
      <c r="I130" s="1">
        <f t="shared" ref="I130:I193" si="19">$I$433*(G130/$G$433)*B130</f>
        <v>5.9915452202217567</v>
      </c>
      <c r="J130" s="1">
        <f t="shared" si="12"/>
        <v>6.2748384329875382</v>
      </c>
    </row>
    <row r="131" spans="1:10">
      <c r="A131" s="88">
        <v>31686</v>
      </c>
      <c r="B131" s="89">
        <f>IPCA!B467</f>
        <v>2750000000</v>
      </c>
      <c r="C131" s="90">
        <f>GEOMEAN(IPCA!D456:D467)</f>
        <v>2.2389057544157659E-6</v>
      </c>
      <c r="D131" s="90">
        <f>GEOMEAN(CPI!B456:B467)</f>
        <v>109.39051386219785</v>
      </c>
      <c r="E131" s="91">
        <f t="shared" si="16"/>
        <v>9.0566552851526956E-8</v>
      </c>
      <c r="F131" s="91">
        <f t="shared" si="16"/>
        <v>56.019226555632819</v>
      </c>
      <c r="G131" s="1">
        <f t="shared" si="17"/>
        <v>1.6167048069038424E-9</v>
      </c>
      <c r="H131" s="1">
        <f t="shared" si="18"/>
        <v>6.9859845705470693</v>
      </c>
      <c r="I131" s="1">
        <f t="shared" si="19"/>
        <v>6.3366501124543548</v>
      </c>
      <c r="J131" s="1">
        <f t="shared" ref="J131:J194" si="20">$J$505*(G131/$G$505)*B131</f>
        <v>6.6362606307011687</v>
      </c>
    </row>
    <row r="132" spans="1:10">
      <c r="A132" s="88">
        <v>31717</v>
      </c>
      <c r="B132" s="89">
        <f>IPCA!B468</f>
        <v>2750000000</v>
      </c>
      <c r="C132" s="90">
        <f>GEOMEAN(IPCA!D457:D468)</f>
        <v>2.3568603854884428E-6</v>
      </c>
      <c r="D132" s="90">
        <f>GEOMEAN(CPI!B457:B468)</f>
        <v>109.50691485384711</v>
      </c>
      <c r="E132" s="91">
        <f t="shared" si="16"/>
        <v>9.5241837850946098E-8</v>
      </c>
      <c r="F132" s="91">
        <f t="shared" si="16"/>
        <v>56.083215480183462</v>
      </c>
      <c r="G132" s="1">
        <f t="shared" si="17"/>
        <v>1.698223560034624E-9</v>
      </c>
      <c r="H132" s="1">
        <f t="shared" si="18"/>
        <v>7.3382373436878297</v>
      </c>
      <c r="I132" s="1">
        <f t="shared" si="19"/>
        <v>6.6561616361335396</v>
      </c>
      <c r="J132" s="1">
        <f t="shared" si="20"/>
        <v>6.9708793500589001</v>
      </c>
    </row>
    <row r="133" spans="1:10">
      <c r="A133" s="88">
        <v>31747</v>
      </c>
      <c r="B133" s="89">
        <f>IPCA!B469</f>
        <v>2750000000</v>
      </c>
      <c r="C133" s="90">
        <f>GEOMEAN(IPCA!D458:D469)</f>
        <v>2.474793949491033E-6</v>
      </c>
      <c r="D133" s="90">
        <f>GEOMEAN(CPI!B458:B469)</f>
        <v>109.60660351639206</v>
      </c>
      <c r="E133" s="91">
        <f t="shared" si="16"/>
        <v>9.9905712573528598E-8</v>
      </c>
      <c r="F133" s="91">
        <f t="shared" si="16"/>
        <v>56.129208285373394</v>
      </c>
      <c r="G133" s="1">
        <f t="shared" si="17"/>
        <v>1.7799237798898875E-9</v>
      </c>
      <c r="H133" s="1">
        <f t="shared" si="18"/>
        <v>7.6912742573419877</v>
      </c>
      <c r="I133" s="1">
        <f t="shared" si="19"/>
        <v>6.9763844159030013</v>
      </c>
      <c r="J133" s="1">
        <f t="shared" si="20"/>
        <v>7.3062429552327188</v>
      </c>
    </row>
    <row r="134" spans="1:10">
      <c r="A134" s="88">
        <v>31778</v>
      </c>
      <c r="B134" s="89">
        <f>IPCA!B470</f>
        <v>2750000000</v>
      </c>
      <c r="C134" s="90">
        <f>GEOMEAN(IPCA!D459:D470)</f>
        <v>2.5964148251655277E-6</v>
      </c>
      <c r="D134" s="90">
        <f>GEOMEAN(CPI!B459:B470)</f>
        <v>109.73906093014993</v>
      </c>
      <c r="E134" s="91">
        <f t="shared" si="16"/>
        <v>1.0490086953299965E-7</v>
      </c>
      <c r="F134" s="91">
        <f t="shared" si="16"/>
        <v>56.173925342690936</v>
      </c>
      <c r="G134" s="1">
        <f t="shared" si="17"/>
        <v>1.8674299311121368E-9</v>
      </c>
      <c r="H134" s="1">
        <f t="shared" si="18"/>
        <v>8.069399329807954</v>
      </c>
      <c r="I134" s="1">
        <f t="shared" si="19"/>
        <v>7.3193634561180376</v>
      </c>
      <c r="J134" s="1">
        <f t="shared" si="20"/>
        <v>7.6654387860489352</v>
      </c>
    </row>
    <row r="135" spans="1:10">
      <c r="A135" s="88">
        <v>31809</v>
      </c>
      <c r="B135" s="89">
        <f>IPCA!B471</f>
        <v>2750000000</v>
      </c>
      <c r="C135" s="90">
        <f>GEOMEAN(IPCA!D460:D471)</f>
        <v>2.7238528727173298E-6</v>
      </c>
      <c r="D135" s="90">
        <f>GEOMEAN(CPI!B460:B471)</f>
        <v>109.92966610744662</v>
      </c>
      <c r="E135" s="91">
        <f t="shared" si="16"/>
        <v>1.101288084014814E-7</v>
      </c>
      <c r="F135" s="91">
        <f t="shared" si="16"/>
        <v>56.270329450063379</v>
      </c>
      <c r="G135" s="1">
        <f t="shared" si="17"/>
        <v>1.9571381486083935E-9</v>
      </c>
      <c r="H135" s="1">
        <f t="shared" si="18"/>
        <v>8.4570398072803545</v>
      </c>
      <c r="I135" s="1">
        <f t="shared" si="19"/>
        <v>7.6709734618892043</v>
      </c>
      <c r="J135" s="1">
        <f t="shared" si="20"/>
        <v>8.0336736731344125</v>
      </c>
    </row>
    <row r="136" spans="1:10">
      <c r="A136" s="88">
        <v>31837</v>
      </c>
      <c r="B136" s="89">
        <f>IPCA!B472</f>
        <v>2750000000</v>
      </c>
      <c r="C136" s="90">
        <f>GEOMEAN(IPCA!D461:D472)</f>
        <v>2.8826643371122239E-6</v>
      </c>
      <c r="D136" s="90">
        <f>GEOMEAN(CPI!B461:B472)</f>
        <v>110.20373200665409</v>
      </c>
      <c r="E136" s="91">
        <f t="shared" si="16"/>
        <v>1.1661471383146539E-7</v>
      </c>
      <c r="F136" s="91">
        <f t="shared" si="16"/>
        <v>56.420321519119156</v>
      </c>
      <c r="G136" s="1">
        <f t="shared" si="17"/>
        <v>2.0668920469010116E-9</v>
      </c>
      <c r="H136" s="1">
        <f t="shared" si="18"/>
        <v>8.9313001897295194</v>
      </c>
      <c r="I136" s="1">
        <f t="shared" si="19"/>
        <v>8.1011522112739627</v>
      </c>
      <c r="J136" s="1">
        <f t="shared" si="20"/>
        <v>8.4841922039107018</v>
      </c>
    </row>
    <row r="137" spans="1:10">
      <c r="A137" s="88">
        <v>31868</v>
      </c>
      <c r="B137" s="89">
        <f>IPCA!B473</f>
        <v>2750000000</v>
      </c>
      <c r="C137" s="90">
        <f>GEOMEAN(IPCA!D462:D473)</f>
        <v>3.0934924319422647E-6</v>
      </c>
      <c r="D137" s="90">
        <f>GEOMEAN(CPI!B462:B473)</f>
        <v>110.54458565852819</v>
      </c>
      <c r="E137" s="91">
        <f t="shared" si="16"/>
        <v>1.252054595172595E-7</v>
      </c>
      <c r="F137" s="91">
        <f t="shared" si="16"/>
        <v>56.595116561807359</v>
      </c>
      <c r="G137" s="1">
        <f t="shared" si="17"/>
        <v>2.2123014691651531E-9</v>
      </c>
      <c r="H137" s="1">
        <f t="shared" si="18"/>
        <v>9.559632570515145</v>
      </c>
      <c r="I137" s="1">
        <f t="shared" si="19"/>
        <v>8.6710822492173687</v>
      </c>
      <c r="J137" s="1">
        <f t="shared" si="20"/>
        <v>9.0810697663350695</v>
      </c>
    </row>
    <row r="138" spans="1:10">
      <c r="A138" s="88">
        <v>31898</v>
      </c>
      <c r="B138" s="89">
        <f>IPCA!B474</f>
        <v>2750000000</v>
      </c>
      <c r="C138" s="90">
        <f>GEOMEAN(IPCA!D463:D474)</f>
        <v>3.3700375151801137E-6</v>
      </c>
      <c r="D138" s="90">
        <f>GEOMEAN(CPI!B463:B474)</f>
        <v>110.89374151021464</v>
      </c>
      <c r="E138" s="91">
        <f t="shared" si="16"/>
        <v>1.3643126460680929E-7</v>
      </c>
      <c r="F138" s="91">
        <f t="shared" si="16"/>
        <v>56.771458476423938</v>
      </c>
      <c r="G138" s="1">
        <f t="shared" si="17"/>
        <v>2.4031664549091422E-9</v>
      </c>
      <c r="H138" s="1">
        <f t="shared" si="18"/>
        <v>10.384384151490991</v>
      </c>
      <c r="I138" s="1">
        <f t="shared" si="19"/>
        <v>9.4191746827980296</v>
      </c>
      <c r="J138" s="1">
        <f t="shared" si="20"/>
        <v>9.8645336276802347</v>
      </c>
    </row>
    <row r="139" spans="1:10">
      <c r="A139" s="88">
        <v>31929</v>
      </c>
      <c r="B139" s="89">
        <f>IPCA!B475</f>
        <v>2750000000</v>
      </c>
      <c r="C139" s="90">
        <f>GEOMEAN(IPCA!D464:D475)</f>
        <v>3.7228385973391078E-6</v>
      </c>
      <c r="D139" s="90">
        <f>GEOMEAN(CPI!B464:B475)</f>
        <v>111.22579412099678</v>
      </c>
      <c r="E139" s="91">
        <f t="shared" si="16"/>
        <v>1.5073256944172512E-7</v>
      </c>
      <c r="F139" s="91">
        <f t="shared" si="16"/>
        <v>56.95228836245834</v>
      </c>
      <c r="G139" s="1">
        <f t="shared" si="17"/>
        <v>2.6466464083484418E-9</v>
      </c>
      <c r="H139" s="1">
        <f t="shared" si="18"/>
        <v>11.436491617678314</v>
      </c>
      <c r="I139" s="1">
        <f t="shared" si="19"/>
        <v>10.37349068888218</v>
      </c>
      <c r="J139" s="1">
        <f t="shared" si="20"/>
        <v>10.863971757927768</v>
      </c>
    </row>
    <row r="140" spans="1:10">
      <c r="A140" s="88">
        <v>31959</v>
      </c>
      <c r="B140" s="89">
        <f>IPCA!B476</f>
        <v>2750000000</v>
      </c>
      <c r="C140" s="90">
        <f>GEOMEAN(IPCA!D465:D476)</f>
        <v>4.1370282658511816E-6</v>
      </c>
      <c r="D140" s="90">
        <f>GEOMEAN(CPI!B465:B476)</f>
        <v>111.58338372108162</v>
      </c>
      <c r="E140" s="91">
        <f t="shared" si="16"/>
        <v>1.6750885284005209E-7</v>
      </c>
      <c r="F140" s="91">
        <f t="shared" si="16"/>
        <v>57.146068983154755</v>
      </c>
      <c r="G140" s="1">
        <f t="shared" si="17"/>
        <v>2.9312401678832808E-9</v>
      </c>
      <c r="H140" s="1">
        <f t="shared" si="18"/>
        <v>12.666257004961301</v>
      </c>
      <c r="I140" s="1">
        <f t="shared" si="19"/>
        <v>11.488951638004911</v>
      </c>
      <c r="J140" s="1">
        <f t="shared" si="20"/>
        <v>12.032174112543899</v>
      </c>
    </row>
    <row r="141" spans="1:10">
      <c r="A141" s="88">
        <v>31990</v>
      </c>
      <c r="B141" s="89">
        <f>IPCA!B477</f>
        <v>2750000000</v>
      </c>
      <c r="C141" s="90">
        <f>GEOMEAN(IPCA!D466:D477)</f>
        <v>4.6021442675327296E-6</v>
      </c>
      <c r="D141" s="90">
        <f>GEOMEAN(CPI!B466:B477)</f>
        <v>111.97415922233134</v>
      </c>
      <c r="E141" s="91">
        <f t="shared" si="16"/>
        <v>1.8634437903497893E-7</v>
      </c>
      <c r="F141" s="91">
        <f t="shared" si="16"/>
        <v>57.354851326982107</v>
      </c>
      <c r="G141" s="1">
        <f t="shared" si="17"/>
        <v>3.2489732729429077E-9</v>
      </c>
      <c r="H141" s="1">
        <f t="shared" si="18"/>
        <v>14.039221667415344</v>
      </c>
      <c r="I141" s="1">
        <f t="shared" si="19"/>
        <v>12.734301752205635</v>
      </c>
      <c r="J141" s="1">
        <f t="shared" si="20"/>
        <v>13.336407072805676</v>
      </c>
    </row>
    <row r="142" spans="1:10">
      <c r="A142" s="88">
        <v>32021</v>
      </c>
      <c r="B142" s="89">
        <f>IPCA!B478</f>
        <v>2750000000</v>
      </c>
      <c r="C142" s="90">
        <f>GEOMEAN(IPCA!D467:D478)</f>
        <v>5.1443230575421902E-6</v>
      </c>
      <c r="D142" s="90">
        <f>GEOMEAN(CPI!B467:B478)</f>
        <v>112.37270382286037</v>
      </c>
      <c r="E142" s="91">
        <f t="shared" si="16"/>
        <v>2.0824443406233907E-7</v>
      </c>
      <c r="F142" s="91">
        <f t="shared" si="16"/>
        <v>57.553395231325801</v>
      </c>
      <c r="G142" s="1">
        <f t="shared" si="17"/>
        <v>3.6182823485102311E-9</v>
      </c>
      <c r="H142" s="1">
        <f t="shared" si="18"/>
        <v>15.635052577708278</v>
      </c>
      <c r="I142" s="1">
        <f t="shared" si="19"/>
        <v>14.181803105099975</v>
      </c>
      <c r="J142" s="1">
        <f t="shared" si="20"/>
        <v>14.852349419412333</v>
      </c>
    </row>
    <row r="143" spans="1:10">
      <c r="A143" s="88">
        <v>32051</v>
      </c>
      <c r="B143" s="89">
        <f>IPCA!B479</f>
        <v>2750000000</v>
      </c>
      <c r="C143" s="90">
        <f>GEOMEAN(IPCA!D468:D479)</f>
        <v>5.7924536118368004E-6</v>
      </c>
      <c r="D143" s="90">
        <f>GEOMEAN(CPI!B468:B479)</f>
        <v>112.78862793854351</v>
      </c>
      <c r="E143" s="91">
        <f t="shared" si="16"/>
        <v>2.3431203173325574E-7</v>
      </c>
      <c r="F143" s="91">
        <f t="shared" si="16"/>
        <v>57.759411472804835</v>
      </c>
      <c r="G143" s="1">
        <f t="shared" si="17"/>
        <v>4.0566900832010396E-9</v>
      </c>
      <c r="H143" s="1">
        <f t="shared" si="18"/>
        <v>17.529467474651579</v>
      </c>
      <c r="I143" s="1">
        <f t="shared" si="19"/>
        <v>15.900135610493832</v>
      </c>
      <c r="J143" s="1">
        <f t="shared" si="20"/>
        <v>16.651928400992325</v>
      </c>
    </row>
    <row r="144" spans="1:10">
      <c r="A144" s="88">
        <v>32082</v>
      </c>
      <c r="B144" s="89">
        <f>IPCA!B480</f>
        <v>2750000000</v>
      </c>
      <c r="C144" s="90">
        <f>GEOMEAN(IPCA!D469:D480)</f>
        <v>6.5698973666954441E-6</v>
      </c>
      <c r="D144" s="90">
        <f>GEOMEAN(CPI!B469:B480)</f>
        <v>113.20572094248703</v>
      </c>
      <c r="E144" s="91">
        <f t="shared" si="16"/>
        <v>2.654926458728217E-7</v>
      </c>
      <c r="F144" s="91">
        <f t="shared" si="16"/>
        <v>57.977533653291232</v>
      </c>
      <c r="G144" s="1">
        <f t="shared" si="17"/>
        <v>4.5792331812608998E-9</v>
      </c>
      <c r="H144" s="1">
        <f t="shared" si="18"/>
        <v>19.787441846289092</v>
      </c>
      <c r="I144" s="1">
        <f t="shared" si="19"/>
        <v>17.948235403940043</v>
      </c>
      <c r="J144" s="1">
        <f t="shared" si="20"/>
        <v>18.796866781017517</v>
      </c>
    </row>
    <row r="145" spans="1:10">
      <c r="A145" s="88">
        <v>32112</v>
      </c>
      <c r="B145" s="89">
        <f>IPCA!B481</f>
        <v>2750000000</v>
      </c>
      <c r="C145" s="90">
        <f>GEOMEAN(IPCA!D470:D481)</f>
        <v>7.4654470747812778E-6</v>
      </c>
      <c r="D145" s="90">
        <f>GEOMEAN(CPI!B470:B481)</f>
        <v>113.61578384650795</v>
      </c>
      <c r="E145" s="91">
        <f t="shared" si="16"/>
        <v>3.0137491237982782E-7</v>
      </c>
      <c r="F145" s="91">
        <f t="shared" si="16"/>
        <v>58.182297338251878</v>
      </c>
      <c r="G145" s="1">
        <f t="shared" si="17"/>
        <v>5.179838647960868E-9</v>
      </c>
      <c r="H145" s="1">
        <f t="shared" si="18"/>
        <v>22.38273351947192</v>
      </c>
      <c r="I145" s="1">
        <f t="shared" si="19"/>
        <v>20.302299474172884</v>
      </c>
      <c r="J145" s="1">
        <f t="shared" si="20"/>
        <v>21.262236090383318</v>
      </c>
    </row>
    <row r="146" spans="1:10">
      <c r="A146" s="88">
        <v>32143</v>
      </c>
      <c r="B146" s="89">
        <f>IPCA!B482</f>
        <v>2750000000</v>
      </c>
      <c r="C146" s="90">
        <f>GEOMEAN(IPCA!D471:D482)</f>
        <v>8.5177532557479745E-6</v>
      </c>
      <c r="D146" s="90">
        <f>GEOMEAN(CPI!B471:B482)</f>
        <v>113.99200260107476</v>
      </c>
      <c r="E146" s="91">
        <f t="shared" ref="E146:F161" si="21">E158/(C158/C146)</f>
        <v>3.4413596561502351E-7</v>
      </c>
      <c r="F146" s="91">
        <f t="shared" si="21"/>
        <v>58.350948053514166</v>
      </c>
      <c r="G146" s="1">
        <f t="shared" si="17"/>
        <v>5.8976927898311674E-9</v>
      </c>
      <c r="H146" s="1">
        <f t="shared" si="18"/>
        <v>25.484671447530236</v>
      </c>
      <c r="I146" s="1">
        <f t="shared" si="19"/>
        <v>23.115917958749336</v>
      </c>
      <c r="J146" s="1">
        <f t="shared" si="20"/>
        <v>24.208888540438778</v>
      </c>
    </row>
    <row r="147" spans="1:10">
      <c r="A147" s="88">
        <v>32174</v>
      </c>
      <c r="B147" s="89">
        <f>IPCA!B483</f>
        <v>2750000000</v>
      </c>
      <c r="C147" s="90">
        <f>GEOMEAN(IPCA!D472:D483)</f>
        <v>9.7401422580199577E-6</v>
      </c>
      <c r="D147" s="90">
        <f>GEOMEAN(CPI!B472:B483)</f>
        <v>114.35992615632547</v>
      </c>
      <c r="E147" s="91">
        <f t="shared" si="21"/>
        <v>3.9380624088794884E-7</v>
      </c>
      <c r="F147" s="91">
        <f t="shared" si="21"/>
        <v>58.538072101589357</v>
      </c>
      <c r="G147" s="1">
        <f t="shared" si="17"/>
        <v>6.7273524178336694E-9</v>
      </c>
      <c r="H147" s="1">
        <f t="shared" si="18"/>
        <v>29.069734926825021</v>
      </c>
      <c r="I147" s="1">
        <f t="shared" si="19"/>
        <v>26.367756360312015</v>
      </c>
      <c r="J147" s="1">
        <f t="shared" si="20"/>
        <v>27.61448089266257</v>
      </c>
    </row>
    <row r="148" spans="1:10">
      <c r="A148" s="88">
        <v>32203</v>
      </c>
      <c r="B148" s="89">
        <f>IPCA!B484</f>
        <v>2750000000</v>
      </c>
      <c r="C148" s="90">
        <f>GEOMEAN(IPCA!D473:D484)</f>
        <v>1.1147709379479369E-5</v>
      </c>
      <c r="D148" s="90">
        <f>GEOMEAN(CPI!B473:B484)</f>
        <v>114.72741958010903</v>
      </c>
      <c r="E148" s="91">
        <f t="shared" si="21"/>
        <v>4.5096715646977525E-7</v>
      </c>
      <c r="F148" s="91">
        <f t="shared" si="21"/>
        <v>58.736285803622337</v>
      </c>
      <c r="G148" s="1">
        <f t="shared" si="17"/>
        <v>7.677828965514254E-9</v>
      </c>
      <c r="H148" s="1">
        <f t="shared" si="18"/>
        <v>33.176863493777034</v>
      </c>
      <c r="I148" s="1">
        <f t="shared" si="19"/>
        <v>30.093134856761083</v>
      </c>
      <c r="J148" s="1">
        <f t="shared" si="20"/>
        <v>31.516003339334304</v>
      </c>
    </row>
    <row r="149" spans="1:10">
      <c r="A149" s="88">
        <v>32234</v>
      </c>
      <c r="B149" s="89">
        <f>IPCA!B485</f>
        <v>2750000000</v>
      </c>
      <c r="C149" s="90">
        <f>GEOMEAN(IPCA!D474:D485)</f>
        <v>1.2760384997566167E-5</v>
      </c>
      <c r="D149" s="90">
        <f>GEOMEAN(CPI!B474:B485)</f>
        <v>115.09416519799038</v>
      </c>
      <c r="E149" s="91">
        <f t="shared" si="21"/>
        <v>5.1646154060067033E-7</v>
      </c>
      <c r="F149" s="91">
        <f t="shared" si="21"/>
        <v>58.924348543719553</v>
      </c>
      <c r="G149" s="1">
        <f t="shared" si="17"/>
        <v>8.764823937212918E-9</v>
      </c>
      <c r="H149" s="1">
        <f t="shared" si="18"/>
        <v>37.873905321154233</v>
      </c>
      <c r="I149" s="1">
        <f t="shared" si="19"/>
        <v>34.353595257594989</v>
      </c>
      <c r="J149" s="1">
        <f t="shared" si="20"/>
        <v>35.977907519769524</v>
      </c>
    </row>
    <row r="150" spans="1:10">
      <c r="A150" s="88">
        <v>32264</v>
      </c>
      <c r="B150" s="89">
        <f>IPCA!B486</f>
        <v>2750000000</v>
      </c>
      <c r="C150" s="90">
        <f>GEOMEAN(IPCA!D475:D486)</f>
        <v>1.4565322499615892E-5</v>
      </c>
      <c r="D150" s="90">
        <f>GEOMEAN(CPI!B475:B486)</f>
        <v>115.46080445353216</v>
      </c>
      <c r="E150" s="91">
        <f t="shared" si="21"/>
        <v>5.8965674983662711E-7</v>
      </c>
      <c r="F150" s="91">
        <f t="shared" si="21"/>
        <v>59.109541949077645</v>
      </c>
      <c r="G150" s="1">
        <f t="shared" si="17"/>
        <v>9.9756609574916224E-9</v>
      </c>
      <c r="H150" s="1">
        <f t="shared" si="18"/>
        <v>43.106084198208393</v>
      </c>
      <c r="I150" s="1">
        <f t="shared" si="19"/>
        <v>39.099452700430753</v>
      </c>
      <c r="J150" s="1">
        <f t="shared" si="20"/>
        <v>40.948159363864526</v>
      </c>
    </row>
    <row r="151" spans="1:10">
      <c r="A151" s="88">
        <v>32295</v>
      </c>
      <c r="B151" s="89">
        <f>IPCA!B487</f>
        <v>2750000000</v>
      </c>
      <c r="C151" s="90">
        <f>GEOMEAN(IPCA!D476:D487)</f>
        <v>1.6651822706543211E-5</v>
      </c>
      <c r="D151" s="90">
        <f>GEOMEAN(CPI!B476:B487)</f>
        <v>115.83552140076731</v>
      </c>
      <c r="E151" s="91">
        <f t="shared" si="21"/>
        <v>6.7420919731500525E-7</v>
      </c>
      <c r="F151" s="91">
        <f t="shared" si="21"/>
        <v>59.312662764678244</v>
      </c>
      <c r="G151" s="1">
        <f t="shared" si="17"/>
        <v>1.1367036411599261E-8</v>
      </c>
      <c r="H151" s="1">
        <f t="shared" si="18"/>
        <v>49.118392328131598</v>
      </c>
      <c r="I151" s="1">
        <f t="shared" si="19"/>
        <v>44.552927812329628</v>
      </c>
      <c r="J151" s="1">
        <f t="shared" si="20"/>
        <v>46.65948657040736</v>
      </c>
    </row>
    <row r="152" spans="1:10">
      <c r="A152" s="88">
        <v>32325</v>
      </c>
      <c r="B152" s="89">
        <f>IPCA!B488</f>
        <v>2750000000</v>
      </c>
      <c r="C152" s="90">
        <f>GEOMEAN(IPCA!D477:D488)</f>
        <v>1.9212543570117467E-5</v>
      </c>
      <c r="D152" s="90">
        <f>GEOMEAN(CPI!B477:B488)</f>
        <v>116.22684043117681</v>
      </c>
      <c r="E152" s="91">
        <f t="shared" si="21"/>
        <v>7.7791857506386781E-7</v>
      </c>
      <c r="F152" s="91">
        <f t="shared" si="21"/>
        <v>59.524158700694471</v>
      </c>
      <c r="G152" s="1">
        <f t="shared" si="17"/>
        <v>1.3068955396337114E-8</v>
      </c>
      <c r="H152" s="1">
        <f t="shared" si="18"/>
        <v>56.472598066202949</v>
      </c>
      <c r="I152" s="1">
        <f t="shared" si="19"/>
        <v>51.223573609864367</v>
      </c>
      <c r="J152" s="1">
        <f t="shared" si="20"/>
        <v>53.645534924335742</v>
      </c>
    </row>
    <row r="153" spans="1:10">
      <c r="A153" s="88">
        <v>32356</v>
      </c>
      <c r="B153" s="89">
        <f>IPCA!B489</f>
        <v>2750000000</v>
      </c>
      <c r="C153" s="90">
        <f>GEOMEAN(IPCA!D478:D489)</f>
        <v>2.2442006776984152E-5</v>
      </c>
      <c r="D153" s="90">
        <f>GEOMEAN(CPI!B478:B489)</f>
        <v>116.60929686375418</v>
      </c>
      <c r="E153" s="91">
        <f t="shared" si="21"/>
        <v>9.0869420297375746E-7</v>
      </c>
      <c r="F153" s="91">
        <f t="shared" si="21"/>
        <v>59.72903865868647</v>
      </c>
      <c r="G153" s="1">
        <f t="shared" si="17"/>
        <v>1.5213608378436623E-8</v>
      </c>
      <c r="H153" s="1">
        <f t="shared" si="18"/>
        <v>65.739913025708745</v>
      </c>
      <c r="I153" s="1">
        <f t="shared" si="19"/>
        <v>59.629508634095863</v>
      </c>
      <c r="J153" s="1">
        <f t="shared" si="20"/>
        <v>62.448920731593603</v>
      </c>
    </row>
    <row r="154" spans="1:10">
      <c r="A154" s="88">
        <v>32387</v>
      </c>
      <c r="B154" s="89">
        <f>IPCA!B490</f>
        <v>2750000000</v>
      </c>
      <c r="C154" s="90">
        <f>GEOMEAN(IPCA!D479:D490)</f>
        <v>2.6583059013130939E-5</v>
      </c>
      <c r="D154" s="90">
        <f>GEOMEAN(CPI!B479:B490)</f>
        <v>117.00733597576281</v>
      </c>
      <c r="E154" s="91">
        <f t="shared" si="21"/>
        <v>1.0760937868626097E-6</v>
      </c>
      <c r="F154" s="91">
        <f t="shared" si="21"/>
        <v>59.927092819561111</v>
      </c>
      <c r="G154" s="1">
        <f t="shared" si="17"/>
        <v>1.7956716006609893E-8</v>
      </c>
      <c r="H154" s="1">
        <f t="shared" si="18"/>
        <v>77.593225692272881</v>
      </c>
      <c r="I154" s="1">
        <f t="shared" si="19"/>
        <v>70.381077619547895</v>
      </c>
      <c r="J154" s="1">
        <f t="shared" si="20"/>
        <v>73.708847145423491</v>
      </c>
    </row>
    <row r="155" spans="1:10">
      <c r="A155" s="88">
        <v>32417</v>
      </c>
      <c r="B155" s="89">
        <f>IPCA!B491</f>
        <v>2750000000</v>
      </c>
      <c r="C155" s="90">
        <f>GEOMEAN(IPCA!D480:D491)</f>
        <v>3.1809327520293797E-5</v>
      </c>
      <c r="D155" s="90">
        <f>GEOMEAN(CPI!B480:B491)</f>
        <v>117.41385702956977</v>
      </c>
      <c r="E155" s="91">
        <f t="shared" si="21"/>
        <v>1.2867272936148978E-6</v>
      </c>
      <c r="F155" s="91">
        <f t="shared" si="21"/>
        <v>60.128005852462849</v>
      </c>
      <c r="G155" s="1">
        <f t="shared" si="17"/>
        <v>2.1399799899769889E-8</v>
      </c>
      <c r="H155" s="1">
        <f t="shared" si="18"/>
        <v>92.471223734957917</v>
      </c>
      <c r="I155" s="1">
        <f t="shared" si="19"/>
        <v>83.876193020710744</v>
      </c>
      <c r="J155" s="1">
        <f t="shared" si="20"/>
        <v>87.842040781519358</v>
      </c>
    </row>
    <row r="156" spans="1:10">
      <c r="A156" s="88">
        <v>32448</v>
      </c>
      <c r="B156" s="89">
        <f>IPCA!B492</f>
        <v>2750000000</v>
      </c>
      <c r="C156" s="90">
        <f>GEOMEAN(IPCA!D481:D492)</f>
        <v>3.8400618866126251E-5</v>
      </c>
      <c r="D156" s="90">
        <f>GEOMEAN(CPI!B481:B492)</f>
        <v>117.82144362163027</v>
      </c>
      <c r="E156" s="91">
        <f t="shared" si="21"/>
        <v>1.5517870884259522E-6</v>
      </c>
      <c r="F156" s="91">
        <f t="shared" si="21"/>
        <v>60.341444370314463</v>
      </c>
      <c r="G156" s="1">
        <f t="shared" si="17"/>
        <v>2.5716770697477178E-8</v>
      </c>
      <c r="H156" s="1">
        <f t="shared" si="18"/>
        <v>111.12539687497701</v>
      </c>
      <c r="I156" s="1">
        <f t="shared" si="19"/>
        <v>100.79649496695285</v>
      </c>
      <c r="J156" s="1">
        <f t="shared" si="20"/>
        <v>105.56237118838963</v>
      </c>
    </row>
    <row r="157" spans="1:10">
      <c r="A157" s="88">
        <v>32478</v>
      </c>
      <c r="B157" s="89">
        <f>IPCA!B493</f>
        <v>2750000000</v>
      </c>
      <c r="C157" s="90">
        <f>GEOMEAN(IPCA!D482:D493)</f>
        <v>4.682351612807912E-5</v>
      </c>
      <c r="D157" s="90">
        <f>GEOMEAN(CPI!B482:B493)</f>
        <v>118.24681257362299</v>
      </c>
      <c r="E157" s="91">
        <f t="shared" si="21"/>
        <v>1.8902328191548711E-6</v>
      </c>
      <c r="F157" s="91">
        <f t="shared" si="21"/>
        <v>60.55383306384266</v>
      </c>
      <c r="G157" s="1">
        <f t="shared" si="17"/>
        <v>3.1215741820372876E-8</v>
      </c>
      <c r="H157" s="1">
        <f t="shared" si="18"/>
        <v>134.88714190993076</v>
      </c>
      <c r="I157" s="1">
        <f t="shared" si="19"/>
        <v>122.34962936445129</v>
      </c>
      <c r="J157" s="1">
        <f t="shared" si="20"/>
        <v>128.1345843817941</v>
      </c>
    </row>
    <row r="158" spans="1:10">
      <c r="A158" s="88">
        <v>32509</v>
      </c>
      <c r="B158" s="89">
        <f>IPCA!B494</f>
        <v>2750000000</v>
      </c>
      <c r="C158" s="90">
        <f>GEOMEAN(IPCA!D483:D494)</f>
        <v>5.7789706302718825E-5</v>
      </c>
      <c r="D158" s="90">
        <f>GEOMEAN(CPI!B483:B494)</f>
        <v>118.69716371042141</v>
      </c>
      <c r="E158" s="91">
        <f t="shared" si="21"/>
        <v>2.3348312382345901E-6</v>
      </c>
      <c r="F158" s="91">
        <f t="shared" si="21"/>
        <v>60.75945571379026</v>
      </c>
      <c r="G158" s="1">
        <f t="shared" si="17"/>
        <v>3.8427454801980155E-8</v>
      </c>
      <c r="H158" s="1">
        <f t="shared" si="18"/>
        <v>166.04985968102906</v>
      </c>
      <c r="I158" s="1">
        <f t="shared" si="19"/>
        <v>150.61582965082695</v>
      </c>
      <c r="J158" s="1">
        <f t="shared" si="20"/>
        <v>157.73727173410765</v>
      </c>
    </row>
    <row r="159" spans="1:10">
      <c r="A159" s="88">
        <v>32540</v>
      </c>
      <c r="B159" s="89">
        <f>IPCA!B495</f>
        <v>2750000</v>
      </c>
      <c r="C159" s="90">
        <f>GEOMEAN(IPCA!D484:D495)</f>
        <v>7.1379455925029279E-5</v>
      </c>
      <c r="D159" s="90">
        <f>GEOMEAN(CPI!B484:B495)</f>
        <v>119.16443010349889</v>
      </c>
      <c r="E159" s="91">
        <f t="shared" si="21"/>
        <v>2.8859614644044362E-6</v>
      </c>
      <c r="F159" s="91">
        <f t="shared" si="21"/>
        <v>60.997381126391943</v>
      </c>
      <c r="G159" s="1">
        <f t="shared" si="17"/>
        <v>4.7312874931867487E-8</v>
      </c>
      <c r="H159" s="1">
        <f t="shared" si="18"/>
        <v>0.20444487630072866</v>
      </c>
      <c r="I159" s="1">
        <f t="shared" si="19"/>
        <v>0.1854420998671458</v>
      </c>
      <c r="J159" s="1">
        <f t="shared" si="20"/>
        <v>0.19421020330665423</v>
      </c>
    </row>
    <row r="160" spans="1:10">
      <c r="A160" s="88">
        <v>32568</v>
      </c>
      <c r="B160" s="89">
        <f>IPCA!B496</f>
        <v>2750000</v>
      </c>
      <c r="C160" s="90">
        <f>GEOMEAN(IPCA!D485:D496)</f>
        <v>8.7461366350213168E-5</v>
      </c>
      <c r="D160" s="90">
        <f>GEOMEAN(CPI!B485:B496)</f>
        <v>119.64788277773981</v>
      </c>
      <c r="E160" s="91">
        <f t="shared" si="21"/>
        <v>3.5381442358482964E-6</v>
      </c>
      <c r="F160" s="91">
        <f t="shared" si="21"/>
        <v>61.255384844810521</v>
      </c>
      <c r="G160" s="1">
        <f t="shared" si="17"/>
        <v>5.77605421109038E-8</v>
      </c>
      <c r="H160" s="1">
        <f t="shared" si="18"/>
        <v>0.24959055867841445</v>
      </c>
      <c r="I160" s="1">
        <f t="shared" si="19"/>
        <v>0.22639157383556438</v>
      </c>
      <c r="J160" s="1">
        <f t="shared" si="20"/>
        <v>0.23709585694412202</v>
      </c>
    </row>
    <row r="161" spans="1:10">
      <c r="A161" s="88">
        <v>32599</v>
      </c>
      <c r="B161" s="89">
        <f>IPCA!B497</f>
        <v>2750000</v>
      </c>
      <c r="C161" s="90">
        <f>GEOMEAN(IPCA!D486:D497)</f>
        <v>1.0630935014073722E-4</v>
      </c>
      <c r="D161" s="90">
        <f>GEOMEAN(CPI!B486:B497)</f>
        <v>120.14714291918844</v>
      </c>
      <c r="E161" s="91">
        <f t="shared" si="21"/>
        <v>4.3027456275350156E-6</v>
      </c>
      <c r="F161" s="91">
        <f t="shared" si="21"/>
        <v>61.511303494175408</v>
      </c>
      <c r="G161" s="1">
        <f t="shared" si="17"/>
        <v>6.9950486871773883E-8</v>
      </c>
      <c r="H161" s="1">
        <f t="shared" si="18"/>
        <v>0.30226484136230608</v>
      </c>
      <c r="I161" s="1">
        <f t="shared" si="19"/>
        <v>0.27416987851427005</v>
      </c>
      <c r="J161" s="1">
        <f t="shared" si="20"/>
        <v>0.28713322317296852</v>
      </c>
    </row>
    <row r="162" spans="1:10">
      <c r="A162" s="88">
        <v>32629</v>
      </c>
      <c r="B162" s="89">
        <f>IPCA!B498</f>
        <v>2750000</v>
      </c>
      <c r="C162" s="90">
        <f>GEOMEAN(IPCA!D487:D498)</f>
        <v>1.2926488457072285E-4</v>
      </c>
      <c r="D162" s="90">
        <f>GEOMEAN(CPI!B487:B498)</f>
        <v>120.67121327301314</v>
      </c>
      <c r="E162" s="91">
        <f t="shared" ref="E162:F177" si="22">E174/(C174/C162)</f>
        <v>5.2331084125318388E-6</v>
      </c>
      <c r="F162" s="91">
        <f t="shared" si="22"/>
        <v>61.776982905726314</v>
      </c>
      <c r="G162" s="1">
        <f t="shared" si="17"/>
        <v>8.470967933992071E-8</v>
      </c>
      <c r="H162" s="1">
        <f t="shared" si="18"/>
        <v>0.36604116615326765</v>
      </c>
      <c r="I162" s="1">
        <f t="shared" si="19"/>
        <v>0.33201831084009825</v>
      </c>
      <c r="J162" s="1">
        <f t="shared" si="20"/>
        <v>0.34771685445744549</v>
      </c>
    </row>
    <row r="163" spans="1:10">
      <c r="A163" s="88">
        <v>32660</v>
      </c>
      <c r="B163" s="89">
        <f>IPCA!B499</f>
        <v>2750000</v>
      </c>
      <c r="C163" s="90">
        <f>GEOMEAN(IPCA!D488:D499)</f>
        <v>1.5787395993817208E-4</v>
      </c>
      <c r="D163" s="90">
        <f>GEOMEAN(CPI!B488:B499)</f>
        <v>121.17912915935885</v>
      </c>
      <c r="E163" s="91">
        <f t="shared" si="22"/>
        <v>6.3920975909160654E-6</v>
      </c>
      <c r="F163" s="91">
        <f t="shared" si="22"/>
        <v>62.048814862923635</v>
      </c>
      <c r="G163" s="1">
        <f t="shared" si="17"/>
        <v>1.0301723900830812E-7</v>
      </c>
      <c r="H163" s="1">
        <f t="shared" si="18"/>
        <v>0.44515043138311439</v>
      </c>
      <c r="I163" s="1">
        <f t="shared" si="19"/>
        <v>0.4037745149016303</v>
      </c>
      <c r="J163" s="1">
        <f t="shared" si="20"/>
        <v>0.4228658469962906</v>
      </c>
    </row>
    <row r="164" spans="1:10">
      <c r="A164" s="88">
        <v>32690</v>
      </c>
      <c r="B164" s="89">
        <f>IPCA!B500</f>
        <v>2750000</v>
      </c>
      <c r="C164" s="90">
        <f>GEOMEAN(IPCA!D489:D500)</f>
        <v>1.9356687699249281E-4</v>
      </c>
      <c r="D164" s="90">
        <f>GEOMEAN(CPI!B489:B500)</f>
        <v>121.67079049208968</v>
      </c>
      <c r="E164" s="91">
        <f t="shared" si="22"/>
        <v>7.8375499100373583E-6</v>
      </c>
      <c r="F164" s="91">
        <f t="shared" si="22"/>
        <v>62.312211324187373</v>
      </c>
      <c r="G164" s="1">
        <f t="shared" si="17"/>
        <v>1.2577871565593279E-7</v>
      </c>
      <c r="H164" s="1">
        <f t="shared" si="18"/>
        <v>0.54350563140735175</v>
      </c>
      <c r="I164" s="1">
        <f t="shared" si="19"/>
        <v>0.49298777940290706</v>
      </c>
      <c r="J164" s="1">
        <f t="shared" si="20"/>
        <v>0.5162973075376458</v>
      </c>
    </row>
    <row r="165" spans="1:10">
      <c r="A165" s="88">
        <v>32721</v>
      </c>
      <c r="B165" s="89">
        <f>IPCA!B501</f>
        <v>2750000</v>
      </c>
      <c r="C165" s="90">
        <f>GEOMEAN(IPCA!D490:D501)</f>
        <v>2.3921612639221876E-4</v>
      </c>
      <c r="D165" s="90">
        <f>GEOMEAN(CPI!B490:B501)</f>
        <v>122.13793875474302</v>
      </c>
      <c r="E165" s="91">
        <f t="shared" si="22"/>
        <v>9.6860458813059178E-6</v>
      </c>
      <c r="F165" s="91">
        <f t="shared" si="22"/>
        <v>62.560892328319127</v>
      </c>
      <c r="G165" s="1">
        <f t="shared" si="17"/>
        <v>1.5482589075733794E-7</v>
      </c>
      <c r="H165" s="1">
        <f t="shared" si="18"/>
        <v>0.66902212409658557</v>
      </c>
      <c r="I165" s="1">
        <f t="shared" si="19"/>
        <v>0.60683774421206582</v>
      </c>
      <c r="J165" s="1">
        <f t="shared" si="20"/>
        <v>0.63553034484623305</v>
      </c>
    </row>
    <row r="166" spans="1:10">
      <c r="A166" s="88">
        <v>32752</v>
      </c>
      <c r="B166" s="89">
        <f>IPCA!B502</f>
        <v>2750000</v>
      </c>
      <c r="C166" s="90">
        <f>GEOMEAN(IPCA!D491:D502)</f>
        <v>2.9751751745183899E-4</v>
      </c>
      <c r="D166" s="90">
        <f>GEOMEAN(CPI!B491:B502)</f>
        <v>122.57117592354932</v>
      </c>
      <c r="E166" s="91">
        <f t="shared" si="22"/>
        <v>1.2043638463675973E-5</v>
      </c>
      <c r="F166" s="91">
        <f t="shared" si="22"/>
        <v>62.776698360988455</v>
      </c>
      <c r="G166" s="1">
        <f t="shared" si="17"/>
        <v>1.9184886714527015E-7</v>
      </c>
      <c r="H166" s="1">
        <f t="shared" si="18"/>
        <v>0.82900305611171898</v>
      </c>
      <c r="I166" s="1">
        <f t="shared" si="19"/>
        <v>0.75194874189708671</v>
      </c>
      <c r="J166" s="1">
        <f t="shared" si="20"/>
        <v>0.78750250425679569</v>
      </c>
    </row>
    <row r="167" spans="1:10">
      <c r="A167" s="88">
        <v>32782</v>
      </c>
      <c r="B167" s="89">
        <f>IPCA!B503</f>
        <v>2750000</v>
      </c>
      <c r="C167" s="90">
        <f>GEOMEAN(IPCA!D492:D503)</f>
        <v>3.7333402635240839E-4</v>
      </c>
      <c r="D167" s="90">
        <f>GEOMEAN(CPI!B492:B503)</f>
        <v>123.02086705805409</v>
      </c>
      <c r="E167" s="91">
        <f t="shared" si="22"/>
        <v>1.5101830777035885E-5</v>
      </c>
      <c r="F167" s="91">
        <f t="shared" si="22"/>
        <v>62.999373341247562</v>
      </c>
      <c r="G167" s="1">
        <f t="shared" si="17"/>
        <v>2.3971398406193777E-7</v>
      </c>
      <c r="H167" s="1">
        <f t="shared" si="18"/>
        <v>1.0358342394046376</v>
      </c>
      <c r="I167" s="1">
        <f t="shared" si="19"/>
        <v>0.93955534589642931</v>
      </c>
      <c r="J167" s="1">
        <f t="shared" si="20"/>
        <v>0.98397955413104798</v>
      </c>
    </row>
    <row r="168" spans="1:10">
      <c r="A168" s="88">
        <v>32813</v>
      </c>
      <c r="B168" s="89">
        <f>IPCA!B504</f>
        <v>2750000</v>
      </c>
      <c r="C168" s="90">
        <f>GEOMEAN(IPCA!D493:D504)</f>
        <v>4.7414351094515191E-4</v>
      </c>
      <c r="D168" s="90">
        <f>GEOMEAN(CPI!B493:B504)</f>
        <v>123.48819959946577</v>
      </c>
      <c r="E168" s="91">
        <f t="shared" si="22"/>
        <v>1.9160362516830925E-5</v>
      </c>
      <c r="F168" s="91">
        <f t="shared" si="22"/>
        <v>63.243634583624093</v>
      </c>
      <c r="G168" s="1">
        <f t="shared" si="17"/>
        <v>3.0296112237977209E-7</v>
      </c>
      <c r="H168" s="1">
        <f t="shared" si="18"/>
        <v>1.3091330695515111</v>
      </c>
      <c r="I168" s="1">
        <f t="shared" si="19"/>
        <v>1.1874515508329675</v>
      </c>
      <c r="J168" s="1">
        <f t="shared" si="20"/>
        <v>1.2435968276313174</v>
      </c>
    </row>
    <row r="169" spans="1:10">
      <c r="A169" s="88">
        <v>32843</v>
      </c>
      <c r="B169" s="89">
        <f>IPCA!B505</f>
        <v>2750000</v>
      </c>
      <c r="C169" s="90">
        <f>GEOMEAN(IPCA!D494:D505)</f>
        <v>6.104145496970485E-4</v>
      </c>
      <c r="D169" s="90">
        <f>GEOMEAN(CPI!B494:B505)</f>
        <v>123.9565448224136</v>
      </c>
      <c r="E169" s="91">
        <f t="shared" si="22"/>
        <v>2.4642011334024467E-5</v>
      </c>
      <c r="F169" s="91">
        <f t="shared" si="22"/>
        <v>63.477769581938965</v>
      </c>
      <c r="G169" s="1">
        <f t="shared" si="17"/>
        <v>3.8819907341287151E-7</v>
      </c>
      <c r="H169" s="1">
        <f t="shared" si="18"/>
        <v>1.6774569640555845</v>
      </c>
      <c r="I169" s="1">
        <f t="shared" si="19"/>
        <v>1.521540414608699</v>
      </c>
      <c r="J169" s="1">
        <f t="shared" si="20"/>
        <v>1.5934821352440856</v>
      </c>
    </row>
    <row r="170" spans="1:10">
      <c r="A170" s="88">
        <v>32874</v>
      </c>
      <c r="B170" s="89">
        <f>IPCA!B506</f>
        <v>2750000</v>
      </c>
      <c r="C170" s="90">
        <f>GEOMEAN(IPCA!D495:D506)</f>
        <v>7.9890667434913117E-4</v>
      </c>
      <c r="D170" s="90">
        <f>GEOMEAN(CPI!B495:B506)</f>
        <v>124.4815256971187</v>
      </c>
      <c r="E170" s="91">
        <f t="shared" si="22"/>
        <v>3.2277586771827967E-5</v>
      </c>
      <c r="F170" s="91">
        <f t="shared" si="22"/>
        <v>63.720391552330511</v>
      </c>
      <c r="G170" s="1">
        <f t="shared" si="17"/>
        <v>5.0655035202223964E-7</v>
      </c>
      <c r="H170" s="1">
        <f t="shared" si="18"/>
        <v>2.1888677069066382</v>
      </c>
      <c r="I170" s="1">
        <f t="shared" si="19"/>
        <v>1.9854164665055216</v>
      </c>
      <c r="J170" s="1">
        <f t="shared" si="20"/>
        <v>2.0792912498545855</v>
      </c>
    </row>
    <row r="171" spans="1:10">
      <c r="A171" s="88">
        <v>32905</v>
      </c>
      <c r="B171" s="89">
        <f>IPCA!B507</f>
        <v>2750000</v>
      </c>
      <c r="C171" s="90">
        <f>GEOMEAN(IPCA!D496:D507)</f>
        <v>1.0818249941164913E-3</v>
      </c>
      <c r="D171" s="90">
        <f>GEOMEAN(CPI!B496:B507)</f>
        <v>125.0147534725774</v>
      </c>
      <c r="E171" s="91">
        <f t="shared" si="22"/>
        <v>4.3739549479459962E-5</v>
      </c>
      <c r="F171" s="91">
        <f t="shared" si="22"/>
        <v>63.992019744194067</v>
      </c>
      <c r="G171" s="1">
        <f t="shared" si="17"/>
        <v>6.8351568921105049E-7</v>
      </c>
      <c r="H171" s="1">
        <f t="shared" si="18"/>
        <v>2.9535571603203947</v>
      </c>
      <c r="I171" s="1">
        <f t="shared" si="19"/>
        <v>2.6790294371662178</v>
      </c>
      <c r="J171" s="1">
        <f t="shared" si="20"/>
        <v>2.8056997414789393</v>
      </c>
    </row>
    <row r="172" spans="1:10">
      <c r="A172" s="88">
        <v>32933</v>
      </c>
      <c r="B172" s="89">
        <f>IPCA!B508</f>
        <v>2750000</v>
      </c>
      <c r="C172" s="90">
        <f>GEOMEAN(IPCA!D497:D508)</f>
        <v>1.5317233951895012E-3</v>
      </c>
      <c r="D172" s="90">
        <f>GEOMEAN(CPI!B497:B508)</f>
        <v>125.5472708037189</v>
      </c>
      <c r="E172" s="91">
        <f t="shared" si="22"/>
        <v>6.1964025120566927E-5</v>
      </c>
      <c r="F172" s="91">
        <f t="shared" si="22"/>
        <v>64.275657961983043</v>
      </c>
      <c r="G172" s="1">
        <f t="shared" si="17"/>
        <v>9.6403564094538905E-7</v>
      </c>
      <c r="H172" s="1">
        <f t="shared" si="18"/>
        <v>4.1657191123218498</v>
      </c>
      <c r="I172" s="1">
        <f t="shared" si="19"/>
        <v>3.7785231580436194</v>
      </c>
      <c r="J172" s="1">
        <f t="shared" si="20"/>
        <v>3.9571799027743997</v>
      </c>
    </row>
    <row r="173" spans="1:10">
      <c r="A173" s="88">
        <v>32964</v>
      </c>
      <c r="B173" s="89">
        <f>IPCA!B509</f>
        <v>2750000</v>
      </c>
      <c r="C173" s="90">
        <f>GEOMEAN(IPCA!D498:D509)</f>
        <v>2.1803658883427423E-3</v>
      </c>
      <c r="D173" s="90">
        <f>GEOMEAN(CPI!B498:B509)</f>
        <v>126.0298777497952</v>
      </c>
      <c r="E173" s="91">
        <f t="shared" si="22"/>
        <v>8.8247739075382313E-5</v>
      </c>
      <c r="F173" s="91">
        <f t="shared" si="22"/>
        <v>64.523066227348295</v>
      </c>
      <c r="G173" s="1">
        <f t="shared" si="17"/>
        <v>1.3676928924059447E-6</v>
      </c>
      <c r="H173" s="1">
        <f t="shared" si="18"/>
        <v>5.9099728056682341</v>
      </c>
      <c r="I173" s="1">
        <f t="shared" si="19"/>
        <v>5.3606516684171774</v>
      </c>
      <c r="J173" s="1">
        <f t="shared" si="20"/>
        <v>5.6141148699530152</v>
      </c>
    </row>
    <row r="174" spans="1:10">
      <c r="A174" s="88">
        <v>32994</v>
      </c>
      <c r="B174" s="89">
        <f>IPCA!B510</f>
        <v>2750000</v>
      </c>
      <c r="C174" s="90">
        <f>GEOMEAN(IPCA!D499:D510)</f>
        <v>3.0800690843682159E-3</v>
      </c>
      <c r="D174" s="90">
        <f>GEOMEAN(CPI!B499:B510)</f>
        <v>126.47907208673483</v>
      </c>
      <c r="E174" s="91">
        <f t="shared" si="22"/>
        <v>1.2469229744887099E-4</v>
      </c>
      <c r="F174" s="91">
        <f t="shared" si="22"/>
        <v>64.750285194834873</v>
      </c>
      <c r="G174" s="1">
        <f t="shared" si="17"/>
        <v>1.9257412855197383E-6</v>
      </c>
      <c r="H174" s="1">
        <f t="shared" si="18"/>
        <v>8.3213700176166618</v>
      </c>
      <c r="I174" s="1">
        <f t="shared" si="19"/>
        <v>7.5479139304448388</v>
      </c>
      <c r="J174" s="1">
        <f t="shared" si="20"/>
        <v>7.9047956209674348</v>
      </c>
    </row>
    <row r="175" spans="1:10">
      <c r="A175" s="88">
        <v>33025</v>
      </c>
      <c r="B175" s="89">
        <f>IPCA!B511</f>
        <v>2750000</v>
      </c>
      <c r="C175" s="90">
        <f>GEOMEAN(IPCA!D500:D511)</f>
        <v>4.3002596981126535E-3</v>
      </c>
      <c r="D175" s="90">
        <f>GEOMEAN(CPI!B500:B511)</f>
        <v>126.96142401280348</v>
      </c>
      <c r="E175" s="91">
        <f t="shared" si="22"/>
        <v>1.741115486517491E-4</v>
      </c>
      <c r="F175" s="91">
        <f t="shared" si="22"/>
        <v>65.009593219173382</v>
      </c>
      <c r="G175" s="1">
        <f t="shared" si="17"/>
        <v>2.6782439333953269E-6</v>
      </c>
      <c r="H175" s="1">
        <f t="shared" si="18"/>
        <v>11.573028492871847</v>
      </c>
      <c r="I175" s="1">
        <f t="shared" si="19"/>
        <v>10.497336711846057</v>
      </c>
      <c r="J175" s="1">
        <f t="shared" si="20"/>
        <v>10.99367348863383</v>
      </c>
    </row>
    <row r="176" spans="1:10">
      <c r="A176" s="88">
        <v>33055</v>
      </c>
      <c r="B176" s="89">
        <f>IPCA!B512</f>
        <v>2750000</v>
      </c>
      <c r="C176" s="90">
        <f>GEOMEAN(IPCA!D501:D512)</f>
        <v>5.9424551531974019E-3</v>
      </c>
      <c r="D176" s="90">
        <f>GEOMEAN(CPI!B501:B512)</f>
        <v>127.46077431335101</v>
      </c>
      <c r="E176" s="91">
        <f t="shared" si="22"/>
        <v>2.4061083990702418E-4</v>
      </c>
      <c r="F176" s="91">
        <f t="shared" si="22"/>
        <v>65.277480917447051</v>
      </c>
      <c r="G176" s="1">
        <f t="shared" si="17"/>
        <v>3.6859700546856562E-6</v>
      </c>
      <c r="H176" s="1">
        <f t="shared" si="18"/>
        <v>15.927539659417913</v>
      </c>
      <c r="I176" s="1">
        <f t="shared" si="19"/>
        <v>14.447104048795254</v>
      </c>
      <c r="J176" s="1">
        <f t="shared" si="20"/>
        <v>15.130194365351901</v>
      </c>
    </row>
    <row r="177" spans="1:10">
      <c r="A177" s="88">
        <v>33086</v>
      </c>
      <c r="B177" s="89">
        <f>IPCA!B513</f>
        <v>2750000</v>
      </c>
      <c r="C177" s="90">
        <f>GEOMEAN(IPCA!D502:D513)</f>
        <v>8.0967033859688769E-3</v>
      </c>
      <c r="D177" s="90">
        <f>GEOMEAN(CPI!B502:B513)</f>
        <v>128.04266549138919</v>
      </c>
      <c r="E177" s="91">
        <f t="shared" si="22"/>
        <v>3.2784177917517912E-4</v>
      </c>
      <c r="F177" s="91">
        <f t="shared" si="22"/>
        <v>65.585382321893078</v>
      </c>
      <c r="G177" s="1">
        <f t="shared" si="17"/>
        <v>4.9987019602345464E-6</v>
      </c>
      <c r="H177" s="1">
        <f t="shared" si="18"/>
        <v>21.600019136356124</v>
      </c>
      <c r="I177" s="1">
        <f t="shared" si="19"/>
        <v>19.592336957979988</v>
      </c>
      <c r="J177" s="1">
        <f t="shared" si="20"/>
        <v>20.518705011363465</v>
      </c>
    </row>
    <row r="178" spans="1:10">
      <c r="A178" s="88">
        <v>33117</v>
      </c>
      <c r="B178" s="89">
        <f>IPCA!B514</f>
        <v>2750000</v>
      </c>
      <c r="C178" s="90">
        <f>GEOMEAN(IPCA!D503:D514)</f>
        <v>1.0863794245649245E-2</v>
      </c>
      <c r="D178" s="90">
        <f>GEOMEAN(CPI!B503:B514)</f>
        <v>128.68209284663376</v>
      </c>
      <c r="E178" s="91">
        <f t="shared" ref="E178:F193" si="23">E190/(C190/C178)</f>
        <v>4.3977111451779568E-4</v>
      </c>
      <c r="F178" s="91">
        <f t="shared" si="23"/>
        <v>65.906497724493022</v>
      </c>
      <c r="G178" s="1">
        <f t="shared" si="17"/>
        <v>6.672651858336606E-6</v>
      </c>
      <c r="H178" s="1">
        <f t="shared" si="18"/>
        <v>28.833366937433929</v>
      </c>
      <c r="I178" s="1">
        <f t="shared" si="19"/>
        <v>26.153358342190089</v>
      </c>
      <c r="J178" s="1">
        <f t="shared" si="20"/>
        <v>27.389945672678362</v>
      </c>
    </row>
    <row r="179" spans="1:10">
      <c r="A179" s="88">
        <v>33147</v>
      </c>
      <c r="B179" s="89">
        <f>IPCA!B515</f>
        <v>2750000</v>
      </c>
      <c r="C179" s="90">
        <f>GEOMEAN(IPCA!D504:D515)</f>
        <v>1.4334851004422567E-2</v>
      </c>
      <c r="D179" s="90">
        <f>GEOMEAN(CPI!B504:B515)</f>
        <v>129.33788386392848</v>
      </c>
      <c r="E179" s="91">
        <f t="shared" si="23"/>
        <v>5.7986274703625328E-4</v>
      </c>
      <c r="F179" s="91">
        <f t="shared" si="23"/>
        <v>66.234337536130141</v>
      </c>
      <c r="G179" s="1">
        <f t="shared" si="17"/>
        <v>8.7547149802765706E-6</v>
      </c>
      <c r="H179" s="1">
        <f t="shared" si="18"/>
        <v>37.830223248285968</v>
      </c>
      <c r="I179" s="1">
        <f t="shared" si="19"/>
        <v>34.313973353315397</v>
      </c>
      <c r="J179" s="1">
        <f t="shared" si="20"/>
        <v>35.936412206186205</v>
      </c>
    </row>
    <row r="180" spans="1:10">
      <c r="A180" s="88">
        <v>33178</v>
      </c>
      <c r="B180" s="89">
        <f>IPCA!B516</f>
        <v>2750000</v>
      </c>
      <c r="C180" s="90">
        <f>GEOMEAN(IPCA!D505:D516)</f>
        <v>1.8547429825338597E-2</v>
      </c>
      <c r="D180" s="90">
        <f>GEOMEAN(CPI!B505:B516)</f>
        <v>129.99548928831823</v>
      </c>
      <c r="E180" s="91">
        <f t="shared" si="23"/>
        <v>7.4951037187152142E-4</v>
      </c>
      <c r="F180" s="91">
        <f t="shared" si="23"/>
        <v>66.576298372928775</v>
      </c>
      <c r="G180" s="1">
        <f t="shared" si="17"/>
        <v>1.1257915957915242E-5</v>
      </c>
      <c r="H180" s="1">
        <f t="shared" si="18"/>
        <v>48.646869139413198</v>
      </c>
      <c r="I180" s="1">
        <f t="shared" si="19"/>
        <v>44.12523183953661</v>
      </c>
      <c r="J180" s="1">
        <f t="shared" si="20"/>
        <v>46.211568207268243</v>
      </c>
    </row>
    <row r="181" spans="1:10">
      <c r="A181" s="88">
        <v>33208</v>
      </c>
      <c r="B181" s="89">
        <f>IPCA!B517</f>
        <v>2750000</v>
      </c>
      <c r="C181" s="90">
        <f>GEOMEAN(IPCA!D506:D517)</f>
        <v>2.3510657274785889E-2</v>
      </c>
      <c r="D181" s="90">
        <f>GEOMEAN(CPI!B506:B517)</f>
        <v>130.63915678285605</v>
      </c>
      <c r="E181" s="91">
        <f t="shared" si="23"/>
        <v>9.4910890201285768E-4</v>
      </c>
      <c r="F181" s="91">
        <f t="shared" si="23"/>
        <v>66.899914841297402</v>
      </c>
      <c r="G181" s="1">
        <f t="shared" si="17"/>
        <v>1.4186997162318831E-5</v>
      </c>
      <c r="H181" s="1">
        <f t="shared" si="18"/>
        <v>61.303796991957128</v>
      </c>
      <c r="I181" s="1">
        <f t="shared" si="19"/>
        <v>55.605721452737761</v>
      </c>
      <c r="J181" s="1">
        <f t="shared" si="20"/>
        <v>58.234880192179304</v>
      </c>
    </row>
    <row r="182" spans="1:10">
      <c r="A182" s="88">
        <v>33239</v>
      </c>
      <c r="B182" s="89">
        <f>IPCA!B518</f>
        <v>2750000</v>
      </c>
      <c r="C182" s="90">
        <f>GEOMEAN(IPCA!D507:D518)</f>
        <v>2.8999534708056808E-2</v>
      </c>
      <c r="D182" s="90">
        <f>GEOMEAN(CPI!B507:B518)</f>
        <v>131.2390278054404</v>
      </c>
      <c r="E182" s="91">
        <f t="shared" si="23"/>
        <v>1.1716449842461608E-3</v>
      </c>
      <c r="F182" s="91">
        <f t="shared" si="23"/>
        <v>67.179464517949896</v>
      </c>
      <c r="G182" s="1">
        <f t="shared" si="17"/>
        <v>1.7440522824249445E-5</v>
      </c>
      <c r="H182" s="1">
        <f t="shared" si="18"/>
        <v>75.362690104086084</v>
      </c>
      <c r="I182" s="1">
        <f t="shared" si="19"/>
        <v>68.357866224935478</v>
      </c>
      <c r="J182" s="1">
        <f t="shared" si="20"/>
        <v>71.589973941541984</v>
      </c>
    </row>
    <row r="183" spans="1:10">
      <c r="A183" s="88">
        <v>33270</v>
      </c>
      <c r="B183" s="89">
        <f>IPCA!B519</f>
        <v>2750000</v>
      </c>
      <c r="C183" s="90">
        <f>GEOMEAN(IPCA!D508:D519)</f>
        <v>3.4667980850381815E-2</v>
      </c>
      <c r="D183" s="90">
        <f>GEOMEAN(CPI!B508:B519)</f>
        <v>131.80634932567253</v>
      </c>
      <c r="E183" s="91">
        <f t="shared" si="23"/>
        <v>1.4016702072932171E-3</v>
      </c>
      <c r="F183" s="91">
        <f t="shared" si="23"/>
        <v>67.468472913548865</v>
      </c>
      <c r="G183" s="1">
        <f t="shared" si="17"/>
        <v>2.0775187976897828E-5</v>
      </c>
      <c r="H183" s="1">
        <f t="shared" si="18"/>
        <v>89.77219714882402</v>
      </c>
      <c r="I183" s="1">
        <f t="shared" si="19"/>
        <v>81.428036007503451</v>
      </c>
      <c r="J183" s="1">
        <f t="shared" si="20"/>
        <v>85.278129611390113</v>
      </c>
    </row>
    <row r="184" spans="1:10">
      <c r="A184" s="88">
        <v>33298</v>
      </c>
      <c r="B184" s="89">
        <f>IPCA!B520</f>
        <v>2750000</v>
      </c>
      <c r="C184" s="90">
        <f>GEOMEAN(IPCA!D509:D520)</f>
        <v>3.9791705896525933E-2</v>
      </c>
      <c r="D184" s="90">
        <f>GEOMEAN(CPI!B509:B520)</f>
        <v>132.33232206592334</v>
      </c>
      <c r="E184" s="91">
        <f t="shared" si="23"/>
        <v>1.6097255362855507E-3</v>
      </c>
      <c r="F184" s="91">
        <f t="shared" si="23"/>
        <v>67.749358595952174</v>
      </c>
      <c r="G184" s="1">
        <f t="shared" si="17"/>
        <v>2.3760011454657921E-5</v>
      </c>
      <c r="H184" s="1">
        <f t="shared" si="18"/>
        <v>102.66999436721186</v>
      </c>
      <c r="I184" s="1">
        <f t="shared" si="19"/>
        <v>93.127006620590677</v>
      </c>
      <c r="J184" s="1">
        <f t="shared" si="20"/>
        <v>97.530252850255422</v>
      </c>
    </row>
    <row r="185" spans="1:10">
      <c r="A185" s="88">
        <v>33329</v>
      </c>
      <c r="B185" s="89">
        <f>IPCA!B521</f>
        <v>2750000</v>
      </c>
      <c r="C185" s="90">
        <f>GEOMEAN(IPCA!D510:D521)</f>
        <v>4.5310328848193838E-2</v>
      </c>
      <c r="D185" s="90">
        <f>GEOMEAN(CPI!B510:B521)</f>
        <v>132.85959199716044</v>
      </c>
      <c r="E185" s="91">
        <f t="shared" si="23"/>
        <v>1.8338821474841514E-3</v>
      </c>
      <c r="F185" s="91">
        <f t="shared" si="23"/>
        <v>68.019650629115887</v>
      </c>
      <c r="G185" s="1">
        <f t="shared" si="17"/>
        <v>2.6961063906128858E-5</v>
      </c>
      <c r="H185" s="1">
        <f t="shared" si="18"/>
        <v>116.50214414495289</v>
      </c>
      <c r="I185" s="1">
        <f t="shared" si="19"/>
        <v>105.67348343563242</v>
      </c>
      <c r="J185" s="1">
        <f t="shared" si="20"/>
        <v>110.66995421675823</v>
      </c>
    </row>
    <row r="186" spans="1:10">
      <c r="A186" s="88">
        <v>33359</v>
      </c>
      <c r="B186" s="89">
        <f>IPCA!B522</f>
        <v>2750000</v>
      </c>
      <c r="C186" s="90">
        <f>GEOMEAN(IPCA!D511:D522)</f>
        <v>5.1587992681550274E-2</v>
      </c>
      <c r="D186" s="90">
        <f>GEOMEAN(CPI!B511:B522)</f>
        <v>133.3959606879362</v>
      </c>
      <c r="E186" s="91">
        <f t="shared" si="23"/>
        <v>2.0884678726475732E-3</v>
      </c>
      <c r="F186" s="91">
        <f t="shared" si="23"/>
        <v>68.291349358252816</v>
      </c>
      <c r="G186" s="1">
        <f t="shared" si="17"/>
        <v>3.0581733883915238E-5</v>
      </c>
      <c r="H186" s="1">
        <f t="shared" si="18"/>
        <v>132.14751396871137</v>
      </c>
      <c r="I186" s="1">
        <f t="shared" si="19"/>
        <v>119.86464481767733</v>
      </c>
      <c r="J186" s="1">
        <f t="shared" si="20"/>
        <v>125.53210439268364</v>
      </c>
    </row>
    <row r="187" spans="1:10">
      <c r="A187" s="88">
        <v>33390</v>
      </c>
      <c r="B187" s="89">
        <f>IPCA!B523</f>
        <v>2750000</v>
      </c>
      <c r="C187" s="90">
        <f>GEOMEAN(IPCA!D512:D523)</f>
        <v>5.8710787125563074E-2</v>
      </c>
      <c r="D187" s="90">
        <f>GEOMEAN(CPI!B512:B523)</f>
        <v>133.9070653034411</v>
      </c>
      <c r="E187" s="91">
        <f t="shared" si="23"/>
        <v>2.3771183106642154E-3</v>
      </c>
      <c r="F187" s="91">
        <f t="shared" si="23"/>
        <v>68.566053919433884</v>
      </c>
      <c r="G187" s="1">
        <f t="shared" si="17"/>
        <v>3.4669026067292194E-5</v>
      </c>
      <c r="H187" s="1">
        <f t="shared" si="18"/>
        <v>149.80921696263795</v>
      </c>
      <c r="I187" s="1">
        <f t="shared" si="19"/>
        <v>135.88472489836323</v>
      </c>
      <c r="J187" s="1">
        <f t="shared" si="20"/>
        <v>142.30964849775935</v>
      </c>
    </row>
    <row r="188" spans="1:10">
      <c r="A188" s="88">
        <v>33420</v>
      </c>
      <c r="B188" s="89">
        <f>IPCA!B524</f>
        <v>2750000</v>
      </c>
      <c r="C188" s="90">
        <f>GEOMEAN(IPCA!D513:D524)</f>
        <v>6.6791780222367411E-2</v>
      </c>
      <c r="D188" s="90">
        <f>GEOMEAN(CPI!B513:B524)</f>
        <v>134.3935580161239</v>
      </c>
      <c r="E188" s="91">
        <f t="shared" si="23"/>
        <v>2.7044085186813918E-3</v>
      </c>
      <c r="F188" s="91">
        <f t="shared" si="23"/>
        <v>68.828021531220358</v>
      </c>
      <c r="G188" s="1">
        <f t="shared" si="17"/>
        <v>3.9292260020211006E-5</v>
      </c>
      <c r="H188" s="1">
        <f t="shared" si="18"/>
        <v>169.78679167089521</v>
      </c>
      <c r="I188" s="1">
        <f t="shared" si="19"/>
        <v>154.00542066333117</v>
      </c>
      <c r="J188" s="1">
        <f t="shared" si="20"/>
        <v>161.2871299385632</v>
      </c>
    </row>
    <row r="189" spans="1:10">
      <c r="A189" s="88">
        <v>33451</v>
      </c>
      <c r="B189" s="89">
        <f>IPCA!B525</f>
        <v>2750000</v>
      </c>
      <c r="C189" s="90">
        <f>GEOMEAN(IPCA!D514:D525)</f>
        <v>7.6137637743655076E-2</v>
      </c>
      <c r="D189" s="90">
        <f>GEOMEAN(CPI!B514:B525)</f>
        <v>134.81183475368587</v>
      </c>
      <c r="E189" s="91">
        <f t="shared" si="23"/>
        <v>3.0828718096961912E-3</v>
      </c>
      <c r="F189" s="91">
        <f t="shared" si="23"/>
        <v>69.052652800569504</v>
      </c>
      <c r="G189" s="1">
        <f t="shared" si="17"/>
        <v>4.4645233523465238E-5</v>
      </c>
      <c r="H189" s="1">
        <f t="shared" si="18"/>
        <v>192.91766265030313</v>
      </c>
      <c r="I189" s="1">
        <f t="shared" si="19"/>
        <v>174.9863195921352</v>
      </c>
      <c r="J189" s="1">
        <f t="shared" si="20"/>
        <v>183.2600511330416</v>
      </c>
    </row>
    <row r="190" spans="1:10">
      <c r="A190" s="88">
        <v>33482</v>
      </c>
      <c r="B190" s="89">
        <f>IPCA!B526</f>
        <v>2750000</v>
      </c>
      <c r="C190" s="90">
        <f>GEOMEAN(IPCA!D515:D526)</f>
        <v>8.6868014035892838E-2</v>
      </c>
      <c r="D190" s="90">
        <f>GEOMEAN(CPI!B515:B526)</f>
        <v>135.18700660924</v>
      </c>
      <c r="E190" s="91">
        <f t="shared" si="23"/>
        <v>3.516454977395337E-3</v>
      </c>
      <c r="F190" s="91">
        <f t="shared" si="23"/>
        <v>69.238088582314901</v>
      </c>
      <c r="G190" s="1">
        <f t="shared" si="17"/>
        <v>5.0787869067395448E-5</v>
      </c>
      <c r="H190" s="1">
        <f t="shared" si="18"/>
        <v>219.46076250943699</v>
      </c>
      <c r="I190" s="1">
        <f t="shared" si="19"/>
        <v>199.06228698209705</v>
      </c>
      <c r="J190" s="1">
        <f t="shared" si="20"/>
        <v>208.47438231759304</v>
      </c>
    </row>
    <row r="191" spans="1:10">
      <c r="A191" s="88">
        <v>33512</v>
      </c>
      <c r="B191" s="89">
        <f>IPCA!B527</f>
        <v>2750000</v>
      </c>
      <c r="C191" s="90">
        <f>GEOMEAN(IPCA!D516:D527)</f>
        <v>9.9524915820614707E-2</v>
      </c>
      <c r="D191" s="90">
        <f>GEOMEAN(CPI!B516:B527)</f>
        <v>135.51178750481458</v>
      </c>
      <c r="E191" s="91">
        <f t="shared" si="23"/>
        <v>4.0259079824749248E-3</v>
      </c>
      <c r="F191" s="91">
        <f t="shared" si="23"/>
        <v>69.3960130286425</v>
      </c>
      <c r="G191" s="1">
        <f t="shared" si="17"/>
        <v>5.8013534305108738E-5</v>
      </c>
      <c r="H191" s="1">
        <f t="shared" si="18"/>
        <v>250.68376973193344</v>
      </c>
      <c r="I191" s="1">
        <f t="shared" si="19"/>
        <v>227.38317292589491</v>
      </c>
      <c r="J191" s="1">
        <f t="shared" si="20"/>
        <v>238.13434098345149</v>
      </c>
    </row>
    <row r="192" spans="1:10">
      <c r="A192" s="88">
        <v>33543</v>
      </c>
      <c r="B192" s="89">
        <f>IPCA!B528</f>
        <v>2750000</v>
      </c>
      <c r="C192" s="90">
        <f>GEOMEAN(IPCA!D517:D528)</f>
        <v>0.11468776192978518</v>
      </c>
      <c r="D192" s="90">
        <f>GEOMEAN(CPI!B517:B528)</f>
        <v>135.84484607008258</v>
      </c>
      <c r="E192" s="91">
        <f t="shared" si="23"/>
        <v>4.6345864576703717E-3</v>
      </c>
      <c r="F192" s="91">
        <f t="shared" si="23"/>
        <v>69.572006335754622</v>
      </c>
      <c r="G192" s="1">
        <f t="shared" si="17"/>
        <v>6.6615679233165262E-5</v>
      </c>
      <c r="H192" s="1">
        <f t="shared" si="18"/>
        <v>287.85471861783407</v>
      </c>
      <c r="I192" s="1">
        <f t="shared" si="19"/>
        <v>261.09915026012948</v>
      </c>
      <c r="J192" s="1">
        <f t="shared" si="20"/>
        <v>273.44448262580431</v>
      </c>
    </row>
    <row r="193" spans="1:10">
      <c r="A193" s="88">
        <v>33573</v>
      </c>
      <c r="B193" s="89">
        <f>IPCA!B529</f>
        <v>2750000</v>
      </c>
      <c r="C193" s="90">
        <f>GEOMEAN(IPCA!D518:D529)</f>
        <v>0.13264096608695639</v>
      </c>
      <c r="D193" s="90">
        <f>GEOMEAN(CPI!B518:B529)</f>
        <v>136.18695577122563</v>
      </c>
      <c r="E193" s="91">
        <f t="shared" si="23"/>
        <v>5.3546236591066271E-3</v>
      </c>
      <c r="F193" s="91">
        <f t="shared" si="23"/>
        <v>69.740925829262281</v>
      </c>
      <c r="G193" s="1">
        <f t="shared" si="17"/>
        <v>7.6778786565232329E-5</v>
      </c>
      <c r="H193" s="1">
        <f t="shared" si="18"/>
        <v>331.77078214869306</v>
      </c>
      <c r="I193" s="1">
        <f t="shared" si="19"/>
        <v>300.93329619921485</v>
      </c>
      <c r="J193" s="1">
        <f t="shared" si="20"/>
        <v>315.16207311318044</v>
      </c>
    </row>
    <row r="194" spans="1:10">
      <c r="A194" s="88">
        <v>33604</v>
      </c>
      <c r="B194" s="89">
        <f>IPCA!B530</f>
        <v>2750000</v>
      </c>
      <c r="C194" s="90">
        <f>GEOMEAN(IPCA!D519:D530)</f>
        <v>0.15394351622707489</v>
      </c>
      <c r="D194" s="90">
        <f>GEOMEAN(CPI!B519:B530)</f>
        <v>136.47860150312908</v>
      </c>
      <c r="E194" s="91">
        <f t="shared" ref="E194:F209" si="24">E206/(C206/C194)</f>
        <v>6.2196566414067043E-3</v>
      </c>
      <c r="F194" s="91">
        <f t="shared" si="24"/>
        <v>69.8615306776816</v>
      </c>
      <c r="G194" s="1">
        <f t="shared" ref="G194:G210" si="25">E194/F194</f>
        <v>8.9028347662495095E-5</v>
      </c>
      <c r="H194" s="1">
        <f t="shared" ref="H194:H257" si="26">$H$361*(G194/$G$361)*B194</f>
        <v>384.7026745114905</v>
      </c>
      <c r="I194" s="1">
        <f t="shared" ref="I194:I257" si="27">$I$433*(G194/$G$433)*B194</f>
        <v>348.9452662094601</v>
      </c>
      <c r="J194" s="1">
        <f t="shared" si="20"/>
        <v>365.44415287566636</v>
      </c>
    </row>
    <row r="195" spans="1:10">
      <c r="A195" s="88">
        <v>33635</v>
      </c>
      <c r="B195" s="89">
        <f>IPCA!B531</f>
        <v>2750000</v>
      </c>
      <c r="C195" s="90">
        <f>GEOMEAN(IPCA!D520:D531)</f>
        <v>0.17910530209759687</v>
      </c>
      <c r="D195" s="90">
        <f>GEOMEAN(CPI!B520:B531)</f>
        <v>136.79514217587041</v>
      </c>
      <c r="E195" s="91">
        <f t="shared" si="24"/>
        <v>7.2414533457228437E-3</v>
      </c>
      <c r="F195" s="91">
        <f t="shared" si="24"/>
        <v>70.022114957402394</v>
      </c>
      <c r="G195" s="1">
        <f t="shared" si="25"/>
        <v>1.0341666129519432E-4</v>
      </c>
      <c r="H195" s="1">
        <f t="shared" si="26"/>
        <v>446.87638526251402</v>
      </c>
      <c r="I195" s="1">
        <f t="shared" si="27"/>
        <v>405.34004453221348</v>
      </c>
      <c r="J195" s="1">
        <f t="shared" ref="J195:J258" si="28">$J$505*(G195/$G$505)*B195</f>
        <v>424.50539825275274</v>
      </c>
    </row>
    <row r="196" spans="1:10">
      <c r="A196" s="88">
        <v>33664</v>
      </c>
      <c r="B196" s="89">
        <f>IPCA!B532</f>
        <v>2750000</v>
      </c>
      <c r="C196" s="90">
        <f>GEOMEAN(IPCA!D521:D532)</f>
        <v>0.20979600648204819</v>
      </c>
      <c r="D196" s="90">
        <f>GEOMEAN(CPI!B521:B532)</f>
        <v>137.15304503256669</v>
      </c>
      <c r="E196" s="91">
        <f t="shared" si="24"/>
        <v>8.4870447606109397E-3</v>
      </c>
      <c r="F196" s="91">
        <f t="shared" si="24"/>
        <v>70.217394249374493</v>
      </c>
      <c r="G196" s="1">
        <f t="shared" si="25"/>
        <v>1.2086812464828176E-4</v>
      </c>
      <c r="H196" s="1">
        <f t="shared" si="26"/>
        <v>522.28635076612227</v>
      </c>
      <c r="I196" s="1">
        <f t="shared" si="27"/>
        <v>473.74079199495782</v>
      </c>
      <c r="J196" s="1">
        <f t="shared" si="28"/>
        <v>496.1402809497439</v>
      </c>
    </row>
    <row r="197" spans="1:10">
      <c r="A197" s="88">
        <v>33695</v>
      </c>
      <c r="B197" s="89">
        <f>IPCA!B533</f>
        <v>2750000</v>
      </c>
      <c r="C197" s="90">
        <f>GEOMEAN(IPCA!D522:D533)</f>
        <v>0.2484856041051256</v>
      </c>
      <c r="D197" s="90">
        <f>GEOMEAN(CPI!B522:B533)</f>
        <v>137.51136099996572</v>
      </c>
      <c r="E197" s="91">
        <f t="shared" si="24"/>
        <v>1.00571619067684E-2</v>
      </c>
      <c r="F197" s="91">
        <f t="shared" si="24"/>
        <v>70.401200185469548</v>
      </c>
      <c r="G197" s="1">
        <f t="shared" si="25"/>
        <v>1.4285497804402696E-4</v>
      </c>
      <c r="H197" s="1">
        <f t="shared" si="26"/>
        <v>617.29430640628402</v>
      </c>
      <c r="I197" s="1">
        <f t="shared" si="27"/>
        <v>559.91793234099566</v>
      </c>
      <c r="J197" s="1">
        <f t="shared" si="28"/>
        <v>586.39206282117641</v>
      </c>
    </row>
    <row r="198" spans="1:10">
      <c r="A198" s="88">
        <v>33725</v>
      </c>
      <c r="B198" s="89">
        <f>IPCA!B534</f>
        <v>2750000</v>
      </c>
      <c r="C198" s="90">
        <f>GEOMEAN(IPCA!D523:D534)</f>
        <v>0.29802048248787322</v>
      </c>
      <c r="D198" s="90">
        <f>GEOMEAN(CPI!B523:B534)</f>
        <v>137.85313280195211</v>
      </c>
      <c r="E198" s="91">
        <f t="shared" si="24"/>
        <v>1.2064943230277047E-2</v>
      </c>
      <c r="F198" s="91">
        <f t="shared" si="24"/>
        <v>70.573174807976869</v>
      </c>
      <c r="G198" s="1">
        <f t="shared" si="25"/>
        <v>1.7095650384306289E-4</v>
      </c>
      <c r="H198" s="1">
        <f t="shared" si="26"/>
        <v>738.72452966198296</v>
      </c>
      <c r="I198" s="1">
        <f t="shared" si="27"/>
        <v>670.06143896891342</v>
      </c>
      <c r="J198" s="1">
        <f t="shared" si="28"/>
        <v>701.74339259171211</v>
      </c>
    </row>
    <row r="199" spans="1:10">
      <c r="A199" s="88">
        <v>33756</v>
      </c>
      <c r="B199" s="89">
        <f>IPCA!B535</f>
        <v>2750000</v>
      </c>
      <c r="C199" s="90">
        <f>GEOMEAN(IPCA!D524:D535)</f>
        <v>0.35976119284027064</v>
      </c>
      <c r="D199" s="90">
        <f>GEOMEAN(CPI!B524:B535)</f>
        <v>138.20297724460758</v>
      </c>
      <c r="E199" s="91">
        <f t="shared" si="24"/>
        <v>1.4566231536600359E-2</v>
      </c>
      <c r="F199" s="91">
        <f t="shared" si="24"/>
        <v>70.765741659014211</v>
      </c>
      <c r="G199" s="1">
        <f t="shared" si="25"/>
        <v>2.0583733308113922E-4</v>
      </c>
      <c r="H199" s="1">
        <f t="shared" si="26"/>
        <v>889.44897473353251</v>
      </c>
      <c r="I199" s="1">
        <f t="shared" si="27"/>
        <v>806.77632320139639</v>
      </c>
      <c r="J199" s="1">
        <f t="shared" si="28"/>
        <v>844.92245215185596</v>
      </c>
    </row>
    <row r="200" spans="1:10">
      <c r="A200" s="88">
        <v>33786</v>
      </c>
      <c r="B200" s="89">
        <f>IPCA!B536</f>
        <v>2750000</v>
      </c>
      <c r="C200" s="90">
        <f>GEOMEAN(IPCA!D525:D536)</f>
        <v>0.43721525331938932</v>
      </c>
      <c r="D200" s="90">
        <f>GEOMEAN(CPI!B525:B536)</f>
        <v>138.5614226337853</v>
      </c>
      <c r="E200" s="91">
        <f t="shared" si="24"/>
        <v>1.7702906729508475E-2</v>
      </c>
      <c r="F200" s="91">
        <f t="shared" si="24"/>
        <v>70.962542559446973</v>
      </c>
      <c r="G200" s="1">
        <f t="shared" si="25"/>
        <v>2.4946832640161307E-4</v>
      </c>
      <c r="H200" s="1">
        <f t="shared" si="26"/>
        <v>1077.9839780519223</v>
      </c>
      <c r="I200" s="1">
        <f t="shared" si="27"/>
        <v>977.78734361158058</v>
      </c>
      <c r="J200" s="1">
        <f t="shared" si="28"/>
        <v>1024.0192433623417</v>
      </c>
    </row>
    <row r="201" spans="1:10">
      <c r="A201" s="88">
        <v>33817</v>
      </c>
      <c r="B201" s="89">
        <f>IPCA!B537</f>
        <v>2750000</v>
      </c>
      <c r="C201" s="90">
        <f>GEOMEAN(IPCA!D526:D537)</f>
        <v>0.53377527099810362</v>
      </c>
      <c r="D201" s="90">
        <f>GEOMEAN(CPI!B526:B537)</f>
        <v>138.91976015145175</v>
      </c>
      <c r="E201" s="91">
        <f t="shared" si="24"/>
        <v>2.1612973352461689E-2</v>
      </c>
      <c r="F201" s="91">
        <f t="shared" si="24"/>
        <v>71.156794078231428</v>
      </c>
      <c r="G201" s="1">
        <f t="shared" si="25"/>
        <v>3.0373731183982073E-4</v>
      </c>
      <c r="H201" s="1">
        <f t="shared" si="26"/>
        <v>1312.4870817178419</v>
      </c>
      <c r="I201" s="1">
        <f t="shared" si="27"/>
        <v>1190.4938137175086</v>
      </c>
      <c r="J201" s="1">
        <f t="shared" si="28"/>
        <v>1246.7829352829367</v>
      </c>
    </row>
    <row r="202" spans="1:10">
      <c r="A202" s="88">
        <v>33848</v>
      </c>
      <c r="B202" s="89">
        <f>IPCA!B538</f>
        <v>2750000</v>
      </c>
      <c r="C202" s="90">
        <f>GEOMEAN(IPCA!D527:D538)</f>
        <v>0.65574353027383026</v>
      </c>
      <c r="D202" s="90">
        <f>GEOMEAN(CPI!B527:B538)</f>
        <v>139.2610597313741</v>
      </c>
      <c r="E202" s="91">
        <f t="shared" si="24"/>
        <v>2.654478321529755E-2</v>
      </c>
      <c r="F202" s="91">
        <f t="shared" si="24"/>
        <v>71.324677064703096</v>
      </c>
      <c r="G202" s="1">
        <f t="shared" si="25"/>
        <v>3.7216829164493951E-4</v>
      </c>
      <c r="H202" s="1">
        <f t="shared" si="26"/>
        <v>1608.1859421557645</v>
      </c>
      <c r="I202" s="1">
        <f t="shared" si="27"/>
        <v>1458.70800719659</v>
      </c>
      <c r="J202" s="1">
        <f t="shared" si="28"/>
        <v>1527.6788757550348</v>
      </c>
    </row>
    <row r="203" spans="1:10">
      <c r="A203" s="88">
        <v>33878</v>
      </c>
      <c r="B203" s="89">
        <f>IPCA!B539</f>
        <v>2750000</v>
      </c>
      <c r="C203" s="90">
        <f>GEOMEAN(IPCA!D528:D539)</f>
        <v>0.80832723491174618</v>
      </c>
      <c r="D203" s="90">
        <f>GEOMEAN(CPI!B528:B539)</f>
        <v>139.62734730511451</v>
      </c>
      <c r="E203" s="91">
        <f t="shared" si="24"/>
        <v>3.2697853001439327E-2</v>
      </c>
      <c r="F203" s="91">
        <f t="shared" si="24"/>
        <v>71.5036041598688</v>
      </c>
      <c r="G203" s="1">
        <f t="shared" si="25"/>
        <v>4.5728957841527807E-4</v>
      </c>
      <c r="H203" s="1">
        <f t="shared" si="26"/>
        <v>1976.0057157244009</v>
      </c>
      <c r="I203" s="1">
        <f t="shared" si="27"/>
        <v>1792.3396071536044</v>
      </c>
      <c r="J203" s="1">
        <f t="shared" si="28"/>
        <v>1877.0852991270538</v>
      </c>
    </row>
    <row r="204" spans="1:10">
      <c r="A204" s="88">
        <v>33909</v>
      </c>
      <c r="B204" s="89">
        <f>IPCA!B540</f>
        <v>2750000</v>
      </c>
      <c r="C204" s="90">
        <f>GEOMEAN(IPCA!D529:D540)</f>
        <v>0.99459317011105464</v>
      </c>
      <c r="D204" s="90">
        <f>GEOMEAN(CPI!B529:B540)</f>
        <v>139.97712881582271</v>
      </c>
      <c r="E204" s="91">
        <f t="shared" si="24"/>
        <v>4.0191978285444359E-2</v>
      </c>
      <c r="F204" s="91">
        <f t="shared" si="24"/>
        <v>71.688326606156664</v>
      </c>
      <c r="G204" s="1">
        <f t="shared" si="25"/>
        <v>5.6064885579282903E-4</v>
      </c>
      <c r="H204" s="1">
        <f t="shared" si="26"/>
        <v>2422.6341378698748</v>
      </c>
      <c r="I204" s="1">
        <f t="shared" si="27"/>
        <v>2197.4547362859039</v>
      </c>
      <c r="J204" s="1">
        <f t="shared" si="28"/>
        <v>2301.3551474934784</v>
      </c>
    </row>
    <row r="205" spans="1:10">
      <c r="A205" s="88">
        <v>33939</v>
      </c>
      <c r="B205" s="89">
        <f>IPCA!B541</f>
        <v>2750000</v>
      </c>
      <c r="C205" s="90">
        <f>GEOMEAN(IPCA!D530:D541)</f>
        <v>1.2250357772765721</v>
      </c>
      <c r="D205" s="90">
        <f>GEOMEAN(CPI!B530:B541)</f>
        <v>140.31106634186997</v>
      </c>
      <c r="E205" s="91">
        <f t="shared" si="24"/>
        <v>4.9453843331907596E-2</v>
      </c>
      <c r="F205" s="91">
        <f t="shared" si="24"/>
        <v>71.852870308747853</v>
      </c>
      <c r="G205" s="1">
        <f t="shared" si="25"/>
        <v>6.882653834064963E-4</v>
      </c>
      <c r="H205" s="1">
        <f t="shared" si="26"/>
        <v>2974.0811856232867</v>
      </c>
      <c r="I205" s="1">
        <f t="shared" si="27"/>
        <v>2697.6457919448831</v>
      </c>
      <c r="J205" s="1">
        <f t="shared" si="28"/>
        <v>2825.1963177633088</v>
      </c>
    </row>
    <row r="206" spans="1:10">
      <c r="A206" s="88">
        <v>33970</v>
      </c>
      <c r="B206" s="89">
        <f>IPCA!B542</f>
        <v>2750000</v>
      </c>
      <c r="C206" s="90">
        <f>GEOMEAN(IPCA!D531:D542)</f>
        <v>1.5132043822031815</v>
      </c>
      <c r="D206" s="90">
        <f>GEOMEAN(CPI!B531:B542)</f>
        <v>140.68649580994307</v>
      </c>
      <c r="E206" s="91">
        <f t="shared" si="24"/>
        <v>6.1136785206939923E-2</v>
      </c>
      <c r="F206" s="91">
        <f t="shared" si="24"/>
        <v>72.0154942585378</v>
      </c>
      <c r="G206" s="1">
        <f t="shared" si="25"/>
        <v>8.4893932668790714E-4</v>
      </c>
      <c r="H206" s="1">
        <f t="shared" si="26"/>
        <v>3668.3734793429599</v>
      </c>
      <c r="I206" s="1">
        <f t="shared" si="27"/>
        <v>3327.4048898425817</v>
      </c>
      <c r="J206" s="1">
        <f t="shared" si="28"/>
        <v>3484.7317874573496</v>
      </c>
    </row>
    <row r="207" spans="1:10">
      <c r="A207" s="88">
        <v>34001</v>
      </c>
      <c r="B207" s="89">
        <f>IPCA!B543</f>
        <v>2750000</v>
      </c>
      <c r="C207" s="90">
        <f>GEOMEAN(IPCA!D532:D543)</f>
        <v>1.869984697644864</v>
      </c>
      <c r="D207" s="90">
        <f>GEOMEAN(CPI!B532:B543)</f>
        <v>141.06159151051682</v>
      </c>
      <c r="E207" s="91">
        <f t="shared" si="24"/>
        <v>7.5605840735144897E-2</v>
      </c>
      <c r="F207" s="91">
        <f t="shared" si="24"/>
        <v>72.206006877968264</v>
      </c>
      <c r="G207" s="1">
        <f t="shared" si="25"/>
        <v>1.0470851942127547E-3</v>
      </c>
      <c r="H207" s="1">
        <f t="shared" si="26"/>
        <v>4524.5866651608585</v>
      </c>
      <c r="I207" s="1">
        <f t="shared" si="27"/>
        <v>4104.0346297752903</v>
      </c>
      <c r="J207" s="1">
        <f t="shared" si="28"/>
        <v>4298.0822607014634</v>
      </c>
    </row>
    <row r="208" spans="1:10">
      <c r="A208" s="88">
        <v>34029</v>
      </c>
      <c r="B208" s="89">
        <f>IPCA!B544</f>
        <v>2750000</v>
      </c>
      <c r="C208" s="90">
        <f>GEOMEAN(IPCA!D533:D544)</f>
        <v>2.3199815759094671</v>
      </c>
      <c r="D208" s="90">
        <f>GEOMEAN(CPI!B533:B544)</f>
        <v>141.41942150384804</v>
      </c>
      <c r="E208" s="91">
        <f t="shared" si="24"/>
        <v>9.3852060431003331E-2</v>
      </c>
      <c r="F208" s="91">
        <f t="shared" si="24"/>
        <v>72.401624563977322</v>
      </c>
      <c r="G208" s="1">
        <f t="shared" si="25"/>
        <v>1.2962700905705705E-3</v>
      </c>
      <c r="H208" s="1">
        <f t="shared" si="26"/>
        <v>5601.3459063873916</v>
      </c>
      <c r="I208" s="1">
        <f t="shared" si="27"/>
        <v>5080.711073604034</v>
      </c>
      <c r="J208" s="1">
        <f t="shared" si="28"/>
        <v>5320.9380785372796</v>
      </c>
    </row>
    <row r="209" spans="1:10">
      <c r="A209" s="88">
        <v>34060</v>
      </c>
      <c r="B209" s="89">
        <f>IPCA!B545</f>
        <v>2750000</v>
      </c>
      <c r="C209" s="90">
        <f>GEOMEAN(IPCA!D534:D545)</f>
        <v>2.8934574466749865</v>
      </c>
      <c r="D209" s="90">
        <f>GEOMEAN(CPI!B534:B545)</f>
        <v>141.7940737778184</v>
      </c>
      <c r="E209" s="91">
        <f t="shared" si="24"/>
        <v>0.11710927929347509</v>
      </c>
      <c r="F209" s="91">
        <f t="shared" si="24"/>
        <v>72.593805344911971</v>
      </c>
      <c r="G209" s="1">
        <f t="shared" si="25"/>
        <v>1.6132131211066643E-3</v>
      </c>
      <c r="H209" s="1">
        <f t="shared" si="26"/>
        <v>6970.8965575714665</v>
      </c>
      <c r="I209" s="1">
        <f t="shared" si="27"/>
        <v>6322.9645026232592</v>
      </c>
      <c r="J209" s="1">
        <f t="shared" si="28"/>
        <v>6621.9279356466086</v>
      </c>
    </row>
    <row r="210" spans="1:10">
      <c r="A210" s="88">
        <v>34090</v>
      </c>
      <c r="B210" s="89">
        <f>IPCA!B546</f>
        <v>2750000</v>
      </c>
      <c r="C210" s="90">
        <f>GEOMEAN(IPCA!D535:D546)</f>
        <v>3.6154368858828363</v>
      </c>
      <c r="D210" s="90">
        <f>GEOMEAN(CPI!B535:B546)</f>
        <v>142.16918853916346</v>
      </c>
      <c r="E210" s="91">
        <f t="shared" ref="E210:F225" si="29">E222/(C222/C210)</f>
        <v>0.14636591557964812</v>
      </c>
      <c r="F210" s="91">
        <f t="shared" si="29"/>
        <v>72.782756482560856</v>
      </c>
      <c r="G210" s="1">
        <f t="shared" si="25"/>
        <v>2.0109971462089126E-3</v>
      </c>
      <c r="H210" s="1">
        <f t="shared" si="26"/>
        <v>8689.7713019945513</v>
      </c>
      <c r="I210" s="1">
        <f t="shared" si="27"/>
        <v>7882.0729908474977</v>
      </c>
      <c r="J210" s="1">
        <f t="shared" si="28"/>
        <v>8254.7544442554281</v>
      </c>
    </row>
    <row r="211" spans="1:10">
      <c r="A211" s="88">
        <v>34121</v>
      </c>
      <c r="B211" s="89">
        <f>IPCA!B547</f>
        <v>2750000</v>
      </c>
      <c r="C211" s="90">
        <f>GEOMEAN(IPCA!D536:D547)</f>
        <v>4.5473400073893337</v>
      </c>
      <c r="D211" s="90">
        <f>GEOMEAN(CPI!B536:B547)</f>
        <v>142.51932263284917</v>
      </c>
      <c r="E211" s="91">
        <f t="shared" si="29"/>
        <v>0.18411548755534526</v>
      </c>
      <c r="F211" s="91">
        <f t="shared" si="29"/>
        <v>72.975892183591995</v>
      </c>
      <c r="G211" s="1">
        <f t="shared" ref="G211:G219" si="30">E212/F211</f>
        <v>3.192073632428633E-3</v>
      </c>
      <c r="H211" s="1">
        <f t="shared" si="26"/>
        <v>13793.351172687459</v>
      </c>
      <c r="I211" s="1">
        <f t="shared" si="27"/>
        <v>12511.284469196569</v>
      </c>
      <c r="J211" s="1">
        <f t="shared" si="28"/>
        <v>13102.845050454129</v>
      </c>
    </row>
    <row r="212" spans="1:10">
      <c r="A212" s="88">
        <v>34151</v>
      </c>
      <c r="B212" s="89">
        <f>IPCA!B548</f>
        <v>2750000</v>
      </c>
      <c r="C212" s="90">
        <f>GEOMEAN(IPCA!D537:D548)</f>
        <v>5.7531147680386763</v>
      </c>
      <c r="D212" s="90">
        <f>GEOMEAN(CPI!B537:B548)</f>
        <v>142.84487235843127</v>
      </c>
      <c r="E212" s="91">
        <f t="shared" si="29"/>
        <v>0.23294442124219877</v>
      </c>
      <c r="F212" s="91">
        <f t="shared" si="29"/>
        <v>73.156259090416881</v>
      </c>
      <c r="G212" s="1">
        <f t="shared" si="30"/>
        <v>4.0571881212265824E-3</v>
      </c>
      <c r="H212" s="1">
        <f t="shared" si="26"/>
        <v>17531.6195595264</v>
      </c>
      <c r="I212" s="1">
        <f t="shared" si="27"/>
        <v>15902.087663025057</v>
      </c>
      <c r="J212" s="1">
        <f t="shared" si="28"/>
        <v>16653.9727507879</v>
      </c>
    </row>
    <row r="213" spans="1:10">
      <c r="A213" s="88">
        <v>34182</v>
      </c>
      <c r="B213" s="89">
        <f>IPCA!B549</f>
        <v>2750</v>
      </c>
      <c r="C213" s="90">
        <f>GEOMEAN(IPCA!D538:D549)</f>
        <v>7.3302800388683806</v>
      </c>
      <c r="D213" s="90">
        <f>GEOMEAN(CPI!B538:B549)</f>
        <v>143.17025090017546</v>
      </c>
      <c r="E213" s="91">
        <f t="shared" si="29"/>
        <v>0.29680870537501353</v>
      </c>
      <c r="F213" s="91">
        <f t="shared" si="29"/>
        <v>73.333959476506124</v>
      </c>
      <c r="G213" s="1">
        <f t="shared" si="30"/>
        <v>5.1922458466188539E-3</v>
      </c>
      <c r="H213" s="1">
        <f t="shared" si="26"/>
        <v>22.436346583537954</v>
      </c>
      <c r="I213" s="1">
        <f t="shared" si="27"/>
        <v>20.350929302225374</v>
      </c>
      <c r="J213" s="1">
        <f t="shared" si="28"/>
        <v>21.313165241852207</v>
      </c>
    </row>
    <row r="214" spans="1:10">
      <c r="A214" s="88">
        <v>34213</v>
      </c>
      <c r="B214" s="89">
        <f>IPCA!B550</f>
        <v>2750</v>
      </c>
      <c r="C214" s="90">
        <f>GEOMEAN(IPCA!D539:D550)</f>
        <v>9.4062217586461028</v>
      </c>
      <c r="D214" s="90">
        <f>GEOMEAN(CPI!B539:B550)</f>
        <v>143.48722071989286</v>
      </c>
      <c r="E214" s="91">
        <f t="shared" si="29"/>
        <v>0.38076794650800427</v>
      </c>
      <c r="F214" s="91">
        <f t="shared" si="29"/>
        <v>73.489169912244137</v>
      </c>
      <c r="G214" s="1">
        <f t="shared" si="30"/>
        <v>6.6810351125894656E-3</v>
      </c>
      <c r="H214" s="1">
        <f t="shared" si="26"/>
        <v>28.86959203221398</v>
      </c>
      <c r="I214" s="1">
        <f t="shared" si="27"/>
        <v>26.186216380823531</v>
      </c>
      <c r="J214" s="1">
        <f t="shared" si="28"/>
        <v>27.424357310423133</v>
      </c>
    </row>
    <row r="215" spans="1:10">
      <c r="A215" s="88">
        <v>34243</v>
      </c>
      <c r="B215" s="89">
        <f>IPCA!B551</f>
        <v>2750</v>
      </c>
      <c r="C215" s="90">
        <f>GEOMEAN(IPCA!D540:D551)</f>
        <v>12.137662875233627</v>
      </c>
      <c r="D215" s="90">
        <f>GEOMEAN(CPI!B540:B551)</f>
        <v>143.81201355221538</v>
      </c>
      <c r="E215" s="91">
        <f t="shared" si="29"/>
        <v>0.49098372457875639</v>
      </c>
      <c r="F215" s="91">
        <f t="shared" si="29"/>
        <v>73.646584920077686</v>
      </c>
      <c r="G215" s="1">
        <f t="shared" si="30"/>
        <v>8.6669333900796855E-3</v>
      </c>
      <c r="H215" s="1">
        <f t="shared" si="26"/>
        <v>37.450907969408341</v>
      </c>
      <c r="I215" s="1">
        <f t="shared" si="27"/>
        <v>33.969914734192606</v>
      </c>
      <c r="J215" s="1">
        <f t="shared" si="28"/>
        <v>35.576085751637237</v>
      </c>
    </row>
    <row r="216" spans="1:10">
      <c r="A216" s="88">
        <v>34274</v>
      </c>
      <c r="B216" s="89">
        <f>IPCA!B552</f>
        <v>2750</v>
      </c>
      <c r="C216" s="90">
        <f>GEOMEAN(IPCA!D541:D552)</f>
        <v>15.795164788915882</v>
      </c>
      <c r="D216" s="90">
        <f>GEOMEAN(CPI!B541:B552)</f>
        <v>144.12885350018723</v>
      </c>
      <c r="E216" s="91">
        <f t="shared" si="29"/>
        <v>0.63829004590916039</v>
      </c>
      <c r="F216" s="91">
        <f t="shared" si="29"/>
        <v>73.814603932098819</v>
      </c>
      <c r="G216" s="1">
        <f t="shared" si="30"/>
        <v>1.132473577271632E-2</v>
      </c>
      <c r="H216" s="1">
        <f t="shared" si="26"/>
        <v>48.935605953464695</v>
      </c>
      <c r="I216" s="1">
        <f t="shared" si="27"/>
        <v>44.38713109607702</v>
      </c>
      <c r="J216" s="1">
        <f t="shared" si="28"/>
        <v>46.485850626929235</v>
      </c>
    </row>
    <row r="217" spans="1:10">
      <c r="A217" s="88">
        <v>34304</v>
      </c>
      <c r="B217" s="89">
        <f>IPCA!B553</f>
        <v>2750</v>
      </c>
      <c r="C217" s="90">
        <f>GEOMEAN(IPCA!D542:D553)</f>
        <v>20.707091164555031</v>
      </c>
      <c r="D217" s="90">
        <f>GEOMEAN(CPI!B542:B553)</f>
        <v>144.45487163126597</v>
      </c>
      <c r="E217" s="91">
        <f t="shared" si="29"/>
        <v>0.83593088569872631</v>
      </c>
      <c r="F217" s="91">
        <f t="shared" si="29"/>
        <v>73.974900393803409</v>
      </c>
      <c r="G217" s="1">
        <f t="shared" si="30"/>
        <v>1.492644838012803E-2</v>
      </c>
      <c r="H217" s="1">
        <f t="shared" si="26"/>
        <v>64.499058598298447</v>
      </c>
      <c r="I217" s="1">
        <f t="shared" si="27"/>
        <v>58.503989350795578</v>
      </c>
      <c r="J217" s="1">
        <f t="shared" si="28"/>
        <v>61.27018446301215</v>
      </c>
    </row>
    <row r="218" spans="1:10">
      <c r="A218" s="88">
        <v>34335</v>
      </c>
      <c r="B218" s="89">
        <f>IPCA!B554</f>
        <v>2750</v>
      </c>
      <c r="C218" s="90">
        <f>GEOMEAN(IPCA!D543:D554)</f>
        <v>27.329762936517479</v>
      </c>
      <c r="D218" s="90">
        <f>GEOMEAN(CPI!B543:B554)</f>
        <v>144.75531317751745</v>
      </c>
      <c r="E218" s="91">
        <f t="shared" si="29"/>
        <v>1.1041825321532193</v>
      </c>
      <c r="F218" s="91">
        <f t="shared" si="29"/>
        <v>74.098266255143912</v>
      </c>
      <c r="G218" s="1">
        <f t="shared" si="30"/>
        <v>1.9871914913835526E-2</v>
      </c>
      <c r="H218" s="1">
        <f t="shared" si="26"/>
        <v>85.869040768885483</v>
      </c>
      <c r="I218" s="1">
        <f t="shared" si="27"/>
        <v>77.887670857236927</v>
      </c>
      <c r="J218" s="1">
        <f t="shared" si="28"/>
        <v>81.570368341939187</v>
      </c>
    </row>
    <row r="219" spans="1:10">
      <c r="A219" s="88">
        <v>34366</v>
      </c>
      <c r="B219" s="89">
        <f>IPCA!B555</f>
        <v>2750</v>
      </c>
      <c r="C219" s="90">
        <f>GEOMEAN(IPCA!D544:D555)</f>
        <v>36.41920581760111</v>
      </c>
      <c r="D219" s="90">
        <f>GEOMEAN(CPI!B544:B555)</f>
        <v>145.05533953148253</v>
      </c>
      <c r="E219" s="91">
        <f t="shared" si="29"/>
        <v>1.4724744422849501</v>
      </c>
      <c r="F219" s="91">
        <f t="shared" si="29"/>
        <v>74.250309611141546</v>
      </c>
      <c r="G219" s="1">
        <f t="shared" si="30"/>
        <v>2.66958170146963E-2</v>
      </c>
      <c r="H219" s="1">
        <f t="shared" si="26"/>
        <v>115.35597900520661</v>
      </c>
      <c r="I219" s="1">
        <f t="shared" si="27"/>
        <v>104.63385224430618</v>
      </c>
      <c r="J219" s="1">
        <f t="shared" si="28"/>
        <v>109.58116701484423</v>
      </c>
    </row>
    <row r="220" spans="1:10">
      <c r="A220" s="88">
        <v>34394</v>
      </c>
      <c r="B220" s="89">
        <f>IPCA!B556</f>
        <v>2750</v>
      </c>
      <c r="C220" s="90">
        <f>GEOMEAN(IPCA!D545:D556)</f>
        <v>48.998435129203713</v>
      </c>
      <c r="D220" s="90">
        <f>GEOMEAN(CPI!B545:B556)</f>
        <v>145.35495269469973</v>
      </c>
      <c r="E220" s="91">
        <f t="shared" si="29"/>
        <v>1.9821726786635807</v>
      </c>
      <c r="F220" s="91">
        <f t="shared" si="29"/>
        <v>74.416474071278657</v>
      </c>
      <c r="G220" s="1">
        <f t="shared" ref="G220:G283" si="31">E220/F220</f>
        <v>2.6636207955310912E-2</v>
      </c>
      <c r="H220" s="1">
        <f t="shared" si="26"/>
        <v>115.09840077116361</v>
      </c>
      <c r="I220" s="1">
        <f t="shared" si="27"/>
        <v>104.40021543488699</v>
      </c>
      <c r="J220" s="1">
        <f t="shared" si="28"/>
        <v>109.33648335191262</v>
      </c>
    </row>
    <row r="221" spans="1:10">
      <c r="A221" s="88">
        <v>34425</v>
      </c>
      <c r="B221" s="89">
        <f>IPCA!B557</f>
        <v>2750</v>
      </c>
      <c r="C221" s="90">
        <f>GEOMEAN(IPCA!D546:D557)</f>
        <v>66.532582440841367</v>
      </c>
      <c r="D221" s="90">
        <f>GEOMEAN(CPI!B546:B557)</f>
        <v>145.63790290575741</v>
      </c>
      <c r="E221" s="91">
        <f t="shared" si="29"/>
        <v>2.6928278444648761</v>
      </c>
      <c r="F221" s="91">
        <f t="shared" si="29"/>
        <v>74.561716810167852</v>
      </c>
      <c r="G221" s="1">
        <f t="shared" si="31"/>
        <v>3.6115421689132295E-2</v>
      </c>
      <c r="H221" s="1">
        <f t="shared" si="26"/>
        <v>156.05927414928846</v>
      </c>
      <c r="I221" s="1">
        <f t="shared" si="27"/>
        <v>141.55385072804333</v>
      </c>
      <c r="J221" s="1">
        <f t="shared" si="28"/>
        <v>148.24682285429412</v>
      </c>
    </row>
    <row r="222" spans="1:10">
      <c r="A222" s="88">
        <v>34455</v>
      </c>
      <c r="B222" s="89">
        <f>IPCA!B558</f>
        <v>2750</v>
      </c>
      <c r="C222" s="90">
        <f>GEOMEAN(IPCA!D547:D558)</f>
        <v>91.252425542545026</v>
      </c>
      <c r="D222" s="90">
        <f>GEOMEAN(CPI!B547:B558)</f>
        <v>145.91277377659318</v>
      </c>
      <c r="E222" s="91">
        <f t="shared" si="29"/>
        <v>3.694227069915196</v>
      </c>
      <c r="F222" s="91">
        <f t="shared" si="29"/>
        <v>74.69926494341135</v>
      </c>
      <c r="G222" s="1">
        <f t="shared" si="31"/>
        <v>4.9454664282356307E-2</v>
      </c>
      <c r="H222" s="1">
        <f t="shared" si="26"/>
        <v>213.69981714829851</v>
      </c>
      <c r="I222" s="1">
        <f t="shared" si="27"/>
        <v>193.83681093045973</v>
      </c>
      <c r="J222" s="1">
        <f t="shared" si="28"/>
        <v>203.00183445985422</v>
      </c>
    </row>
    <row r="223" spans="1:10">
      <c r="A223" s="88">
        <v>34486</v>
      </c>
      <c r="B223" s="89">
        <f>IPCA!B559</f>
        <v>2750</v>
      </c>
      <c r="C223" s="90">
        <f>GEOMEAN(IPCA!D548:D559)</f>
        <v>126.47028018283878</v>
      </c>
      <c r="D223" s="90">
        <f>GEOMEAN(CPI!B548:B559)</f>
        <v>146.21250695712561</v>
      </c>
      <c r="E223" s="91">
        <f t="shared" si="29"/>
        <v>5.1206061696039038</v>
      </c>
      <c r="F223" s="91">
        <f t="shared" si="29"/>
        <v>74.866958013008229</v>
      </c>
      <c r="G223" s="1">
        <f t="shared" si="31"/>
        <v>6.8396076259892802E-2</v>
      </c>
      <c r="H223" s="1">
        <f t="shared" si="26"/>
        <v>295.54803783421357</v>
      </c>
      <c r="I223" s="1">
        <f t="shared" si="27"/>
        <v>268.07738955987656</v>
      </c>
      <c r="J223" s="1">
        <f t="shared" si="28"/>
        <v>280.75266816779981</v>
      </c>
    </row>
    <row r="224" spans="1:10">
      <c r="A224" s="88">
        <v>34516</v>
      </c>
      <c r="B224" s="89">
        <f>IPCA!B560</f>
        <v>1</v>
      </c>
      <c r="C224" s="90">
        <f>GEOMEAN(IPCA!D549:D560)</f>
        <v>172.35818698728025</v>
      </c>
      <c r="D224" s="90">
        <f>GEOMEAN(CPI!B549:B560)</f>
        <v>146.54581343284835</v>
      </c>
      <c r="E224" s="91">
        <f t="shared" si="29"/>
        <v>6.9788070867556105</v>
      </c>
      <c r="F224" s="91">
        <f t="shared" si="29"/>
        <v>75.051650921066937</v>
      </c>
      <c r="G224" s="1">
        <f t="shared" si="31"/>
        <v>9.2986723158099971E-2</v>
      </c>
      <c r="H224" s="1">
        <f t="shared" si="26"/>
        <v>0.14611174992810377</v>
      </c>
      <c r="I224" s="1">
        <f t="shared" si="27"/>
        <v>0.13253093064594587</v>
      </c>
      <c r="J224" s="1">
        <f t="shared" si="28"/>
        <v>0.13879727960160634</v>
      </c>
    </row>
    <row r="225" spans="1:10">
      <c r="A225" s="88">
        <v>34547</v>
      </c>
      <c r="B225" s="89">
        <f>IPCA!B561</f>
        <v>1</v>
      </c>
      <c r="C225" s="90">
        <f>GEOMEAN(IPCA!D550:D561)</f>
        <v>229.73776076137227</v>
      </c>
      <c r="D225" s="90">
        <f>GEOMEAN(CPI!B550:B561)</f>
        <v>146.89540967710619</v>
      </c>
      <c r="E225" s="91">
        <f t="shared" si="29"/>
        <v>9.3022595297551689</v>
      </c>
      <c r="F225" s="91">
        <f t="shared" si="29"/>
        <v>75.24204192431479</v>
      </c>
      <c r="G225" s="1">
        <f t="shared" si="31"/>
        <v>0.12363114147157539</v>
      </c>
      <c r="H225" s="1">
        <f t="shared" si="26"/>
        <v>0.1942638885694222</v>
      </c>
      <c r="I225" s="1">
        <f t="shared" si="27"/>
        <v>0.17620741628017253</v>
      </c>
      <c r="J225" s="1">
        <f t="shared" si="28"/>
        <v>0.18453888391271092</v>
      </c>
    </row>
    <row r="226" spans="1:10">
      <c r="A226" s="88">
        <v>34578</v>
      </c>
      <c r="B226" s="89">
        <f>IPCA!B562</f>
        <v>1</v>
      </c>
      <c r="C226" s="90">
        <f>GEOMEAN(IPCA!D551:D562)</f>
        <v>298.90732643071465</v>
      </c>
      <c r="D226" s="90">
        <f>GEOMEAN(CPI!B551:B562)</f>
        <v>147.25334088769375</v>
      </c>
      <c r="E226" s="91">
        <f t="shared" ref="E226:F241" si="32">E238/(C238/C226)</f>
        <v>12.099898535413963</v>
      </c>
      <c r="F226" s="91">
        <f t="shared" si="32"/>
        <v>75.418045832572545</v>
      </c>
      <c r="G226" s="1">
        <f t="shared" si="31"/>
        <v>0.1604377095937442</v>
      </c>
      <c r="H226" s="1">
        <f t="shared" si="26"/>
        <v>0.25209872664662125</v>
      </c>
      <c r="I226" s="1">
        <f t="shared" si="27"/>
        <v>0.22866661218947068</v>
      </c>
      <c r="J226" s="1">
        <f t="shared" si="28"/>
        <v>0.23947846403042608</v>
      </c>
    </row>
    <row r="227" spans="1:10">
      <c r="A227" s="88">
        <v>34608</v>
      </c>
      <c r="B227" s="89">
        <f>IPCA!B563</f>
        <v>1</v>
      </c>
      <c r="C227" s="90">
        <f>GEOMEAN(IPCA!D552:D563)</f>
        <v>380.37009932226465</v>
      </c>
      <c r="D227" s="90">
        <f>GEOMEAN(CPI!B552:B563)</f>
        <v>147.56962044690189</v>
      </c>
      <c r="E227" s="91">
        <f t="shared" si="32"/>
        <v>15.386448775464306</v>
      </c>
      <c r="F227" s="91">
        <f t="shared" si="32"/>
        <v>75.570867241354861</v>
      </c>
      <c r="G227" s="1">
        <f t="shared" si="31"/>
        <v>0.20360291388907517</v>
      </c>
      <c r="H227" s="1">
        <f t="shared" si="26"/>
        <v>0.31992500680138675</v>
      </c>
      <c r="I227" s="1">
        <f t="shared" si="27"/>
        <v>0.29018856395301412</v>
      </c>
      <c r="J227" s="1">
        <f t="shared" si="28"/>
        <v>0.3039093066944159</v>
      </c>
    </row>
    <row r="228" spans="1:10">
      <c r="A228" s="88">
        <v>34639</v>
      </c>
      <c r="B228" s="89">
        <f>IPCA!B564</f>
        <v>1</v>
      </c>
      <c r="C228" s="90">
        <f>GEOMEAN(IPCA!D553:D564)</f>
        <v>473.00745411117907</v>
      </c>
      <c r="D228" s="90">
        <f>GEOMEAN(CPI!B553:B564)</f>
        <v>147.89459983409586</v>
      </c>
      <c r="E228" s="91">
        <f t="shared" si="32"/>
        <v>19.114453925283922</v>
      </c>
      <c r="F228" s="91">
        <f t="shared" si="32"/>
        <v>75.743205092766885</v>
      </c>
      <c r="G228" s="1">
        <f t="shared" si="31"/>
        <v>0.25235866242883959</v>
      </c>
      <c r="H228" s="1">
        <f t="shared" si="26"/>
        <v>0.39653581204599575</v>
      </c>
      <c r="I228" s="1">
        <f t="shared" si="27"/>
        <v>0.35967853530439003</v>
      </c>
      <c r="J228" s="1">
        <f t="shared" si="28"/>
        <v>0.37668491414058286</v>
      </c>
    </row>
    <row r="229" spans="1:10">
      <c r="A229" s="88">
        <v>34669</v>
      </c>
      <c r="B229" s="89">
        <f>IPCA!B565</f>
        <v>1</v>
      </c>
      <c r="C229" s="90">
        <f>GEOMEAN(IPCA!D554:D565)</f>
        <v>573.8417944402139</v>
      </c>
      <c r="D229" s="90">
        <f>GEOMEAN(CPI!B554:B565)</f>
        <v>148.22029489435164</v>
      </c>
      <c r="E229" s="91">
        <f t="shared" si="32"/>
        <v>23.165594610336107</v>
      </c>
      <c r="F229" s="91">
        <f t="shared" si="32"/>
        <v>75.903162194058154</v>
      </c>
      <c r="G229" s="1">
        <f t="shared" si="31"/>
        <v>0.30519933479332112</v>
      </c>
      <c r="H229" s="1">
        <f t="shared" si="26"/>
        <v>0.47956533329737938</v>
      </c>
      <c r="I229" s="1">
        <f t="shared" si="27"/>
        <v>0.43499061477744999</v>
      </c>
      <c r="J229" s="1">
        <f t="shared" si="28"/>
        <v>0.45555791156882863</v>
      </c>
    </row>
    <row r="230" spans="1:10">
      <c r="A230" s="88">
        <v>34700</v>
      </c>
      <c r="B230" s="89">
        <f>IPCA!B566</f>
        <v>1</v>
      </c>
      <c r="C230" s="90">
        <f>GEOMEAN(IPCA!D555:D566)</f>
        <v>677.34829920483025</v>
      </c>
      <c r="D230" s="90">
        <f>GEOMEAN(CPI!B555:B566)</f>
        <v>148.56230886352603</v>
      </c>
      <c r="E230" s="91">
        <f t="shared" si="32"/>
        <v>27.366361058562838</v>
      </c>
      <c r="F230" s="91">
        <f t="shared" si="32"/>
        <v>76.047015311616263</v>
      </c>
      <c r="G230" s="1">
        <f t="shared" si="31"/>
        <v>0.35986107997038769</v>
      </c>
      <c r="H230" s="1">
        <f t="shared" si="26"/>
        <v>0.56545633978403576</v>
      </c>
      <c r="I230" s="1">
        <f t="shared" si="27"/>
        <v>0.51289820967926192</v>
      </c>
      <c r="J230" s="1">
        <f t="shared" si="28"/>
        <v>0.53714914600724939</v>
      </c>
    </row>
    <row r="231" spans="1:10">
      <c r="A231" s="88">
        <v>34731</v>
      </c>
      <c r="B231" s="89">
        <f>IPCA!B567</f>
        <v>1</v>
      </c>
      <c r="C231" s="90">
        <f>GEOMEAN(IPCA!D556:D567)</f>
        <v>777.94907491646075</v>
      </c>
      <c r="D231" s="90">
        <f>GEOMEAN(CPI!B556:B567)</f>
        <v>148.91218432668657</v>
      </c>
      <c r="E231" s="91">
        <f t="shared" si="32"/>
        <v>31.453462657884</v>
      </c>
      <c r="F231" s="91">
        <f t="shared" si="32"/>
        <v>76.224534903991696</v>
      </c>
      <c r="G231" s="1">
        <f t="shared" si="31"/>
        <v>0.41264223779785708</v>
      </c>
      <c r="H231" s="1">
        <f t="shared" si="26"/>
        <v>0.64839234474778529</v>
      </c>
      <c r="I231" s="1">
        <f t="shared" si="27"/>
        <v>0.58812546503217544</v>
      </c>
      <c r="J231" s="1">
        <f t="shared" si="28"/>
        <v>0.61593330864754381</v>
      </c>
    </row>
    <row r="232" spans="1:10">
      <c r="A232" s="88">
        <v>34759</v>
      </c>
      <c r="B232" s="89">
        <f>IPCA!B568</f>
        <v>1</v>
      </c>
      <c r="C232" s="90">
        <f>GEOMEAN(IPCA!D557:D568)</f>
        <v>868.49158279613459</v>
      </c>
      <c r="D232" s="90">
        <f>GEOMEAN(CPI!B557:B568)</f>
        <v>149.26170776129032</v>
      </c>
      <c r="E232" s="91">
        <f t="shared" si="32"/>
        <v>35.133780957052451</v>
      </c>
      <c r="F232" s="91">
        <f t="shared" si="32"/>
        <v>76.416591244626119</v>
      </c>
      <c r="G232" s="1">
        <f t="shared" si="31"/>
        <v>0.45976639869451363</v>
      </c>
      <c r="H232" s="1">
        <f t="shared" si="26"/>
        <v>0.72243940629222936</v>
      </c>
      <c r="I232" s="1">
        <f t="shared" si="27"/>
        <v>0.65528998796008286</v>
      </c>
      <c r="J232" s="1">
        <f t="shared" si="28"/>
        <v>0.68627351544076032</v>
      </c>
    </row>
    <row r="233" spans="1:10">
      <c r="A233" s="88">
        <v>34790</v>
      </c>
      <c r="B233" s="89">
        <f>IPCA!B569</f>
        <v>1</v>
      </c>
      <c r="C233" s="90">
        <f>GEOMEAN(IPCA!D558:D569)</f>
        <v>943.15957452038901</v>
      </c>
      <c r="D233" s="90">
        <f>GEOMEAN(CPI!B558:B569)</f>
        <v>149.63623203719303</v>
      </c>
      <c r="E233" s="91">
        <f t="shared" si="32"/>
        <v>38.173271964911741</v>
      </c>
      <c r="F233" s="91">
        <f t="shared" si="32"/>
        <v>76.60872709021055</v>
      </c>
      <c r="G233" s="1">
        <f t="shared" si="31"/>
        <v>0.49828881662478003</v>
      </c>
      <c r="H233" s="1">
        <f t="shared" si="26"/>
        <v>0.78297039076065755</v>
      </c>
      <c r="I233" s="1">
        <f t="shared" si="27"/>
        <v>0.71019472839651954</v>
      </c>
      <c r="J233" s="1">
        <f t="shared" si="28"/>
        <v>0.74377427071854607</v>
      </c>
    </row>
    <row r="234" spans="1:10">
      <c r="A234" s="88">
        <v>34820</v>
      </c>
      <c r="B234" s="89">
        <f>IPCA!B570</f>
        <v>1</v>
      </c>
      <c r="C234" s="90">
        <f>GEOMEAN(IPCA!D559:D570)</f>
        <v>995.75849115311291</v>
      </c>
      <c r="D234" s="90">
        <f>GEOMEAN(CPI!B559:B570)</f>
        <v>150.02788369426941</v>
      </c>
      <c r="E234" s="91">
        <f t="shared" si="32"/>
        <v>40.311892546907373</v>
      </c>
      <c r="F234" s="91">
        <f t="shared" si="32"/>
        <v>76.805973479309714</v>
      </c>
      <c r="G234" s="1">
        <f t="shared" si="31"/>
        <v>0.52485361125937358</v>
      </c>
      <c r="H234" s="1">
        <f t="shared" si="26"/>
        <v>0.82471214161192474</v>
      </c>
      <c r="I234" s="1">
        <f t="shared" si="27"/>
        <v>0.74805666003330973</v>
      </c>
      <c r="J234" s="1">
        <f t="shared" si="28"/>
        <v>0.78342639634714717</v>
      </c>
    </row>
    <row r="235" spans="1:10">
      <c r="A235" s="88">
        <v>34851</v>
      </c>
      <c r="B235" s="89">
        <f>IPCA!B571</f>
        <v>1</v>
      </c>
      <c r="C235" s="90">
        <f>GEOMEAN(IPCA!D560:D571)</f>
        <v>1019.7242376515657</v>
      </c>
      <c r="D235" s="90">
        <f>GEOMEAN(CPI!B560:B571)</f>
        <v>150.40282505845673</v>
      </c>
      <c r="E235" s="91">
        <f t="shared" si="32"/>
        <v>41.287219535406578</v>
      </c>
      <c r="F235" s="91">
        <f t="shared" si="32"/>
        <v>77.012577261883422</v>
      </c>
      <c r="G235" s="1">
        <f t="shared" si="31"/>
        <v>0.53611008751217648</v>
      </c>
      <c r="H235" s="1">
        <f t="shared" si="26"/>
        <v>0.84239964997292793</v>
      </c>
      <c r="I235" s="1">
        <f t="shared" si="27"/>
        <v>0.76410014691951256</v>
      </c>
      <c r="J235" s="1">
        <f t="shared" si="28"/>
        <v>0.80022845398211429</v>
      </c>
    </row>
    <row r="236" spans="1:10">
      <c r="A236" s="88">
        <v>34881</v>
      </c>
      <c r="B236" s="89">
        <f>IPCA!B572</f>
        <v>1</v>
      </c>
      <c r="C236" s="90">
        <f>GEOMEAN(IPCA!D561:D572)</f>
        <v>1040.54526124937</v>
      </c>
      <c r="D236" s="90">
        <f>GEOMEAN(CPI!B561:B572)</f>
        <v>150.74479390973923</v>
      </c>
      <c r="E236" s="91">
        <f t="shared" si="32"/>
        <v>42.131823096009811</v>
      </c>
      <c r="F236" s="91">
        <f t="shared" si="32"/>
        <v>77.202107557075834</v>
      </c>
      <c r="G236" s="1">
        <f t="shared" si="31"/>
        <v>0.54573410531392008</v>
      </c>
      <c r="H236" s="1">
        <f t="shared" si="26"/>
        <v>0.85752204631720097</v>
      </c>
      <c r="I236" s="1">
        <f t="shared" si="27"/>
        <v>0.77781694424819792</v>
      </c>
      <c r="J236" s="1">
        <f t="shared" si="28"/>
        <v>0.81459381114658047</v>
      </c>
    </row>
    <row r="237" spans="1:10">
      <c r="A237" s="88">
        <v>34912</v>
      </c>
      <c r="B237" s="89">
        <f>IPCA!B573</f>
        <v>1</v>
      </c>
      <c r="C237" s="90">
        <f>GEOMEAN(IPCA!D562:D573)</f>
        <v>1061.0325895811065</v>
      </c>
      <c r="D237" s="90">
        <f>GEOMEAN(CPI!B562:B573)</f>
        <v>151.06971983223767</v>
      </c>
      <c r="E237" s="91">
        <f t="shared" si="32"/>
        <v>42.962029772996637</v>
      </c>
      <c r="F237" s="91">
        <f t="shared" si="32"/>
        <v>77.380186474834716</v>
      </c>
      <c r="G237" s="1">
        <f t="shared" si="31"/>
        <v>0.55520711089225128</v>
      </c>
      <c r="H237" s="1">
        <f t="shared" si="26"/>
        <v>0.87240715437478167</v>
      </c>
      <c r="I237" s="1">
        <f t="shared" si="27"/>
        <v>0.79131850880140708</v>
      </c>
      <c r="J237" s="1">
        <f t="shared" si="28"/>
        <v>0.82873375886457545</v>
      </c>
    </row>
    <row r="238" spans="1:10">
      <c r="A238" s="88">
        <v>34943</v>
      </c>
      <c r="B238" s="89">
        <f>IPCA!B574</f>
        <v>1</v>
      </c>
      <c r="C238" s="90">
        <f>GEOMEAN(IPCA!D563:D574)</f>
        <v>1081.4429229350073</v>
      </c>
      <c r="D238" s="90">
        <f>GEOMEAN(CPI!B563:B574)</f>
        <v>151.38625229986761</v>
      </c>
      <c r="E238" s="91">
        <f t="shared" si="32"/>
        <v>43.777279719465874</v>
      </c>
      <c r="F238" s="91">
        <f t="shared" si="32"/>
        <v>77.534779486466434</v>
      </c>
      <c r="G238" s="1">
        <f t="shared" si="31"/>
        <v>0.56461474462704986</v>
      </c>
      <c r="H238" s="1">
        <f t="shared" si="26"/>
        <v>0.8871895424511631</v>
      </c>
      <c r="I238" s="1">
        <f t="shared" si="27"/>
        <v>0.80472690100734801</v>
      </c>
      <c r="J238" s="1">
        <f t="shared" si="28"/>
        <v>0.84277612884526887</v>
      </c>
    </row>
    <row r="239" spans="1:10">
      <c r="A239" s="88">
        <v>34973</v>
      </c>
      <c r="B239" s="89">
        <f>IPCA!B575</f>
        <v>1</v>
      </c>
      <c r="C239" s="90">
        <f>GEOMEAN(IPCA!D564:D575)</f>
        <v>1101.1569188791382</v>
      </c>
      <c r="D239" s="90">
        <f>GEOMEAN(CPI!B564:B575)</f>
        <v>151.73618499301867</v>
      </c>
      <c r="E239" s="91">
        <f t="shared" si="32"/>
        <v>44.543181906964961</v>
      </c>
      <c r="F239" s="91">
        <f t="shared" si="32"/>
        <v>77.704578063498118</v>
      </c>
      <c r="G239" s="1">
        <f t="shared" si="31"/>
        <v>0.57323754940880645</v>
      </c>
      <c r="H239" s="1">
        <f t="shared" si="26"/>
        <v>0.90073871434539965</v>
      </c>
      <c r="I239" s="1">
        <f t="shared" si="27"/>
        <v>0.81701670221435996</v>
      </c>
      <c r="J239" s="1">
        <f t="shared" si="28"/>
        <v>0.8556470184260172</v>
      </c>
    </row>
    <row r="240" spans="1:10">
      <c r="A240" s="88">
        <v>35004</v>
      </c>
      <c r="B240" s="89">
        <f>IPCA!B576</f>
        <v>1</v>
      </c>
      <c r="C240" s="90">
        <f>GEOMEAN(IPCA!D565:D576)</f>
        <v>1120.0057149790985</v>
      </c>
      <c r="D240" s="90">
        <f>GEOMEAN(CPI!B565:B576)</f>
        <v>152.06173635748277</v>
      </c>
      <c r="E240" s="91">
        <f t="shared" si="32"/>
        <v>45.259958271166475</v>
      </c>
      <c r="F240" s="91">
        <f t="shared" si="32"/>
        <v>77.877375486375058</v>
      </c>
      <c r="G240" s="1">
        <f t="shared" si="31"/>
        <v>0.58116953721796749</v>
      </c>
      <c r="H240" s="1">
        <f t="shared" si="26"/>
        <v>0.9132023928130707</v>
      </c>
      <c r="I240" s="1">
        <f t="shared" si="27"/>
        <v>0.82832190461871891</v>
      </c>
      <c r="J240" s="1">
        <f t="shared" si="28"/>
        <v>0.86748675524385088</v>
      </c>
    </row>
    <row r="241" spans="1:10">
      <c r="A241" s="88">
        <v>35034</v>
      </c>
      <c r="B241" s="89">
        <f>IPCA!B577</f>
        <v>1</v>
      </c>
      <c r="C241" s="90">
        <f>GEOMEAN(IPCA!D566:D577)</f>
        <v>1139.0368381293997</v>
      </c>
      <c r="D241" s="90">
        <f>GEOMEAN(CPI!B566:B577)</f>
        <v>152.37971614996027</v>
      </c>
      <c r="E241" s="91">
        <f t="shared" si="32"/>
        <v>45.982125899499628</v>
      </c>
      <c r="F241" s="91">
        <f t="shared" si="32"/>
        <v>78.033189167914259</v>
      </c>
      <c r="G241" s="1">
        <f t="shared" si="31"/>
        <v>0.5892637016353881</v>
      </c>
      <c r="H241" s="1">
        <f t="shared" si="26"/>
        <v>0.9259209023708741</v>
      </c>
      <c r="I241" s="1">
        <f t="shared" si="27"/>
        <v>0.83985825203057651</v>
      </c>
      <c r="J241" s="1">
        <f t="shared" si="28"/>
        <v>0.87956856610491307</v>
      </c>
    </row>
    <row r="242" spans="1:10">
      <c r="A242" s="88">
        <v>35065</v>
      </c>
      <c r="B242" s="89">
        <f>IPCA!B578</f>
        <v>1</v>
      </c>
      <c r="C242" s="90">
        <f>GEOMEAN(IPCA!D567:D578)</f>
        <v>1158.0488518039317</v>
      </c>
      <c r="D242" s="90">
        <f>GEOMEAN(CPI!B567:B578)</f>
        <v>152.72185361218399</v>
      </c>
      <c r="E242" s="91">
        <f t="shared" ref="E242:F257" si="33">E254/(C254/C242)</f>
        <v>46.787720644053735</v>
      </c>
      <c r="F242" s="91">
        <f t="shared" si="33"/>
        <v>78.176229414509123</v>
      </c>
      <c r="G242" s="1">
        <f t="shared" si="31"/>
        <v>0.5984903722584779</v>
      </c>
      <c r="H242" s="1">
        <f t="shared" si="26"/>
        <v>0.94041893977840529</v>
      </c>
      <c r="I242" s="1">
        <f t="shared" si="27"/>
        <v>0.85300872344102285</v>
      </c>
      <c r="J242" s="1">
        <f t="shared" si="28"/>
        <v>0.89334082023723171</v>
      </c>
    </row>
    <row r="243" spans="1:10">
      <c r="A243" s="88">
        <v>35096</v>
      </c>
      <c r="B243" s="89">
        <f>IPCA!B579</f>
        <v>1</v>
      </c>
      <c r="C243" s="90">
        <f>GEOMEAN(IPCA!D568:D579)</f>
        <v>1177.3885128074492</v>
      </c>
      <c r="D243" s="90">
        <f>GEOMEAN(CPI!B568:B579)</f>
        <v>153.0551807915503</v>
      </c>
      <c r="E243" s="91">
        <f t="shared" si="33"/>
        <v>47.603303115165247</v>
      </c>
      <c r="F243" s="91">
        <f t="shared" si="33"/>
        <v>78.345234295186685</v>
      </c>
      <c r="G243" s="1">
        <f t="shared" si="31"/>
        <v>0.60760942951305796</v>
      </c>
      <c r="H243" s="1">
        <f t="shared" si="26"/>
        <v>0.95474788231889962</v>
      </c>
      <c r="I243" s="1">
        <f t="shared" si="27"/>
        <v>0.86600581704231394</v>
      </c>
      <c r="J243" s="1">
        <f t="shared" si="28"/>
        <v>0.90695244452594881</v>
      </c>
    </row>
    <row r="244" spans="1:10">
      <c r="A244" s="88">
        <v>35125</v>
      </c>
      <c r="B244" s="89">
        <f>IPCA!B580</f>
        <v>1</v>
      </c>
      <c r="C244" s="90">
        <f>GEOMEAN(IPCA!D569:D580)</f>
        <v>1195.8657012611457</v>
      </c>
      <c r="D244" s="90">
        <f>GEOMEAN(CPI!B569:B580)</f>
        <v>153.41279987597605</v>
      </c>
      <c r="E244" s="91">
        <f t="shared" si="33"/>
        <v>48.377306625000969</v>
      </c>
      <c r="F244" s="91">
        <f t="shared" si="33"/>
        <v>78.541800141833946</v>
      </c>
      <c r="G244" s="1">
        <f t="shared" si="31"/>
        <v>0.61594344078744412</v>
      </c>
      <c r="H244" s="1">
        <f t="shared" si="26"/>
        <v>0.96784326765848971</v>
      </c>
      <c r="I244" s="1">
        <f t="shared" si="27"/>
        <v>0.87788401032298546</v>
      </c>
      <c r="J244" s="1">
        <f t="shared" si="28"/>
        <v>0.91939226446763211</v>
      </c>
    </row>
    <row r="245" spans="1:10">
      <c r="A245" s="88">
        <v>35156</v>
      </c>
      <c r="B245" s="89">
        <f>IPCA!B581</f>
        <v>1</v>
      </c>
      <c r="C245" s="90">
        <f>GEOMEAN(IPCA!D570:D581)</f>
        <v>1213.4707535544846</v>
      </c>
      <c r="D245" s="90">
        <f>GEOMEAN(CPI!B570:B581)</f>
        <v>153.77829089962657</v>
      </c>
      <c r="E245" s="91">
        <f t="shared" si="33"/>
        <v>49.113798288542263</v>
      </c>
      <c r="F245" s="91">
        <f t="shared" si="33"/>
        <v>78.729322167109345</v>
      </c>
      <c r="G245" s="1">
        <f t="shared" si="31"/>
        <v>0.62383108271012744</v>
      </c>
      <c r="H245" s="1">
        <f t="shared" si="26"/>
        <v>0.98023726461835725</v>
      </c>
      <c r="I245" s="1">
        <f t="shared" si="27"/>
        <v>0.88912600798794073</v>
      </c>
      <c r="J245" s="1">
        <f t="shared" si="28"/>
        <v>0.93116580808932348</v>
      </c>
    </row>
    <row r="246" spans="1:10">
      <c r="A246" s="88">
        <v>35186</v>
      </c>
      <c r="B246" s="89">
        <f>IPCA!B582</f>
        <v>1</v>
      </c>
      <c r="C246" s="90">
        <f>GEOMEAN(IPCA!D571:D582)</f>
        <v>1229.8763950647894</v>
      </c>
      <c r="D246" s="90">
        <f>GEOMEAN(CPI!B571:B582)</f>
        <v>154.14393988495226</v>
      </c>
      <c r="E246" s="91">
        <f t="shared" si="33"/>
        <v>49.789829084375974</v>
      </c>
      <c r="F246" s="91">
        <f t="shared" si="33"/>
        <v>78.913166454618022</v>
      </c>
      <c r="G246" s="1">
        <f t="shared" si="31"/>
        <v>0.63094450927918955</v>
      </c>
      <c r="H246" s="1">
        <f t="shared" si="26"/>
        <v>0.99141472274023956</v>
      </c>
      <c r="I246" s="1">
        <f t="shared" si="27"/>
        <v>0.89926454186956262</v>
      </c>
      <c r="J246" s="1">
        <f t="shared" si="28"/>
        <v>0.94178371377412662</v>
      </c>
    </row>
    <row r="247" spans="1:10">
      <c r="A247" s="88">
        <v>35217</v>
      </c>
      <c r="B247" s="89">
        <f>IPCA!B583</f>
        <v>1</v>
      </c>
      <c r="C247" s="90">
        <f>GEOMEAN(IPCA!D572:D583)</f>
        <v>1245.4119327238504</v>
      </c>
      <c r="D247" s="90">
        <f>GEOMEAN(CPI!B572:B583)</f>
        <v>154.49332423425415</v>
      </c>
      <c r="E247" s="91">
        <f t="shared" si="33"/>
        <v>50.425001171693658</v>
      </c>
      <c r="F247" s="91">
        <f t="shared" si="33"/>
        <v>79.10708501925653</v>
      </c>
      <c r="G247" s="1">
        <f t="shared" si="31"/>
        <v>0.6374271174246785</v>
      </c>
      <c r="H247" s="1">
        <f t="shared" si="26"/>
        <v>1.0016009642601729</v>
      </c>
      <c r="I247" s="1">
        <f t="shared" si="27"/>
        <v>0.90850399091514178</v>
      </c>
      <c r="J247" s="1">
        <f t="shared" si="28"/>
        <v>0.95146002394786244</v>
      </c>
    </row>
    <row r="248" spans="1:10">
      <c r="A248" s="88">
        <v>35247</v>
      </c>
      <c r="B248" s="89">
        <f>IPCA!B584</f>
        <v>1</v>
      </c>
      <c r="C248" s="90">
        <f>GEOMEAN(IPCA!D573:D584)</f>
        <v>1259.8537121071704</v>
      </c>
      <c r="D248" s="90">
        <f>GEOMEAN(CPI!B573:B584)</f>
        <v>154.86818266461407</v>
      </c>
      <c r="E248" s="91">
        <f t="shared" si="33"/>
        <v>51.011652930520427</v>
      </c>
      <c r="F248" s="91">
        <f t="shared" si="33"/>
        <v>79.313850814651232</v>
      </c>
      <c r="G248" s="1">
        <f t="shared" si="31"/>
        <v>0.64316197494596128</v>
      </c>
      <c r="H248" s="1">
        <f t="shared" si="26"/>
        <v>1.0106122514586504</v>
      </c>
      <c r="I248" s="1">
        <f t="shared" si="27"/>
        <v>0.91667769548934475</v>
      </c>
      <c r="J248" s="1">
        <f t="shared" si="28"/>
        <v>0.96002019894729229</v>
      </c>
    </row>
    <row r="249" spans="1:10">
      <c r="A249" s="88">
        <v>35278</v>
      </c>
      <c r="B249" s="89">
        <f>IPCA!B585</f>
        <v>1</v>
      </c>
      <c r="C249" s="90">
        <f>GEOMEAN(IPCA!D574:D585)</f>
        <v>1273.8829364854182</v>
      </c>
      <c r="D249" s="90">
        <f>GEOMEAN(CPI!B574:B585)</f>
        <v>155.23475902042347</v>
      </c>
      <c r="E249" s="91">
        <f t="shared" si="33"/>
        <v>51.580504861029432</v>
      </c>
      <c r="F249" s="91">
        <f t="shared" si="33"/>
        <v>79.513582296411101</v>
      </c>
      <c r="G249" s="1">
        <f t="shared" si="31"/>
        <v>0.64870055368336177</v>
      </c>
      <c r="H249" s="1">
        <f t="shared" si="26"/>
        <v>1.0193151221906394</v>
      </c>
      <c r="I249" s="1">
        <f t="shared" si="27"/>
        <v>0.92457165034218436</v>
      </c>
      <c r="J249" s="1">
        <f t="shared" si="28"/>
        <v>0.9682873970536654</v>
      </c>
    </row>
    <row r="250" spans="1:10">
      <c r="A250" s="88">
        <v>35309</v>
      </c>
      <c r="B250" s="89">
        <f>IPCA!B586</f>
        <v>1</v>
      </c>
      <c r="C250" s="90">
        <f>GEOMEAN(IPCA!D575:D586)</f>
        <v>1287.1722873720971</v>
      </c>
      <c r="D250" s="90">
        <f>GEOMEAN(CPI!B575:B586)</f>
        <v>155.61793854201912</v>
      </c>
      <c r="E250" s="91">
        <f t="shared" si="33"/>
        <v>52.10529384066205</v>
      </c>
      <c r="F250" s="91">
        <f t="shared" si="33"/>
        <v>79.702102176978784</v>
      </c>
      <c r="G250" s="1">
        <f t="shared" si="31"/>
        <v>0.65375055886182365</v>
      </c>
      <c r="H250" s="1">
        <f t="shared" si="26"/>
        <v>1.0272502882951218</v>
      </c>
      <c r="I250" s="1">
        <f t="shared" si="27"/>
        <v>0.93176925730517479</v>
      </c>
      <c r="J250" s="1">
        <f t="shared" si="28"/>
        <v>0.97582532243633302</v>
      </c>
    </row>
    <row r="251" spans="1:10">
      <c r="A251" s="88">
        <v>35339</v>
      </c>
      <c r="B251" s="89">
        <f>IPCA!B587</f>
        <v>1</v>
      </c>
      <c r="C251" s="90">
        <f>GEOMEAN(IPCA!D576:D587)</f>
        <v>1299.4080653674901</v>
      </c>
      <c r="D251" s="90">
        <f>GEOMEAN(CPI!B576:B587)</f>
        <v>156.00083103575739</v>
      </c>
      <c r="E251" s="91">
        <f t="shared" si="33"/>
        <v>52.562690053255118</v>
      </c>
      <c r="F251" s="91">
        <f t="shared" si="33"/>
        <v>79.888516728862783</v>
      </c>
      <c r="G251" s="1">
        <f t="shared" si="31"/>
        <v>0.65795050659971555</v>
      </c>
      <c r="H251" s="1">
        <f t="shared" si="26"/>
        <v>1.0338497434941891</v>
      </c>
      <c r="I251" s="1">
        <f t="shared" si="27"/>
        <v>0.93775530524258577</v>
      </c>
      <c r="J251" s="1">
        <f t="shared" si="28"/>
        <v>0.98209440366309231</v>
      </c>
    </row>
    <row r="252" spans="1:10">
      <c r="A252" s="88">
        <v>35370</v>
      </c>
      <c r="B252" s="89">
        <f>IPCA!B588</f>
        <v>1</v>
      </c>
      <c r="C252" s="90">
        <f>GEOMEAN(IPCA!D577:D588)</f>
        <v>1310.5147869224352</v>
      </c>
      <c r="D252" s="90">
        <f>GEOMEAN(CPI!B577:B588)</f>
        <v>156.41782493059398</v>
      </c>
      <c r="E252" s="91">
        <f t="shared" si="33"/>
        <v>52.95851956519968</v>
      </c>
      <c r="F252" s="91">
        <f t="shared" si="33"/>
        <v>80.10831637647884</v>
      </c>
      <c r="G252" s="1">
        <f t="shared" si="31"/>
        <v>0.6610864135043687</v>
      </c>
      <c r="H252" s="1">
        <f t="shared" si="26"/>
        <v>1.0387772517436353</v>
      </c>
      <c r="I252" s="1">
        <f t="shared" si="27"/>
        <v>0.94222481063408237</v>
      </c>
      <c r="J252" s="1">
        <f t="shared" si="28"/>
        <v>0.98677523693334024</v>
      </c>
    </row>
    <row r="253" spans="1:10">
      <c r="A253" s="88">
        <v>35400</v>
      </c>
      <c r="B253" s="89">
        <f>IPCA!B589</f>
        <v>1</v>
      </c>
      <c r="C253" s="90">
        <f>GEOMEAN(IPCA!D578:D589)</f>
        <v>1320.5288584446914</v>
      </c>
      <c r="D253" s="90">
        <f>GEOMEAN(CPI!B578:B589)</f>
        <v>156.84444535588827</v>
      </c>
      <c r="E253" s="91">
        <f t="shared" si="33"/>
        <v>53.308832682396677</v>
      </c>
      <c r="F253" s="91">
        <f t="shared" si="33"/>
        <v>80.319563414515585</v>
      </c>
      <c r="G253" s="1">
        <f t="shared" si="31"/>
        <v>0.66370919382714855</v>
      </c>
      <c r="H253" s="1">
        <f t="shared" si="26"/>
        <v>1.0428984747486312</v>
      </c>
      <c r="I253" s="1">
        <f t="shared" si="27"/>
        <v>0.94596297351639913</v>
      </c>
      <c r="J253" s="1">
        <f t="shared" si="28"/>
        <v>0.99069014823928558</v>
      </c>
    </row>
    <row r="254" spans="1:10">
      <c r="A254" s="88">
        <v>35431</v>
      </c>
      <c r="B254" s="89">
        <f>IPCA!B590</f>
        <v>1</v>
      </c>
      <c r="C254" s="90">
        <f>GEOMEAN(IPCA!D579:D590)</f>
        <v>1330.4447926529135</v>
      </c>
      <c r="D254" s="90">
        <f>GEOMEAN(CPI!B579:B590)</f>
        <v>157.23686747523959</v>
      </c>
      <c r="E254" s="91">
        <f t="shared" si="33"/>
        <v>53.752895824743455</v>
      </c>
      <c r="F254" s="91">
        <f t="shared" si="33"/>
        <v>80.487403298400253</v>
      </c>
      <c r="G254" s="1">
        <f t="shared" si="31"/>
        <v>0.66784234081274974</v>
      </c>
      <c r="H254" s="1">
        <f t="shared" si="26"/>
        <v>1.0493929646958626</v>
      </c>
      <c r="I254" s="1">
        <f t="shared" si="27"/>
        <v>0.95185381252969448</v>
      </c>
      <c r="J254" s="1">
        <f t="shared" si="28"/>
        <v>0.99685951885813884</v>
      </c>
    </row>
    <row r="255" spans="1:10">
      <c r="A255" s="88">
        <v>35462</v>
      </c>
      <c r="B255" s="89">
        <f>IPCA!B591</f>
        <v>1</v>
      </c>
      <c r="C255" s="90">
        <f>GEOMEAN(IPCA!D580:D591)</f>
        <v>1339.8478132409475</v>
      </c>
      <c r="D255" s="90">
        <f>GEOMEAN(CPI!B580:B591)</f>
        <v>157.62901879567033</v>
      </c>
      <c r="E255" s="91">
        <f t="shared" si="33"/>
        <v>54.171737610906149</v>
      </c>
      <c r="F255" s="91">
        <f t="shared" si="33"/>
        <v>80.686471019143411</v>
      </c>
      <c r="G255" s="1">
        <f t="shared" si="31"/>
        <v>0.67138563536944795</v>
      </c>
      <c r="H255" s="1">
        <f t="shared" si="26"/>
        <v>1.0549606086627292</v>
      </c>
      <c r="I255" s="1">
        <f t="shared" si="27"/>
        <v>0.95690395419726881</v>
      </c>
      <c r="J255" s="1">
        <f t="shared" si="28"/>
        <v>1.0021484421430331</v>
      </c>
    </row>
    <row r="256" spans="1:10">
      <c r="A256" s="88">
        <v>35490</v>
      </c>
      <c r="B256" s="89">
        <f>IPCA!B592</f>
        <v>1</v>
      </c>
      <c r="C256" s="90">
        <f>GEOMEAN(IPCA!D581:D592)</f>
        <v>1349.4963374853276</v>
      </c>
      <c r="D256" s="90">
        <f>GEOMEAN(CPI!B581:B592)</f>
        <v>157.98727912537751</v>
      </c>
      <c r="E256" s="91">
        <f t="shared" si="33"/>
        <v>54.59224897828804</v>
      </c>
      <c r="F256" s="91">
        <f t="shared" si="33"/>
        <v>80.883767925812307</v>
      </c>
      <c r="G256" s="1">
        <f t="shared" si="31"/>
        <v>0.67494690687952119</v>
      </c>
      <c r="H256" s="1">
        <f t="shared" si="26"/>
        <v>1.0605565001473791</v>
      </c>
      <c r="I256" s="1">
        <f t="shared" si="27"/>
        <v>0.96197971782763603</v>
      </c>
      <c r="J256" s="1">
        <f t="shared" si="28"/>
        <v>1.0074641988525199</v>
      </c>
    </row>
    <row r="257" spans="1:10">
      <c r="A257" s="88">
        <v>35521</v>
      </c>
      <c r="B257" s="89">
        <f>IPCA!B593</f>
        <v>1</v>
      </c>
      <c r="C257" s="90">
        <f>GEOMEAN(IPCA!D582:D593)</f>
        <v>1358.7882199779726</v>
      </c>
      <c r="D257" s="90">
        <f>GEOMEAN(CPI!B582:B593)</f>
        <v>158.31208943179013</v>
      </c>
      <c r="E257" s="91">
        <f t="shared" si="33"/>
        <v>54.995351439138858</v>
      </c>
      <c r="F257" s="91">
        <f t="shared" si="33"/>
        <v>81.050474803097828</v>
      </c>
      <c r="G257" s="1">
        <f t="shared" si="31"/>
        <v>0.67853213164689419</v>
      </c>
      <c r="H257" s="1">
        <f t="shared" si="26"/>
        <v>1.066190029826189</v>
      </c>
      <c r="I257" s="1">
        <f t="shared" si="27"/>
        <v>0.96708962125101994</v>
      </c>
      <c r="J257" s="1">
        <f t="shared" si="28"/>
        <v>1.0128157095582537</v>
      </c>
    </row>
    <row r="258" spans="1:10">
      <c r="A258" s="88">
        <v>35551</v>
      </c>
      <c r="B258" s="89">
        <f>IPCA!B594</f>
        <v>1</v>
      </c>
      <c r="C258" s="90">
        <f>GEOMEAN(IPCA!D583:D594)</f>
        <v>1367.2283353055207</v>
      </c>
      <c r="D258" s="90">
        <f>GEOMEAN(CPI!B583:B594)</f>
        <v>158.60396687742053</v>
      </c>
      <c r="E258" s="91">
        <f t="shared" ref="E258:F273" si="34">E270/(C270/C258)</f>
        <v>55.35033065708334</v>
      </c>
      <c r="F258" s="91">
        <f t="shared" si="34"/>
        <v>81.196453444112549</v>
      </c>
      <c r="G258" s="1">
        <f t="shared" si="31"/>
        <v>0.68168409221445769</v>
      </c>
      <c r="H258" s="1">
        <f t="shared" ref="H258:H321" si="35">$H$361*(G258/$G$361)*B258</f>
        <v>1.0711427634917046</v>
      </c>
      <c r="I258" s="1">
        <f t="shared" ref="I258:I321" si="36">$I$433*(G258/$G$433)*B258</f>
        <v>0.97158200740240908</v>
      </c>
      <c r="J258" s="1">
        <f t="shared" si="28"/>
        <v>1.0175205054401941</v>
      </c>
    </row>
    <row r="259" spans="1:10">
      <c r="A259" s="88">
        <v>35582</v>
      </c>
      <c r="B259" s="89">
        <f>IPCA!B595</f>
        <v>1</v>
      </c>
      <c r="C259" s="90">
        <f>GEOMEAN(IPCA!D584:D595)</f>
        <v>1374.9823602077513</v>
      </c>
      <c r="D259" s="90">
        <f>GEOMEAN(CPI!B584:B595)</f>
        <v>158.90446086822644</v>
      </c>
      <c r="E259" s="91">
        <f t="shared" si="34"/>
        <v>55.671128004124824</v>
      </c>
      <c r="F259" s="91">
        <f t="shared" si="34"/>
        <v>81.365772651649607</v>
      </c>
      <c r="G259" s="1">
        <f t="shared" si="31"/>
        <v>0.68420818963360697</v>
      </c>
      <c r="H259" s="1">
        <f t="shared" si="35"/>
        <v>1.0751089242335328</v>
      </c>
      <c r="I259" s="1">
        <f t="shared" si="36"/>
        <v>0.97517952077463665</v>
      </c>
      <c r="J259" s="1">
        <f t="shared" ref="J259:J322" si="37">$J$505*(G259/$G$505)*B259</f>
        <v>1.0212881170231047</v>
      </c>
    </row>
    <row r="260" spans="1:10">
      <c r="A260" s="88">
        <v>35612</v>
      </c>
      <c r="B260" s="89">
        <f>IPCA!B596</f>
        <v>1</v>
      </c>
      <c r="C260" s="90">
        <f>GEOMEAN(IPCA!D585:D596)</f>
        <v>1381.7615344199419</v>
      </c>
      <c r="D260" s="90">
        <f>GEOMEAN(CPI!B585:B596)</f>
        <v>159.19669153011952</v>
      </c>
      <c r="E260" s="91">
        <f t="shared" si="34"/>
        <v>55.947717698654117</v>
      </c>
      <c r="F260" s="91">
        <f t="shared" si="34"/>
        <v>81.530643835023113</v>
      </c>
      <c r="G260" s="1">
        <f t="shared" si="31"/>
        <v>0.68621704756636126</v>
      </c>
      <c r="H260" s="1">
        <f t="shared" si="35"/>
        <v>1.0782654796851388</v>
      </c>
      <c r="I260" s="1">
        <f t="shared" si="36"/>
        <v>0.97804268018408014</v>
      </c>
      <c r="J260" s="1">
        <f t="shared" si="37"/>
        <v>1.0242866528000707</v>
      </c>
    </row>
    <row r="261" spans="1:10">
      <c r="A261" s="88">
        <v>35643</v>
      </c>
      <c r="B261" s="89">
        <f>IPCA!B597</f>
        <v>1</v>
      </c>
      <c r="C261" s="90">
        <f>GEOMEAN(IPCA!D586:D597)</f>
        <v>1388.0432888292601</v>
      </c>
      <c r="D261" s="90">
        <f>GEOMEAN(CPI!B586:B597)</f>
        <v>159.48890684393447</v>
      </c>
      <c r="E261" s="91">
        <f t="shared" si="34"/>
        <v>56.202945777974527</v>
      </c>
      <c r="F261" s="91">
        <f t="shared" si="34"/>
        <v>81.69262090348839</v>
      </c>
      <c r="G261" s="1">
        <f t="shared" si="31"/>
        <v>0.68798069099010362</v>
      </c>
      <c r="H261" s="1">
        <f t="shared" si="35"/>
        <v>1.0810367250644826</v>
      </c>
      <c r="I261" s="1">
        <f t="shared" si="36"/>
        <v>0.98055634338607034</v>
      </c>
      <c r="J261" s="1">
        <f t="shared" si="37"/>
        <v>1.0269191674332243</v>
      </c>
    </row>
    <row r="262" spans="1:10">
      <c r="A262" s="88">
        <v>35674</v>
      </c>
      <c r="B262" s="89">
        <f>IPCA!B598</f>
        <v>1</v>
      </c>
      <c r="C262" s="90">
        <f>GEOMEAN(IPCA!D587:D598)</f>
        <v>1394.2488611058204</v>
      </c>
      <c r="D262" s="90">
        <f>GEOMEAN(CPI!B587:B598)</f>
        <v>159.77248300550156</v>
      </c>
      <c r="E262" s="91">
        <f t="shared" si="34"/>
        <v>56.439800101076983</v>
      </c>
      <c r="F262" s="91">
        <f t="shared" si="34"/>
        <v>81.829915528251718</v>
      </c>
      <c r="G262" s="1">
        <f t="shared" si="31"/>
        <v>0.68972086475625394</v>
      </c>
      <c r="H262" s="1">
        <f t="shared" si="35"/>
        <v>1.0837710921387893</v>
      </c>
      <c r="I262" s="1">
        <f t="shared" si="36"/>
        <v>0.98303655605386653</v>
      </c>
      <c r="J262" s="1">
        <f t="shared" si="37"/>
        <v>1.029516649918601</v>
      </c>
    </row>
    <row r="263" spans="1:10">
      <c r="A263" s="88">
        <v>35704</v>
      </c>
      <c r="B263" s="89">
        <f>IPCA!B599</f>
        <v>1</v>
      </c>
      <c r="C263" s="90">
        <f>GEOMEAN(IPCA!D588:D599)</f>
        <v>1400.4001391909035</v>
      </c>
      <c r="D263" s="90">
        <f>GEOMEAN(CPI!B588:B599)</f>
        <v>160.04742383901055</v>
      </c>
      <c r="E263" s="91">
        <f t="shared" si="34"/>
        <v>56.647946421672572</v>
      </c>
      <c r="F263" s="91">
        <f t="shared" si="34"/>
        <v>81.96078964376467</v>
      </c>
      <c r="G263" s="1">
        <f t="shared" si="31"/>
        <v>0.69115910995840657</v>
      </c>
      <c r="H263" s="1">
        <f t="shared" si="35"/>
        <v>1.086031033302163</v>
      </c>
      <c r="I263" s="1">
        <f t="shared" si="36"/>
        <v>0.98508643982936273</v>
      </c>
      <c r="J263" s="1">
        <f t="shared" si="37"/>
        <v>1.0316634566312051</v>
      </c>
    </row>
    <row r="264" spans="1:10">
      <c r="A264" s="88">
        <v>35735</v>
      </c>
      <c r="B264" s="89">
        <f>IPCA!B600</f>
        <v>1</v>
      </c>
      <c r="C264" s="90">
        <f>GEOMEAN(IPCA!D589:D600)</f>
        <v>1406.4026792170869</v>
      </c>
      <c r="D264" s="90">
        <f>GEOMEAN(CPI!B589:B600)</f>
        <v>160.28927577842512</v>
      </c>
      <c r="E264" s="91">
        <f t="shared" si="34"/>
        <v>56.833394439429256</v>
      </c>
      <c r="F264" s="91">
        <f t="shared" si="34"/>
        <v>82.091053379065698</v>
      </c>
      <c r="G264" s="1">
        <f t="shared" si="31"/>
        <v>0.69232141749958975</v>
      </c>
      <c r="H264" s="1">
        <f t="shared" si="35"/>
        <v>1.0878573885390086</v>
      </c>
      <c r="I264" s="1">
        <f t="shared" si="36"/>
        <v>0.98674303869528801</v>
      </c>
      <c r="J264" s="1">
        <f t="shared" si="37"/>
        <v>1.0333983830733635</v>
      </c>
    </row>
    <row r="265" spans="1:10">
      <c r="A265" s="88">
        <v>35765</v>
      </c>
      <c r="B265" s="89">
        <f>IPCA!B601</f>
        <v>1</v>
      </c>
      <c r="C265" s="90">
        <f>GEOMEAN(IPCA!D590:D601)</f>
        <v>1412.3836947714688</v>
      </c>
      <c r="D265" s="90">
        <f>GEOMEAN(CPI!B590:B601)</f>
        <v>160.51491705856557</v>
      </c>
      <c r="E265" s="91">
        <f t="shared" si="34"/>
        <v>57.016948616023726</v>
      </c>
      <c r="F265" s="91">
        <f t="shared" si="34"/>
        <v>82.199200809486342</v>
      </c>
      <c r="G265" s="1">
        <f t="shared" si="31"/>
        <v>0.69364358843551654</v>
      </c>
      <c r="H265" s="1">
        <f t="shared" si="35"/>
        <v>1.0899349400710041</v>
      </c>
      <c r="I265" s="1">
        <f t="shared" si="36"/>
        <v>0.98862748562125902</v>
      </c>
      <c r="J265" s="1">
        <f t="shared" si="37"/>
        <v>1.0353719307244935</v>
      </c>
    </row>
    <row r="266" spans="1:10">
      <c r="A266" s="88">
        <v>35796</v>
      </c>
      <c r="B266" s="89">
        <f>IPCA!B602</f>
        <v>1</v>
      </c>
      <c r="C266" s="90">
        <f>GEOMEAN(IPCA!D591:D602)</f>
        <v>1417.8392117209448</v>
      </c>
      <c r="D266" s="90">
        <f>GEOMEAN(CPI!B591:B602)</f>
        <v>160.72360442451244</v>
      </c>
      <c r="E266" s="91">
        <f t="shared" si="34"/>
        <v>57.283822571775637</v>
      </c>
      <c r="F266" s="91">
        <f t="shared" si="34"/>
        <v>82.272216284933137</v>
      </c>
      <c r="G266" s="1">
        <f t="shared" si="31"/>
        <v>0.69627178114887212</v>
      </c>
      <c r="H266" s="1">
        <f t="shared" si="35"/>
        <v>1.0940646676649506</v>
      </c>
      <c r="I266" s="1">
        <f t="shared" si="36"/>
        <v>0.99237336260657527</v>
      </c>
      <c r="J266" s="1">
        <f t="shared" si="37"/>
        <v>1.0392949208729074</v>
      </c>
    </row>
    <row r="267" spans="1:10">
      <c r="A267" s="88">
        <v>35827</v>
      </c>
      <c r="B267" s="89">
        <f>IPCA!B603</f>
        <v>1</v>
      </c>
      <c r="C267" s="90">
        <f>GEOMEAN(IPCA!D592:D603)</f>
        <v>1423.268678767196</v>
      </c>
      <c r="D267" s="90">
        <f>GEOMEAN(CPI!B592:B603)</f>
        <v>160.91535718364148</v>
      </c>
      <c r="E267" s="91">
        <f t="shared" si="34"/>
        <v>57.544548458454209</v>
      </c>
      <c r="F267" s="91">
        <f t="shared" si="34"/>
        <v>82.36866792124971</v>
      </c>
      <c r="G267" s="1">
        <f t="shared" si="31"/>
        <v>0.69862181713890137</v>
      </c>
      <c r="H267" s="1">
        <f t="shared" si="35"/>
        <v>1.0977573224788362</v>
      </c>
      <c r="I267" s="1">
        <f t="shared" si="36"/>
        <v>0.99572279192543078</v>
      </c>
      <c r="J267" s="1">
        <f t="shared" si="37"/>
        <v>1.0428027184520021</v>
      </c>
    </row>
    <row r="268" spans="1:10">
      <c r="A268" s="88">
        <v>35855</v>
      </c>
      <c r="B268" s="89">
        <f>IPCA!B604</f>
        <v>1</v>
      </c>
      <c r="C268" s="90">
        <f>GEOMEAN(IPCA!D593:D604)</f>
        <v>1428.5170283337452</v>
      </c>
      <c r="D268" s="90">
        <f>GEOMEAN(CPI!B593:B604)</f>
        <v>161.09858747840573</v>
      </c>
      <c r="E268" s="91">
        <f t="shared" si="34"/>
        <v>57.788935852793948</v>
      </c>
      <c r="F268" s="91">
        <f t="shared" si="34"/>
        <v>82.476645176215897</v>
      </c>
      <c r="G268" s="1">
        <f t="shared" si="31"/>
        <v>0.70067030162689936</v>
      </c>
      <c r="H268" s="1">
        <f t="shared" si="35"/>
        <v>1.1009761438661976</v>
      </c>
      <c r="I268" s="1">
        <f t="shared" si="36"/>
        <v>0.99864242976605633</v>
      </c>
      <c r="J268" s="1">
        <f t="shared" si="37"/>
        <v>1.0458604030824927</v>
      </c>
    </row>
    <row r="269" spans="1:10">
      <c r="A269" s="88">
        <v>35886</v>
      </c>
      <c r="B269" s="89">
        <f>IPCA!B605</f>
        <v>1</v>
      </c>
      <c r="C269" s="90">
        <f>GEOMEAN(IPCA!D594:D605)</f>
        <v>1433.0241888119865</v>
      </c>
      <c r="D269" s="90">
        <f>GEOMEAN(CPI!B594:B605)</f>
        <v>161.29007244555828</v>
      </c>
      <c r="E269" s="91">
        <f t="shared" si="34"/>
        <v>57.999964766974252</v>
      </c>
      <c r="F269" s="91">
        <f t="shared" si="34"/>
        <v>82.575102126808716</v>
      </c>
      <c r="G269" s="1">
        <f t="shared" si="31"/>
        <v>0.70239046968304097</v>
      </c>
      <c r="H269" s="1">
        <f t="shared" si="35"/>
        <v>1.1036790756000747</v>
      </c>
      <c r="I269" s="1">
        <f t="shared" si="36"/>
        <v>1.0010941289506836</v>
      </c>
      <c r="J269" s="1">
        <f t="shared" si="37"/>
        <v>1.0484280239055654</v>
      </c>
    </row>
    <row r="270" spans="1:10">
      <c r="A270" s="88">
        <v>35916</v>
      </c>
      <c r="B270" s="89">
        <f>IPCA!B606</f>
        <v>1</v>
      </c>
      <c r="C270" s="90">
        <f>GEOMEAN(IPCA!D595:D606)</f>
        <v>1437.6532573323004</v>
      </c>
      <c r="D270" s="90">
        <f>GEOMEAN(CPI!B595:B606)</f>
        <v>161.51501151324695</v>
      </c>
      <c r="E270" s="91">
        <f t="shared" si="34"/>
        <v>58.201385320027057</v>
      </c>
      <c r="F270" s="91">
        <f t="shared" si="34"/>
        <v>82.686747192120066</v>
      </c>
      <c r="G270" s="1">
        <f t="shared" si="31"/>
        <v>0.70387803724819364</v>
      </c>
      <c r="H270" s="1">
        <f t="shared" si="35"/>
        <v>1.1060165179004255</v>
      </c>
      <c r="I270" s="1">
        <f t="shared" si="36"/>
        <v>1.0032143102745614</v>
      </c>
      <c r="J270" s="1">
        <f t="shared" si="37"/>
        <v>1.0506484519866339</v>
      </c>
    </row>
    <row r="271" spans="1:10">
      <c r="A271" s="88">
        <v>35947</v>
      </c>
      <c r="B271" s="89">
        <f>IPCA!B607</f>
        <v>1</v>
      </c>
      <c r="C271" s="90">
        <f>GEOMEAN(IPCA!D596:D607)</f>
        <v>1441.673978853564</v>
      </c>
      <c r="D271" s="90">
        <f>GEOMEAN(CPI!B596:B607)</f>
        <v>161.73998538750752</v>
      </c>
      <c r="E271" s="91">
        <f t="shared" si="34"/>
        <v>58.371379109798887</v>
      </c>
      <c r="F271" s="91">
        <f t="shared" si="34"/>
        <v>82.817680559856953</v>
      </c>
      <c r="G271" s="1">
        <f t="shared" si="31"/>
        <v>0.70481784463416164</v>
      </c>
      <c r="H271" s="1">
        <f t="shared" si="35"/>
        <v>1.1074932545472871</v>
      </c>
      <c r="I271" s="1">
        <f t="shared" si="36"/>
        <v>1.0045537869574692</v>
      </c>
      <c r="J271" s="1">
        <f t="shared" si="37"/>
        <v>1.0520512620232891</v>
      </c>
    </row>
    <row r="272" spans="1:10">
      <c r="A272" s="88">
        <v>35977</v>
      </c>
      <c r="B272" s="89">
        <f>IPCA!B608</f>
        <v>1</v>
      </c>
      <c r="C272" s="90">
        <f>GEOMEAN(IPCA!D597:D608)</f>
        <v>1445.2967945521441</v>
      </c>
      <c r="D272" s="90">
        <f>GEOMEAN(CPI!B597:B608)</f>
        <v>161.96499403069237</v>
      </c>
      <c r="E272" s="91">
        <f t="shared" si="34"/>
        <v>58.520269263623852</v>
      </c>
      <c r="F272" s="91">
        <f t="shared" si="34"/>
        <v>82.948396195530606</v>
      </c>
      <c r="G272" s="1">
        <f t="shared" si="31"/>
        <v>0.70550211875919333</v>
      </c>
      <c r="H272" s="1">
        <f t="shared" si="35"/>
        <v>1.1085684670770255</v>
      </c>
      <c r="I272" s="1">
        <f t="shared" si="36"/>
        <v>1.005529060453807</v>
      </c>
      <c r="J272" s="1">
        <f t="shared" si="37"/>
        <v>1.053072648559243</v>
      </c>
    </row>
    <row r="273" spans="1:10">
      <c r="A273" s="88">
        <v>36008</v>
      </c>
      <c r="B273" s="89">
        <f>IPCA!B609</f>
        <v>1</v>
      </c>
      <c r="C273" s="90">
        <f>GEOMEAN(IPCA!D598:D609)</f>
        <v>1448.3355940157076</v>
      </c>
      <c r="D273" s="90">
        <f>GEOMEAN(CPI!B598:B609)</f>
        <v>162.18162963755219</v>
      </c>
      <c r="E273" s="91">
        <f t="shared" si="34"/>
        <v>58.64422782335015</v>
      </c>
      <c r="F273" s="91">
        <f t="shared" si="34"/>
        <v>83.071874086234502</v>
      </c>
      <c r="G273" s="1">
        <f t="shared" si="31"/>
        <v>0.70594564608562071</v>
      </c>
      <c r="H273" s="1">
        <f t="shared" si="35"/>
        <v>1.1092653897301128</v>
      </c>
      <c r="I273" s="1">
        <f t="shared" si="36"/>
        <v>1.0061612054239915</v>
      </c>
      <c r="J273" s="1">
        <f t="shared" si="37"/>
        <v>1.0537346827104241</v>
      </c>
    </row>
    <row r="274" spans="1:10">
      <c r="A274" s="88">
        <v>36039</v>
      </c>
      <c r="B274" s="89">
        <f>IPCA!B610</f>
        <v>1</v>
      </c>
      <c r="C274" s="90">
        <f>GEOMEAN(IPCA!D599:D610)</f>
        <v>1451.0419694755838</v>
      </c>
      <c r="D274" s="90">
        <f>GEOMEAN(CPI!B599:B610)</f>
        <v>162.38148738583575</v>
      </c>
      <c r="E274" s="91">
        <f t="shared" ref="E274:F289" si="38">E286/(C286/C274)</f>
        <v>58.738809820881201</v>
      </c>
      <c r="F274" s="91">
        <f t="shared" si="38"/>
        <v>83.166156938784439</v>
      </c>
      <c r="G274" s="1">
        <f t="shared" si="31"/>
        <v>0.70628260320020186</v>
      </c>
      <c r="H274" s="1">
        <f t="shared" si="35"/>
        <v>1.1097948566474325</v>
      </c>
      <c r="I274" s="1">
        <f t="shared" si="36"/>
        <v>1.0066414593620434</v>
      </c>
      <c r="J274" s="1">
        <f t="shared" si="37"/>
        <v>1.054237644093059</v>
      </c>
    </row>
    <row r="275" spans="1:10">
      <c r="A275" s="88">
        <v>36069</v>
      </c>
      <c r="B275" s="89">
        <f>IPCA!B611</f>
        <v>1</v>
      </c>
      <c r="C275" s="90">
        <f>GEOMEAN(IPCA!D600:D611)</f>
        <v>1453.4994281213205</v>
      </c>
      <c r="D275" s="90">
        <f>GEOMEAN(CPI!B600:B611)</f>
        <v>162.58109944444266</v>
      </c>
      <c r="E275" s="91">
        <f t="shared" si="38"/>
        <v>58.79587942323387</v>
      </c>
      <c r="F275" s="91">
        <f t="shared" si="38"/>
        <v>83.258292898370271</v>
      </c>
      <c r="G275" s="1">
        <f t="shared" si="31"/>
        <v>0.70618646355148562</v>
      </c>
      <c r="H275" s="1">
        <f t="shared" si="35"/>
        <v>1.1096437906475314</v>
      </c>
      <c r="I275" s="1">
        <f t="shared" si="36"/>
        <v>1.0065044346698766</v>
      </c>
      <c r="J275" s="1">
        <f t="shared" si="37"/>
        <v>1.0540941405771755</v>
      </c>
    </row>
    <row r="276" spans="1:10">
      <c r="A276" s="88">
        <v>36100</v>
      </c>
      <c r="B276" s="89">
        <f>IPCA!B612</f>
        <v>1</v>
      </c>
      <c r="C276" s="90">
        <f>GEOMEAN(IPCA!D601:D612)</f>
        <v>1455.6093450413205</v>
      </c>
      <c r="D276" s="90">
        <f>GEOMEAN(CPI!B601:B612)</f>
        <v>162.78935392922904</v>
      </c>
      <c r="E276" s="91">
        <f t="shared" si="38"/>
        <v>58.821858973210325</v>
      </c>
      <c r="F276" s="91">
        <f t="shared" si="38"/>
        <v>83.371451259290595</v>
      </c>
      <c r="G276" s="1">
        <f t="shared" si="31"/>
        <v>0.70553958321141064</v>
      </c>
      <c r="H276" s="1">
        <f t="shared" si="35"/>
        <v>1.1086273356604925</v>
      </c>
      <c r="I276" s="1">
        <f t="shared" si="36"/>
        <v>1.0055824573103673</v>
      </c>
      <c r="J276" s="1">
        <f t="shared" si="37"/>
        <v>1.0531285701346349</v>
      </c>
    </row>
    <row r="277" spans="1:10">
      <c r="A277" s="88">
        <v>36130</v>
      </c>
      <c r="B277" s="89">
        <f>IPCA!B613</f>
        <v>1</v>
      </c>
      <c r="C277" s="90">
        <f>GEOMEAN(IPCA!D602:D613)</f>
        <v>1457.6017780176046</v>
      </c>
      <c r="D277" s="90">
        <f>GEOMEAN(CPI!B602:B613)</f>
        <v>163.00642212871722</v>
      </c>
      <c r="E277" s="91">
        <f t="shared" si="38"/>
        <v>58.842371224982102</v>
      </c>
      <c r="F277" s="91">
        <f t="shared" si="38"/>
        <v>83.475092977841783</v>
      </c>
      <c r="G277" s="1">
        <f t="shared" si="31"/>
        <v>0.70490932236040316</v>
      </c>
      <c r="H277" s="1">
        <f t="shared" si="35"/>
        <v>1.1076369951825804</v>
      </c>
      <c r="I277" s="1">
        <f t="shared" si="36"/>
        <v>1.0046841671642388</v>
      </c>
      <c r="J277" s="1">
        <f t="shared" si="37"/>
        <v>1.052187806888139</v>
      </c>
    </row>
    <row r="278" spans="1:10">
      <c r="A278" s="88">
        <v>36161</v>
      </c>
      <c r="B278" s="89">
        <f>IPCA!B614</f>
        <v>1</v>
      </c>
      <c r="C278" s="90">
        <f>GEOMEAN(IPCA!D603:D614)</f>
        <v>1459.5854683423365</v>
      </c>
      <c r="D278" s="90">
        <f>GEOMEAN(CPI!B603:B614)</f>
        <v>163.2316606572073</v>
      </c>
      <c r="E278" s="91">
        <f t="shared" si="38"/>
        <v>58.970463156664664</v>
      </c>
      <c r="F278" s="91">
        <f t="shared" si="38"/>
        <v>83.556055989560718</v>
      </c>
      <c r="G278" s="1">
        <f t="shared" si="31"/>
        <v>0.70575929486226929</v>
      </c>
      <c r="H278" s="1">
        <f t="shared" si="35"/>
        <v>1.1089725726222466</v>
      </c>
      <c r="I278" s="1">
        <f t="shared" si="36"/>
        <v>1.0058956051294656</v>
      </c>
      <c r="J278" s="1">
        <f t="shared" si="37"/>
        <v>1.0534565242596998</v>
      </c>
    </row>
    <row r="279" spans="1:10">
      <c r="A279" s="88">
        <v>36192</v>
      </c>
      <c r="B279" s="89">
        <f>IPCA!B615</f>
        <v>1</v>
      </c>
      <c r="C279" s="90">
        <f>GEOMEAN(IPCA!D604:D615)</f>
        <v>1462.2850040143942</v>
      </c>
      <c r="D279" s="90">
        <f>GEOMEAN(CPI!B604:B615)</f>
        <v>163.44851786330111</v>
      </c>
      <c r="E279" s="91">
        <f t="shared" si="38"/>
        <v>59.12202771613233</v>
      </c>
      <c r="F279" s="91">
        <f t="shared" si="38"/>
        <v>83.665331424758136</v>
      </c>
      <c r="G279" s="1">
        <f t="shared" si="31"/>
        <v>0.7066490589271367</v>
      </c>
      <c r="H279" s="1">
        <f t="shared" si="35"/>
        <v>1.1103706752773952</v>
      </c>
      <c r="I279" s="1">
        <f t="shared" si="36"/>
        <v>1.007163756706027</v>
      </c>
      <c r="J279" s="1">
        <f t="shared" si="37"/>
        <v>1.0547846367847631</v>
      </c>
    </row>
    <row r="280" spans="1:10">
      <c r="A280" s="88">
        <v>36220</v>
      </c>
      <c r="B280" s="89">
        <f>IPCA!B616</f>
        <v>1</v>
      </c>
      <c r="C280" s="90">
        <f>GEOMEAN(IPCA!D605:D616)</f>
        <v>1465.9112151875502</v>
      </c>
      <c r="D280" s="90">
        <f>GEOMEAN(CPI!B605:B616)</f>
        <v>163.68180716508076</v>
      </c>
      <c r="E280" s="91">
        <f t="shared" si="38"/>
        <v>59.301672643815991</v>
      </c>
      <c r="F280" s="91">
        <f t="shared" si="38"/>
        <v>83.799160145744551</v>
      </c>
      <c r="G280" s="1">
        <f t="shared" si="31"/>
        <v>0.70766428375508506</v>
      </c>
      <c r="H280" s="1">
        <f t="shared" si="35"/>
        <v>1.1119659167392304</v>
      </c>
      <c r="I280" s="1">
        <f t="shared" si="36"/>
        <v>1.008610723398617</v>
      </c>
      <c r="J280" s="1">
        <f t="shared" si="37"/>
        <v>1.0563000191911702</v>
      </c>
    </row>
    <row r="281" spans="1:10">
      <c r="A281" s="88">
        <v>36251</v>
      </c>
      <c r="B281" s="89">
        <f>IPCA!B617</f>
        <v>1</v>
      </c>
      <c r="C281" s="90">
        <f>GEOMEAN(IPCA!D606:D617)</f>
        <v>1469.9371340094233</v>
      </c>
      <c r="D281" s="90">
        <f>GEOMEAN(CPI!B606:B617)</f>
        <v>163.98918814497438</v>
      </c>
      <c r="E281" s="91">
        <f t="shared" si="38"/>
        <v>59.493972710183847</v>
      </c>
      <c r="F281" s="91">
        <f t="shared" si="38"/>
        <v>83.956958747938245</v>
      </c>
      <c r="G281" s="1">
        <f t="shared" si="31"/>
        <v>0.70862467623203251</v>
      </c>
      <c r="H281" s="1">
        <f t="shared" si="35"/>
        <v>1.1134749991185073</v>
      </c>
      <c r="I281" s="1">
        <f t="shared" si="36"/>
        <v>1.0099795393374129</v>
      </c>
      <c r="J281" s="1">
        <f t="shared" si="37"/>
        <v>1.0577335557071683</v>
      </c>
    </row>
    <row r="282" spans="1:10">
      <c r="A282" s="88">
        <v>36281</v>
      </c>
      <c r="B282" s="89">
        <f>IPCA!B618</f>
        <v>1</v>
      </c>
      <c r="C282" s="90">
        <f>GEOMEAN(IPCA!D607:D618)</f>
        <v>1473.7296777467798</v>
      </c>
      <c r="D282" s="90">
        <f>GEOMEAN(CPI!B607:B618)</f>
        <v>164.27189512115163</v>
      </c>
      <c r="E282" s="91">
        <f t="shared" si="38"/>
        <v>59.661888841861376</v>
      </c>
      <c r="F282" s="91">
        <f t="shared" si="38"/>
        <v>84.098119025543852</v>
      </c>
      <c r="G282" s="1">
        <f t="shared" si="31"/>
        <v>0.70943190564987257</v>
      </c>
      <c r="H282" s="1">
        <f t="shared" si="35"/>
        <v>1.1147434135633685</v>
      </c>
      <c r="I282" s="1">
        <f t="shared" si="36"/>
        <v>1.0111300569850692</v>
      </c>
      <c r="J282" s="1">
        <f t="shared" si="37"/>
        <v>1.0589384723168234</v>
      </c>
    </row>
    <row r="283" spans="1:10">
      <c r="A283" s="88">
        <v>36312</v>
      </c>
      <c r="B283" s="89">
        <f>IPCA!B619</f>
        <v>1</v>
      </c>
      <c r="C283" s="90">
        <f>GEOMEAN(IPCA!D608:D619)</f>
        <v>1477.741010224056</v>
      </c>
      <c r="D283" s="90">
        <f>GEOMEAN(CPI!B608:B619)</f>
        <v>164.53825432276935</v>
      </c>
      <c r="E283" s="91">
        <f t="shared" si="38"/>
        <v>59.831683167701179</v>
      </c>
      <c r="F283" s="91">
        <f t="shared" si="38"/>
        <v>84.250512040865502</v>
      </c>
      <c r="G283" s="1">
        <f t="shared" si="31"/>
        <v>0.71016403008541917</v>
      </c>
      <c r="H283" s="1">
        <f t="shared" si="35"/>
        <v>1.1158938141669146</v>
      </c>
      <c r="I283" s="1">
        <f t="shared" si="36"/>
        <v>1.0121735299615999</v>
      </c>
      <c r="J283" s="1">
        <f t="shared" si="37"/>
        <v>1.060031282951853</v>
      </c>
    </row>
    <row r="284" spans="1:10">
      <c r="A284" s="88">
        <v>36342</v>
      </c>
      <c r="B284" s="89">
        <f>IPCA!B620</f>
        <v>1</v>
      </c>
      <c r="C284" s="90">
        <f>GEOMEAN(IPCA!D609:D620)</f>
        <v>1483.2505501690712</v>
      </c>
      <c r="D284" s="90">
        <f>GEOMEAN(CPI!B609:B620)</f>
        <v>164.82946124363536</v>
      </c>
      <c r="E284" s="91">
        <f t="shared" si="38"/>
        <v>60.057022134480796</v>
      </c>
      <c r="F284" s="91">
        <f t="shared" si="38"/>
        <v>84.415398140551375</v>
      </c>
      <c r="G284" s="1">
        <f t="shared" ref="G284:G347" si="39">E284/F284</f>
        <v>0.71144629365469603</v>
      </c>
      <c r="H284" s="1">
        <f t="shared" si="35"/>
        <v>1.1179086585190221</v>
      </c>
      <c r="I284" s="1">
        <f t="shared" si="36"/>
        <v>1.0140010982250898</v>
      </c>
      <c r="J284" s="1">
        <f t="shared" si="37"/>
        <v>1.0619452625943584</v>
      </c>
    </row>
    <row r="285" spans="1:10">
      <c r="A285" s="88">
        <v>36373</v>
      </c>
      <c r="B285" s="89">
        <f>IPCA!B621</f>
        <v>1</v>
      </c>
      <c r="C285" s="90">
        <f>GEOMEAN(IPCA!D610:D621)</f>
        <v>1490.1078903748526</v>
      </c>
      <c r="D285" s="90">
        <f>GEOMEAN(CPI!B610:B621)</f>
        <v>165.13730988397347</v>
      </c>
      <c r="E285" s="91">
        <f t="shared" si="38"/>
        <v>60.335620394596752</v>
      </c>
      <c r="F285" s="91">
        <f t="shared" si="38"/>
        <v>84.585818037954596</v>
      </c>
      <c r="G285" s="1">
        <f t="shared" si="39"/>
        <v>0.71330657779444173</v>
      </c>
      <c r="H285" s="1">
        <f t="shared" si="35"/>
        <v>1.1208317572345194</v>
      </c>
      <c r="I285" s="1">
        <f t="shared" si="36"/>
        <v>1.0166525002740383</v>
      </c>
      <c r="J285" s="1">
        <f t="shared" si="37"/>
        <v>1.0647220286649692</v>
      </c>
    </row>
    <row r="286" spans="1:10">
      <c r="A286" s="88">
        <v>36404</v>
      </c>
      <c r="B286" s="89">
        <f>IPCA!B622</f>
        <v>1</v>
      </c>
      <c r="C286" s="90">
        <f>GEOMEAN(IPCA!D611:D622)</f>
        <v>1497.6583713172558</v>
      </c>
      <c r="D286" s="90">
        <f>GEOMEAN(CPI!B611:B622)</f>
        <v>165.49472490186886</v>
      </c>
      <c r="E286" s="91">
        <f t="shared" si="38"/>
        <v>60.625862035712288</v>
      </c>
      <c r="F286" s="91">
        <f t="shared" si="38"/>
        <v>84.760649045085373</v>
      </c>
      <c r="G286" s="1">
        <f t="shared" si="39"/>
        <v>0.71525953043923185</v>
      </c>
      <c r="H286" s="1">
        <f t="shared" si="35"/>
        <v>1.1239004676779647</v>
      </c>
      <c r="I286" s="1">
        <f t="shared" si="36"/>
        <v>1.0194359797077788</v>
      </c>
      <c r="J286" s="1">
        <f t="shared" si="37"/>
        <v>1.0676371170246997</v>
      </c>
    </row>
    <row r="287" spans="1:10">
      <c r="A287" s="88">
        <v>36434</v>
      </c>
      <c r="B287" s="89">
        <f>IPCA!B623</f>
        <v>1</v>
      </c>
      <c r="C287" s="90">
        <f>GEOMEAN(IPCA!D612:D623)</f>
        <v>1506.7070798502405</v>
      </c>
      <c r="D287" s="90">
        <f>GEOMEAN(CPI!B612:B623)</f>
        <v>165.84383577758385</v>
      </c>
      <c r="E287" s="91">
        <f t="shared" si="38"/>
        <v>60.948195836244444</v>
      </c>
      <c r="F287" s="91">
        <f t="shared" si="38"/>
        <v>84.929150447021868</v>
      </c>
      <c r="G287" s="1">
        <f t="shared" si="39"/>
        <v>0.71763576481626823</v>
      </c>
      <c r="H287" s="1">
        <f t="shared" si="35"/>
        <v>1.1276342884996511</v>
      </c>
      <c r="I287" s="1">
        <f t="shared" si="36"/>
        <v>1.0228227487294816</v>
      </c>
      <c r="J287" s="1">
        <f t="shared" si="37"/>
        <v>1.0711840198085272</v>
      </c>
    </row>
    <row r="288" spans="1:10">
      <c r="A288" s="88">
        <v>36465</v>
      </c>
      <c r="B288" s="89">
        <f>IPCA!B624</f>
        <v>1</v>
      </c>
      <c r="C288" s="90">
        <f>GEOMEAN(IPCA!D613:D624)</f>
        <v>1517.1573995522938</v>
      </c>
      <c r="D288" s="90">
        <f>GEOMEAN(CPI!B613:B624)</f>
        <v>166.20191479131461</v>
      </c>
      <c r="E288" s="91">
        <f t="shared" si="38"/>
        <v>61.309044834480787</v>
      </c>
      <c r="F288" s="91">
        <f t="shared" si="38"/>
        <v>85.119170902593666</v>
      </c>
      <c r="G288" s="1">
        <f t="shared" si="39"/>
        <v>0.72027304994123997</v>
      </c>
      <c r="H288" s="1">
        <f t="shared" si="35"/>
        <v>1.1317783031673558</v>
      </c>
      <c r="I288" s="1">
        <f t="shared" si="36"/>
        <v>1.0265815848312436</v>
      </c>
      <c r="J288" s="1">
        <f t="shared" si="37"/>
        <v>1.0751205818084322</v>
      </c>
    </row>
    <row r="289" spans="1:10">
      <c r="A289" s="88">
        <v>36495</v>
      </c>
      <c r="B289" s="89">
        <f>IPCA!B625</f>
        <v>1</v>
      </c>
      <c r="C289" s="90">
        <f>GEOMEAN(IPCA!D614:D625)</f>
        <v>1528.0216829109006</v>
      </c>
      <c r="D289" s="90">
        <f>GEOMEAN(CPI!B614:B625)</f>
        <v>166.56923319564615</v>
      </c>
      <c r="E289" s="91">
        <f t="shared" si="38"/>
        <v>61.685173866863352</v>
      </c>
      <c r="F289" s="91">
        <f t="shared" si="38"/>
        <v>85.299597688702391</v>
      </c>
      <c r="G289" s="1">
        <f t="shared" si="39"/>
        <v>0.72315902464137083</v>
      </c>
      <c r="H289" s="1">
        <f t="shared" si="35"/>
        <v>1.1363130883427341</v>
      </c>
      <c r="I289" s="1">
        <f t="shared" si="36"/>
        <v>1.0306948700384091</v>
      </c>
      <c r="J289" s="1">
        <f t="shared" si="37"/>
        <v>1.0794283520338239</v>
      </c>
    </row>
    <row r="290" spans="1:10">
      <c r="A290" s="88">
        <v>36526</v>
      </c>
      <c r="B290" s="89">
        <f>IPCA!B626</f>
        <v>1</v>
      </c>
      <c r="C290" s="90">
        <f>GEOMEAN(IPCA!D615:D626)</f>
        <v>1538.8616907040159</v>
      </c>
      <c r="D290" s="90">
        <f>GEOMEAN(CPI!B615:B626)</f>
        <v>166.94472190673326</v>
      </c>
      <c r="E290" s="91">
        <f t="shared" ref="E290:F305" si="40">E302/(C302/C290)</f>
        <v>62.173396901468493</v>
      </c>
      <c r="F290" s="91">
        <f t="shared" si="40"/>
        <v>85.456721291922577</v>
      </c>
      <c r="G290" s="1">
        <f t="shared" si="39"/>
        <v>0.72754250293645617</v>
      </c>
      <c r="H290" s="1">
        <f t="shared" si="35"/>
        <v>1.1432009284850071</v>
      </c>
      <c r="I290" s="1">
        <f t="shared" si="36"/>
        <v>1.0369424980672644</v>
      </c>
      <c r="J290" s="1">
        <f t="shared" si="37"/>
        <v>1.0859713814243326</v>
      </c>
    </row>
    <row r="291" spans="1:10">
      <c r="A291" s="88">
        <v>36557</v>
      </c>
      <c r="B291" s="89">
        <f>IPCA!B627</f>
        <v>1</v>
      </c>
      <c r="C291" s="90">
        <f>GEOMEAN(IPCA!D616:D627)</f>
        <v>1548.5978655854631</v>
      </c>
      <c r="D291" s="90">
        <f>GEOMEAN(CPI!B616:B627)</f>
        <v>167.38646653487544</v>
      </c>
      <c r="E291" s="91">
        <f t="shared" si="40"/>
        <v>62.611765612680706</v>
      </c>
      <c r="F291" s="91">
        <f t="shared" si="40"/>
        <v>85.681071824536517</v>
      </c>
      <c r="G291" s="1">
        <f t="shared" si="39"/>
        <v>0.73075376252180069</v>
      </c>
      <c r="H291" s="1">
        <f t="shared" si="35"/>
        <v>1.148246839788821</v>
      </c>
      <c r="I291" s="1">
        <f t="shared" si="36"/>
        <v>1.0415194011662996</v>
      </c>
      <c r="J291" s="1">
        <f t="shared" si="37"/>
        <v>1.0907646903979435</v>
      </c>
    </row>
    <row r="292" spans="1:10">
      <c r="A292" s="88">
        <v>36586</v>
      </c>
      <c r="B292" s="89">
        <f>IPCA!B628</f>
        <v>1</v>
      </c>
      <c r="C292" s="90">
        <f>GEOMEAN(IPCA!D617:D628)</f>
        <v>1557.2608129457788</v>
      </c>
      <c r="D292" s="90">
        <f>GEOMEAN(CPI!B617:B628)</f>
        <v>167.90179006675677</v>
      </c>
      <c r="E292" s="91">
        <f t="shared" si="40"/>
        <v>62.997110598228296</v>
      </c>
      <c r="F292" s="91">
        <f t="shared" si="40"/>
        <v>85.959638632111691</v>
      </c>
      <c r="G292" s="1">
        <f t="shared" si="39"/>
        <v>0.73286849038351642</v>
      </c>
      <c r="H292" s="1">
        <f t="shared" si="35"/>
        <v>1.1515697506088061</v>
      </c>
      <c r="I292" s="1">
        <f t="shared" si="36"/>
        <v>1.0445334535176185</v>
      </c>
      <c r="J292" s="1">
        <f t="shared" si="37"/>
        <v>1.0939212536613334</v>
      </c>
    </row>
    <row r="293" spans="1:10">
      <c r="A293" s="88">
        <v>36617</v>
      </c>
      <c r="B293" s="89">
        <f>IPCA!B629</f>
        <v>1</v>
      </c>
      <c r="C293" s="90">
        <f>GEOMEAN(IPCA!D618:D629)</f>
        <v>1565.7907544332049</v>
      </c>
      <c r="D293" s="90">
        <f>GEOMEAN(CPI!B618:B629)</f>
        <v>168.32521904872181</v>
      </c>
      <c r="E293" s="91">
        <f t="shared" si="40"/>
        <v>63.373535002830998</v>
      </c>
      <c r="F293" s="91">
        <f t="shared" si="40"/>
        <v>86.17686099779803</v>
      </c>
      <c r="G293" s="1">
        <f t="shared" si="39"/>
        <v>0.73538922477636204</v>
      </c>
      <c r="H293" s="1">
        <f t="shared" si="35"/>
        <v>1.1555306269654921</v>
      </c>
      <c r="I293" s="1">
        <f t="shared" si="36"/>
        <v>1.0481261736786145</v>
      </c>
      <c r="J293" s="1">
        <f t="shared" si="37"/>
        <v>1.0976838453996218</v>
      </c>
    </row>
    <row r="294" spans="1:10">
      <c r="A294" s="88">
        <v>36647</v>
      </c>
      <c r="B294" s="89">
        <f>IPCA!B630</f>
        <v>1</v>
      </c>
      <c r="C294" s="90">
        <f>GEOMEAN(IPCA!D619:D630)</f>
        <v>1573.9871165565064</v>
      </c>
      <c r="D294" s="90">
        <f>GEOMEAN(CPI!B619:B630)</f>
        <v>168.7661256267057</v>
      </c>
      <c r="E294" s="91">
        <f t="shared" si="40"/>
        <v>63.720671303907572</v>
      </c>
      <c r="F294" s="91">
        <f t="shared" si="40"/>
        <v>86.398916320818074</v>
      </c>
      <c r="G294" s="1">
        <f t="shared" si="39"/>
        <v>0.73751702008968245</v>
      </c>
      <c r="H294" s="1">
        <f t="shared" si="35"/>
        <v>1.1588740709127476</v>
      </c>
      <c r="I294" s="1">
        <f t="shared" si="36"/>
        <v>1.0511588506406682</v>
      </c>
      <c r="J294" s="1">
        <f t="shared" si="37"/>
        <v>1.1008599138856121</v>
      </c>
    </row>
    <row r="295" spans="1:10">
      <c r="A295" s="88">
        <v>36678</v>
      </c>
      <c r="B295" s="89">
        <f>IPCA!B631</f>
        <v>1</v>
      </c>
      <c r="C295" s="90">
        <f>GEOMEAN(IPCA!D620:D631)</f>
        <v>1582.2798377260074</v>
      </c>
      <c r="D295" s="90">
        <f>GEOMEAN(CPI!B620:B631)</f>
        <v>169.2820074645895</v>
      </c>
      <c r="E295" s="91">
        <f t="shared" si="40"/>
        <v>64.064315247710496</v>
      </c>
      <c r="F295" s="91">
        <f t="shared" si="40"/>
        <v>86.67951332593934</v>
      </c>
      <c r="G295" s="1">
        <f t="shared" si="39"/>
        <v>0.73909408105247043</v>
      </c>
      <c r="H295" s="1">
        <f t="shared" si="35"/>
        <v>1.1613521358363224</v>
      </c>
      <c r="I295" s="1">
        <f t="shared" si="36"/>
        <v>1.0534065839727518</v>
      </c>
      <c r="J295" s="1">
        <f t="shared" si="37"/>
        <v>1.1032139249096233</v>
      </c>
    </row>
    <row r="296" spans="1:10">
      <c r="A296" s="88">
        <v>36708</v>
      </c>
      <c r="B296" s="89">
        <f>IPCA!B632</f>
        <v>1</v>
      </c>
      <c r="C296" s="90">
        <f>GEOMEAN(IPCA!D621:D632)</f>
        <v>1591.2971896233259</v>
      </c>
      <c r="D296" s="90">
        <f>GEOMEAN(CPI!B621:B632)</f>
        <v>169.78975386077317</v>
      </c>
      <c r="E296" s="91">
        <f t="shared" si="40"/>
        <v>64.43184567088251</v>
      </c>
      <c r="F296" s="91">
        <f t="shared" si="40"/>
        <v>86.955751503415357</v>
      </c>
      <c r="G296" s="1">
        <f t="shared" si="39"/>
        <v>0.7409727885377636</v>
      </c>
      <c r="H296" s="1">
        <f t="shared" si="35"/>
        <v>1.1643041834938412</v>
      </c>
      <c r="I296" s="1">
        <f t="shared" si="36"/>
        <v>1.0560842442126341</v>
      </c>
      <c r="J296" s="1">
        <f t="shared" si="37"/>
        <v>1.1060181907152107</v>
      </c>
    </row>
    <row r="297" spans="1:10">
      <c r="A297" s="88">
        <v>36739</v>
      </c>
      <c r="B297" s="89">
        <f>IPCA!B633</f>
        <v>1</v>
      </c>
      <c r="C297" s="90">
        <f>GEOMEAN(IPCA!D622:D633)</f>
        <v>1601.3571939673895</v>
      </c>
      <c r="D297" s="90">
        <f>GEOMEAN(CPI!B622:B633)</f>
        <v>170.26501438970917</v>
      </c>
      <c r="E297" s="91">
        <f t="shared" si="40"/>
        <v>64.84019069724377</v>
      </c>
      <c r="F297" s="91">
        <f t="shared" si="40"/>
        <v>87.212305538443132</v>
      </c>
      <c r="G297" s="1">
        <f t="shared" si="39"/>
        <v>0.74347525038954798</v>
      </c>
      <c r="H297" s="1">
        <f t="shared" si="35"/>
        <v>1.1682363478703712</v>
      </c>
      <c r="I297" s="1">
        <f t="shared" si="36"/>
        <v>1.0596509211193907</v>
      </c>
      <c r="J297" s="1">
        <f t="shared" si="37"/>
        <v>1.1097535078178891</v>
      </c>
    </row>
    <row r="298" spans="1:10">
      <c r="A298" s="88">
        <v>36770</v>
      </c>
      <c r="B298" s="89">
        <f>IPCA!B634</f>
        <v>1</v>
      </c>
      <c r="C298" s="90">
        <f>GEOMEAN(IPCA!D623:D634)</f>
        <v>1611.3731889184785</v>
      </c>
      <c r="D298" s="90">
        <f>GEOMEAN(CPI!B623:B634)</f>
        <v>170.74756262405282</v>
      </c>
      <c r="E298" s="91">
        <f t="shared" si="40"/>
        <v>65.229087294116368</v>
      </c>
      <c r="F298" s="91">
        <f t="shared" si="40"/>
        <v>87.450970050330852</v>
      </c>
      <c r="G298" s="1">
        <f t="shared" si="39"/>
        <v>0.74589323888088288</v>
      </c>
      <c r="H298" s="1">
        <f t="shared" si="35"/>
        <v>1.172035777700523</v>
      </c>
      <c r="I298" s="1">
        <f t="shared" si="36"/>
        <v>1.0630972009125064</v>
      </c>
      <c r="J298" s="1">
        <f t="shared" si="37"/>
        <v>1.1133627351710742</v>
      </c>
    </row>
    <row r="299" spans="1:10">
      <c r="A299" s="88">
        <v>36800</v>
      </c>
      <c r="B299" s="89">
        <f>IPCA!B635</f>
        <v>1</v>
      </c>
      <c r="C299" s="90">
        <f>GEOMEAN(IPCA!D624:D635)</f>
        <v>1620.0424472781363</v>
      </c>
      <c r="D299" s="90">
        <f>GEOMEAN(CPI!B624:B635)</f>
        <v>171.23062860784293</v>
      </c>
      <c r="E299" s="91">
        <f t="shared" si="40"/>
        <v>65.532753950788305</v>
      </c>
      <c r="F299" s="91">
        <f t="shared" si="40"/>
        <v>87.687744015260165</v>
      </c>
      <c r="G299" s="1">
        <f t="shared" si="39"/>
        <v>0.74734222765936065</v>
      </c>
      <c r="H299" s="1">
        <f t="shared" si="35"/>
        <v>1.1743126004431592</v>
      </c>
      <c r="I299" s="1">
        <f t="shared" si="36"/>
        <v>1.0651623971554227</v>
      </c>
      <c r="J299" s="1">
        <f t="shared" si="37"/>
        <v>1.1155255783576659</v>
      </c>
    </row>
    <row r="300" spans="1:10">
      <c r="A300" s="88">
        <v>36831</v>
      </c>
      <c r="B300" s="89">
        <f>IPCA!B636</f>
        <v>1</v>
      </c>
      <c r="C300" s="90">
        <f>GEOMEAN(IPCA!D625:D636)</f>
        <v>1627.9090059266771</v>
      </c>
      <c r="D300" s="90">
        <f>GEOMEAN(CPI!B625:B636)</f>
        <v>171.71477782819679</v>
      </c>
      <c r="E300" s="91">
        <f t="shared" si="40"/>
        <v>65.784569392909304</v>
      </c>
      <c r="F300" s="91">
        <f t="shared" si="40"/>
        <v>87.942545901540953</v>
      </c>
      <c r="G300" s="1">
        <f t="shared" si="39"/>
        <v>0.74804031107492208</v>
      </c>
      <c r="H300" s="1">
        <f t="shared" si="35"/>
        <v>1.1754095117653276</v>
      </c>
      <c r="I300" s="1">
        <f t="shared" si="36"/>
        <v>1.0661573525812156</v>
      </c>
      <c r="J300" s="1">
        <f t="shared" si="37"/>
        <v>1.1165675774272552</v>
      </c>
    </row>
    <row r="301" spans="1:10">
      <c r="A301" s="88">
        <v>36861</v>
      </c>
      <c r="B301" s="89">
        <f>IPCA!B637</f>
        <v>1</v>
      </c>
      <c r="C301" s="90">
        <f>GEOMEAN(IPCA!D626:D637)</f>
        <v>1635.8002579595382</v>
      </c>
      <c r="D301" s="90">
        <f>GEOMEAN(CPI!B626:B637)</f>
        <v>172.19205139097508</v>
      </c>
      <c r="E301" s="91">
        <f t="shared" si="40"/>
        <v>66.03612007093345</v>
      </c>
      <c r="F301" s="91">
        <f t="shared" si="40"/>
        <v>88.179025784375511</v>
      </c>
      <c r="G301" s="1">
        <f t="shared" si="39"/>
        <v>0.74888693182448862</v>
      </c>
      <c r="H301" s="1">
        <f t="shared" si="35"/>
        <v>1.1767398225349017</v>
      </c>
      <c r="I301" s="1">
        <f t="shared" si="36"/>
        <v>1.0673640134036799</v>
      </c>
      <c r="J301" s="1">
        <f t="shared" si="37"/>
        <v>1.1178312917824145</v>
      </c>
    </row>
    <row r="302" spans="1:10">
      <c r="A302" s="88">
        <v>36892</v>
      </c>
      <c r="B302" s="89">
        <f>IPCA!B638</f>
        <v>1</v>
      </c>
      <c r="C302" s="90">
        <f>GEOMEAN(IPCA!D627:D638)</f>
        <v>1643.661942386788</v>
      </c>
      <c r="D302" s="90">
        <f>GEOMEAN(CPI!B627:B638)</f>
        <v>172.7186528432849</v>
      </c>
      <c r="E302" s="91">
        <f t="shared" si="40"/>
        <v>66.407557568802972</v>
      </c>
      <c r="F302" s="91">
        <f t="shared" si="40"/>
        <v>88.41231761846808</v>
      </c>
      <c r="G302" s="1">
        <f t="shared" si="39"/>
        <v>0.75111205494438227</v>
      </c>
      <c r="H302" s="1">
        <f t="shared" si="35"/>
        <v>1.1802361994563721</v>
      </c>
      <c r="I302" s="1">
        <f t="shared" si="36"/>
        <v>1.0705354085003747</v>
      </c>
      <c r="J302" s="1">
        <f t="shared" si="37"/>
        <v>1.121152637296384</v>
      </c>
    </row>
    <row r="303" spans="1:10">
      <c r="A303" s="88">
        <v>36923</v>
      </c>
      <c r="B303" s="89">
        <f>IPCA!B639</f>
        <v>1</v>
      </c>
      <c r="C303" s="90">
        <f>GEOMEAN(IPCA!D628:D639)</f>
        <v>1652.0142904128254</v>
      </c>
      <c r="D303" s="90">
        <f>GEOMEAN(CPI!B628:B639)</f>
        <v>173.21919156641417</v>
      </c>
      <c r="E303" s="91">
        <f t="shared" si="40"/>
        <v>66.793022151701081</v>
      </c>
      <c r="F303" s="91">
        <f t="shared" si="40"/>
        <v>88.666702280245531</v>
      </c>
      <c r="G303" s="1">
        <f t="shared" si="39"/>
        <v>0.7533044585394737</v>
      </c>
      <c r="H303" s="1">
        <f t="shared" si="35"/>
        <v>1.1836811635861739</v>
      </c>
      <c r="I303" s="1">
        <f t="shared" si="36"/>
        <v>1.0736601695301291</v>
      </c>
      <c r="J303" s="1">
        <f t="shared" si="37"/>
        <v>1.1244251437838972</v>
      </c>
    </row>
    <row r="304" spans="1:10">
      <c r="A304" s="88">
        <v>36951</v>
      </c>
      <c r="B304" s="89">
        <f>IPCA!B640</f>
        <v>1</v>
      </c>
      <c r="C304" s="90">
        <f>GEOMEAN(IPCA!D629:D640)</f>
        <v>1660.6296498388674</v>
      </c>
      <c r="D304" s="90">
        <f>GEOMEAN(CPI!B629:B640)</f>
        <v>173.63523240627501</v>
      </c>
      <c r="E304" s="91">
        <f t="shared" si="40"/>
        <v>67.178772395680113</v>
      </c>
      <c r="F304" s="91">
        <f t="shared" si="40"/>
        <v>88.894953564889263</v>
      </c>
      <c r="G304" s="1">
        <f t="shared" si="39"/>
        <v>0.75570962919332274</v>
      </c>
      <c r="H304" s="1">
        <f t="shared" si="35"/>
        <v>1.1874604525123156</v>
      </c>
      <c r="I304" s="1">
        <f t="shared" si="36"/>
        <v>1.0770881804793369</v>
      </c>
      <c r="J304" s="1">
        <f t="shared" si="37"/>
        <v>1.1280152385027344</v>
      </c>
    </row>
    <row r="305" spans="1:10">
      <c r="A305" s="88">
        <v>36982</v>
      </c>
      <c r="B305" s="89">
        <f>IPCA!B641</f>
        <v>1</v>
      </c>
      <c r="C305" s="90">
        <f>GEOMEAN(IPCA!D630:D641)</f>
        <v>1669.5109465704111</v>
      </c>
      <c r="D305" s="90">
        <f>GEOMEAN(CPI!B630:B641)</f>
        <v>174.10131785416502</v>
      </c>
      <c r="E305" s="91">
        <f t="shared" si="40"/>
        <v>67.571487512320019</v>
      </c>
      <c r="F305" s="91">
        <f t="shared" si="40"/>
        <v>89.134029666161084</v>
      </c>
      <c r="G305" s="1">
        <f t="shared" si="39"/>
        <v>0.75808855232282757</v>
      </c>
      <c r="H305" s="1">
        <f t="shared" si="35"/>
        <v>1.1911984982202539</v>
      </c>
      <c r="I305" s="1">
        <f t="shared" si="36"/>
        <v>1.0804787816918606</v>
      </c>
      <c r="J305" s="1">
        <f t="shared" si="37"/>
        <v>1.1315661546716502</v>
      </c>
    </row>
    <row r="306" spans="1:10">
      <c r="A306" s="88">
        <v>37012</v>
      </c>
      <c r="B306" s="89">
        <f>IPCA!B642</f>
        <v>1</v>
      </c>
      <c r="C306" s="90">
        <f>GEOMEAN(IPCA!D631:D642)</f>
        <v>1678.9981874067792</v>
      </c>
      <c r="D306" s="90">
        <f>GEOMEAN(CPI!B631:B642)</f>
        <v>174.61732616917081</v>
      </c>
      <c r="E306" s="91">
        <f t="shared" ref="E306:F321" si="41">E318/(C318/C306)</f>
        <v>67.97189792357689</v>
      </c>
      <c r="F306" s="91">
        <f t="shared" si="41"/>
        <v>89.394407176388043</v>
      </c>
      <c r="G306" s="1">
        <f t="shared" si="39"/>
        <v>0.76035962506534149</v>
      </c>
      <c r="H306" s="1">
        <f t="shared" si="35"/>
        <v>1.1947670766296528</v>
      </c>
      <c r="I306" s="1">
        <f t="shared" si="36"/>
        <v>1.083715667280551</v>
      </c>
      <c r="J306" s="1">
        <f t="shared" si="37"/>
        <v>1.1349560872096787</v>
      </c>
    </row>
    <row r="307" spans="1:10">
      <c r="A307" s="88">
        <v>37043</v>
      </c>
      <c r="B307" s="89">
        <f>IPCA!B643</f>
        <v>1</v>
      </c>
      <c r="C307" s="90">
        <f>GEOMEAN(IPCA!D632:D643)</f>
        <v>1688.945813992716</v>
      </c>
      <c r="D307" s="90">
        <f>GEOMEAN(CPI!B632:B643)</f>
        <v>175.08310051889958</v>
      </c>
      <c r="E307" s="91">
        <f t="shared" si="41"/>
        <v>68.38307262982822</v>
      </c>
      <c r="F307" s="91">
        <f t="shared" si="41"/>
        <v>89.6499171522956</v>
      </c>
      <c r="G307" s="1">
        <f t="shared" si="39"/>
        <v>0.76277898298177271</v>
      </c>
      <c r="H307" s="1">
        <f t="shared" si="35"/>
        <v>1.1985686582626687</v>
      </c>
      <c r="I307" s="1">
        <f t="shared" si="36"/>
        <v>1.0871638988703995</v>
      </c>
      <c r="J307" s="1">
        <f t="shared" si="37"/>
        <v>1.1385673586447664</v>
      </c>
    </row>
    <row r="308" spans="1:10">
      <c r="A308" s="88">
        <v>37073</v>
      </c>
      <c r="B308" s="89">
        <f>IPCA!B644</f>
        <v>1</v>
      </c>
      <c r="C308" s="90">
        <f>GEOMEAN(IPCA!D633:D644)</f>
        <v>1698.5611867942075</v>
      </c>
      <c r="D308" s="90">
        <f>GEOMEAN(CPI!B633:B644)</f>
        <v>175.47507921237585</v>
      </c>
      <c r="E308" s="91">
        <f t="shared" si="41"/>
        <v>68.774979911817198</v>
      </c>
      <c r="F308" s="91">
        <f t="shared" si="41"/>
        <v>89.867421537965342</v>
      </c>
      <c r="G308" s="1">
        <f t="shared" si="39"/>
        <v>0.76529379317690294</v>
      </c>
      <c r="H308" s="1">
        <f t="shared" si="35"/>
        <v>1.2025202258184235</v>
      </c>
      <c r="I308" s="1">
        <f t="shared" si="36"/>
        <v>1.090748175466445</v>
      </c>
      <c r="J308" s="1">
        <f t="shared" si="37"/>
        <v>1.1423211075880968</v>
      </c>
    </row>
    <row r="309" spans="1:10">
      <c r="A309" s="88">
        <v>37104</v>
      </c>
      <c r="B309" s="89">
        <f>IPCA!B645</f>
        <v>1</v>
      </c>
      <c r="C309" s="90">
        <f>GEOMEAN(IPCA!D634:D645)</f>
        <v>1707.3716670141189</v>
      </c>
      <c r="D309" s="90">
        <f>GEOMEAN(CPI!B634:B645)</f>
        <v>175.86793547367949</v>
      </c>
      <c r="E309" s="91">
        <f t="shared" si="41"/>
        <v>69.132798664356514</v>
      </c>
      <c r="F309" s="91">
        <f t="shared" si="41"/>
        <v>90.082206129791743</v>
      </c>
      <c r="G309" s="1">
        <f t="shared" si="39"/>
        <v>0.76744122545965376</v>
      </c>
      <c r="H309" s="1">
        <f t="shared" si="35"/>
        <v>1.2058945256972498</v>
      </c>
      <c r="I309" s="1">
        <f t="shared" si="36"/>
        <v>1.0938088403577997</v>
      </c>
      <c r="J309" s="1">
        <f t="shared" si="37"/>
        <v>1.1455264873331998</v>
      </c>
    </row>
    <row r="310" spans="1:10">
      <c r="A310" s="88">
        <v>37135</v>
      </c>
      <c r="B310" s="89">
        <f>IPCA!B646</f>
        <v>1</v>
      </c>
      <c r="C310" s="90">
        <f>GEOMEAN(IPCA!D635:D646)</f>
        <v>1716.2992604831763</v>
      </c>
      <c r="D310" s="90">
        <f>GEOMEAN(CPI!B635:B646)</f>
        <v>176.25142046701475</v>
      </c>
      <c r="E310" s="91">
        <f t="shared" si="41"/>
        <v>69.476540291715324</v>
      </c>
      <c r="F310" s="91">
        <f t="shared" si="41"/>
        <v>90.269854841359418</v>
      </c>
      <c r="G310" s="1">
        <f t="shared" si="39"/>
        <v>0.76965383863542991</v>
      </c>
      <c r="H310" s="1">
        <f t="shared" si="35"/>
        <v>1.2093712455132279</v>
      </c>
      <c r="I310" s="1">
        <f t="shared" si="36"/>
        <v>1.0969624054409193</v>
      </c>
      <c r="J310" s="1">
        <f t="shared" si="37"/>
        <v>1.1488291597920008</v>
      </c>
    </row>
    <row r="311" spans="1:10">
      <c r="A311" s="88">
        <v>37165</v>
      </c>
      <c r="B311" s="89">
        <f>IPCA!B647</f>
        <v>1</v>
      </c>
      <c r="C311" s="90">
        <f>GEOMEAN(IPCA!D636:D647)</f>
        <v>1726.2612466888861</v>
      </c>
      <c r="D311" s="90">
        <f>GEOMEAN(CPI!B636:B647)</f>
        <v>176.56074015771122</v>
      </c>
      <c r="E311" s="91">
        <f t="shared" si="41"/>
        <v>69.829437941030534</v>
      </c>
      <c r="F311" s="91">
        <f t="shared" si="41"/>
        <v>90.41731092135413</v>
      </c>
      <c r="G311" s="1">
        <f t="shared" si="39"/>
        <v>0.77230164477871799</v>
      </c>
      <c r="H311" s="1">
        <f t="shared" si="35"/>
        <v>1.2135317920506989</v>
      </c>
      <c r="I311" s="1">
        <f t="shared" si="36"/>
        <v>1.1007362368054612</v>
      </c>
      <c r="J311" s="1">
        <f t="shared" si="37"/>
        <v>1.1527814260631324</v>
      </c>
    </row>
    <row r="312" spans="1:10">
      <c r="A312" s="88">
        <v>37196</v>
      </c>
      <c r="B312" s="89">
        <f>IPCA!B648</f>
        <v>1</v>
      </c>
      <c r="C312" s="90">
        <f>GEOMEAN(IPCA!D637:D648)</f>
        <v>1736.842692626961</v>
      </c>
      <c r="D312" s="90">
        <f>GEOMEAN(CPI!B637:B648)</f>
        <v>176.83723312579113</v>
      </c>
      <c r="E312" s="91">
        <f t="shared" si="41"/>
        <v>70.186630961381908</v>
      </c>
      <c r="F312" s="91">
        <f t="shared" si="41"/>
        <v>90.565976254099184</v>
      </c>
      <c r="G312" s="1">
        <f t="shared" si="39"/>
        <v>0.77497790963419477</v>
      </c>
      <c r="H312" s="1">
        <f t="shared" si="35"/>
        <v>1.2177370562865397</v>
      </c>
      <c r="I312" s="1">
        <f t="shared" si="36"/>
        <v>1.1045506294402929</v>
      </c>
      <c r="J312" s="1">
        <f t="shared" si="37"/>
        <v>1.1567761714291132</v>
      </c>
    </row>
    <row r="313" spans="1:10">
      <c r="A313" s="88">
        <v>37226</v>
      </c>
      <c r="B313" s="89">
        <f>IPCA!B649</f>
        <v>1</v>
      </c>
      <c r="C313" s="90">
        <f>GEOMEAN(IPCA!D638:D649)</f>
        <v>1747.5765170898653</v>
      </c>
      <c r="D313" s="90">
        <f>GEOMEAN(CPI!B638:B649)</f>
        <v>177.06429159584917</v>
      </c>
      <c r="E313" s="91">
        <f t="shared" si="41"/>
        <v>70.548450004306432</v>
      </c>
      <c r="F313" s="91">
        <f t="shared" si="41"/>
        <v>90.674085174066832</v>
      </c>
      <c r="G313" s="1">
        <f t="shared" si="39"/>
        <v>0.77804424349994528</v>
      </c>
      <c r="H313" s="1">
        <f t="shared" si="35"/>
        <v>1.2225552431391602</v>
      </c>
      <c r="I313" s="1">
        <f t="shared" si="36"/>
        <v>1.1089209746583746</v>
      </c>
      <c r="J313" s="1">
        <f t="shared" si="37"/>
        <v>1.1613531560185457</v>
      </c>
    </row>
    <row r="314" spans="1:10">
      <c r="A314" s="88">
        <v>37257</v>
      </c>
      <c r="B314" s="89">
        <f>IPCA!B650</f>
        <v>1</v>
      </c>
      <c r="C314" s="90">
        <f>GEOMEAN(IPCA!D639:D650)</f>
        <v>1758.3037844341238</v>
      </c>
      <c r="D314" s="90">
        <f>GEOMEAN(CPI!B639:B650)</f>
        <v>177.23195202813693</v>
      </c>
      <c r="E314" s="91">
        <f t="shared" si="41"/>
        <v>71.039340132617141</v>
      </c>
      <c r="F314" s="91">
        <f t="shared" si="41"/>
        <v>90.722613782023558</v>
      </c>
      <c r="G314" s="1">
        <f t="shared" si="39"/>
        <v>0.78303894884798164</v>
      </c>
      <c r="H314" s="1">
        <f t="shared" si="35"/>
        <v>1.2304035156020583</v>
      </c>
      <c r="I314" s="1">
        <f t="shared" si="36"/>
        <v>1.1160397645844595</v>
      </c>
      <c r="J314" s="1">
        <f t="shared" si="37"/>
        <v>1.1688085377243871</v>
      </c>
    </row>
    <row r="315" spans="1:10">
      <c r="A315" s="88">
        <v>37288</v>
      </c>
      <c r="B315" s="89">
        <f>IPCA!B651</f>
        <v>1</v>
      </c>
      <c r="C315" s="90">
        <f>GEOMEAN(IPCA!D640:D651)</f>
        <v>1768.9499615111545</v>
      </c>
      <c r="D315" s="90">
        <f>GEOMEAN(CPI!B640:B651)</f>
        <v>177.39910644650914</v>
      </c>
      <c r="E315" s="91">
        <f t="shared" si="41"/>
        <v>71.520878875048766</v>
      </c>
      <c r="F315" s="91">
        <f t="shared" si="41"/>
        <v>90.806299312645081</v>
      </c>
      <c r="G315" s="1">
        <f t="shared" si="39"/>
        <v>0.7876202357812554</v>
      </c>
      <c r="H315" s="1">
        <f t="shared" si="35"/>
        <v>1.2376021760990552</v>
      </c>
      <c r="I315" s="1">
        <f t="shared" si="36"/>
        <v>1.122569322785909</v>
      </c>
      <c r="J315" s="1">
        <f t="shared" si="37"/>
        <v>1.1756468275556318</v>
      </c>
    </row>
    <row r="316" spans="1:10">
      <c r="A316" s="88">
        <v>37316</v>
      </c>
      <c r="B316" s="89">
        <f>IPCA!B652</f>
        <v>1</v>
      </c>
      <c r="C316" s="90">
        <f>GEOMEAN(IPCA!D641:D652)</f>
        <v>1779.985444543117</v>
      </c>
      <c r="D316" s="90">
        <f>GEOMEAN(CPI!B641:B652)</f>
        <v>177.61578604988551</v>
      </c>
      <c r="E316" s="91">
        <f t="shared" si="41"/>
        <v>72.007167316438228</v>
      </c>
      <c r="F316" s="91">
        <f t="shared" si="41"/>
        <v>90.93285293823395</v>
      </c>
      <c r="G316" s="1">
        <f t="shared" si="39"/>
        <v>0.79187185917667213</v>
      </c>
      <c r="H316" s="1">
        <f t="shared" si="35"/>
        <v>1.2442828302101092</v>
      </c>
      <c r="I316" s="1">
        <f t="shared" si="36"/>
        <v>1.1286290223453033</v>
      </c>
      <c r="J316" s="1">
        <f t="shared" si="37"/>
        <v>1.1819930428123093</v>
      </c>
    </row>
    <row r="317" spans="1:10">
      <c r="A317" s="88">
        <v>37347</v>
      </c>
      <c r="B317" s="89">
        <f>IPCA!B653</f>
        <v>1</v>
      </c>
      <c r="C317" s="90">
        <f>GEOMEAN(IPCA!D642:D653)</f>
        <v>1791.4163825067872</v>
      </c>
      <c r="D317" s="90">
        <f>GEOMEAN(CPI!B642:B653)</f>
        <v>177.85662628720701</v>
      </c>
      <c r="E317" s="91">
        <f t="shared" si="41"/>
        <v>72.505466327481599</v>
      </c>
      <c r="F317" s="91">
        <f t="shared" si="41"/>
        <v>91.05662150752056</v>
      </c>
      <c r="G317" s="1">
        <f t="shared" si="39"/>
        <v>0.79626791689710585</v>
      </c>
      <c r="H317" s="1">
        <f t="shared" si="35"/>
        <v>1.2511904366350117</v>
      </c>
      <c r="I317" s="1">
        <f t="shared" si="36"/>
        <v>1.1348945794170564</v>
      </c>
      <c r="J317" s="1">
        <f t="shared" si="37"/>
        <v>1.1885548489696292</v>
      </c>
    </row>
    <row r="318" spans="1:10">
      <c r="A318" s="88">
        <v>37377</v>
      </c>
      <c r="B318" s="89">
        <f>IPCA!B654</f>
        <v>1</v>
      </c>
      <c r="C318" s="90">
        <f>GEOMEAN(IPCA!D643:D654)</f>
        <v>1802.6209173249551</v>
      </c>
      <c r="D318" s="90">
        <f>GEOMEAN(CPI!B643:B654)</f>
        <v>178.03083892437294</v>
      </c>
      <c r="E318" s="91">
        <f t="shared" si="41"/>
        <v>72.976591580816887</v>
      </c>
      <c r="F318" s="91">
        <f t="shared" si="41"/>
        <v>91.141936793493187</v>
      </c>
      <c r="G318" s="1">
        <f t="shared" si="39"/>
        <v>0.80069169197232637</v>
      </c>
      <c r="H318" s="1">
        <f t="shared" si="35"/>
        <v>1.2581415958497506</v>
      </c>
      <c r="I318" s="1">
        <f t="shared" si="36"/>
        <v>1.1411996411266778</v>
      </c>
      <c r="J318" s="1">
        <f t="shared" si="37"/>
        <v>1.1951580276295122</v>
      </c>
    </row>
    <row r="319" spans="1:10">
      <c r="A319" s="88">
        <v>37408</v>
      </c>
      <c r="B319" s="89">
        <f>IPCA!B655</f>
        <v>1</v>
      </c>
      <c r="C319" s="90">
        <f>GEOMEAN(IPCA!D644:D655)</f>
        <v>1813.7443850468219</v>
      </c>
      <c r="D319" s="90">
        <f>GEOMEAN(CPI!B644:B655)</f>
        <v>178.18843018018038</v>
      </c>
      <c r="E319" s="91">
        <f t="shared" si="41"/>
        <v>73.43599361627291</v>
      </c>
      <c r="F319" s="91">
        <f t="shared" si="41"/>
        <v>91.239976649981614</v>
      </c>
      <c r="G319" s="1">
        <f t="shared" si="39"/>
        <v>0.8048664227303669</v>
      </c>
      <c r="H319" s="1">
        <f t="shared" si="35"/>
        <v>1.2647014271441481</v>
      </c>
      <c r="I319" s="1">
        <f t="shared" si="36"/>
        <v>1.1471497481287136</v>
      </c>
      <c r="J319" s="1">
        <f t="shared" si="37"/>
        <v>1.2013894685557613</v>
      </c>
    </row>
    <row r="320" spans="1:10">
      <c r="A320" s="88">
        <v>37438</v>
      </c>
      <c r="B320" s="89">
        <f>IPCA!B656</f>
        <v>1</v>
      </c>
      <c r="C320" s="90">
        <f>GEOMEAN(IPCA!D645:D656)</f>
        <v>1824.7267655503749</v>
      </c>
      <c r="D320" s="90">
        <f>GEOMEAN(CPI!B645:B656)</f>
        <v>178.40449044720313</v>
      </c>
      <c r="E320" s="91">
        <f t="shared" si="41"/>
        <v>73.883441833577507</v>
      </c>
      <c r="F320" s="91">
        <f t="shared" si="41"/>
        <v>91.367683771667814</v>
      </c>
      <c r="G320" s="1">
        <f t="shared" si="39"/>
        <v>0.80863866504721449</v>
      </c>
      <c r="H320" s="1">
        <f t="shared" si="35"/>
        <v>1.2706288209413283</v>
      </c>
      <c r="I320" s="1">
        <f t="shared" si="36"/>
        <v>1.1525262015394206</v>
      </c>
      <c r="J320" s="1">
        <f t="shared" si="37"/>
        <v>1.2070201323085457</v>
      </c>
    </row>
    <row r="321" spans="1:10">
      <c r="A321" s="88">
        <v>37469</v>
      </c>
      <c r="B321" s="89">
        <f>IPCA!B657</f>
        <v>1</v>
      </c>
      <c r="C321" s="90">
        <f>GEOMEAN(IPCA!D646:D657)</f>
        <v>1835.6997303013477</v>
      </c>
      <c r="D321" s="90">
        <f>GEOMEAN(CPI!B646:B657)</f>
        <v>178.67032647966468</v>
      </c>
      <c r="E321" s="91">
        <f t="shared" si="41"/>
        <v>74.328901149609621</v>
      </c>
      <c r="F321" s="91">
        <f t="shared" si="41"/>
        <v>91.517633023144981</v>
      </c>
      <c r="G321" s="1">
        <f t="shared" si="39"/>
        <v>0.81218120152661399</v>
      </c>
      <c r="H321" s="1">
        <f t="shared" si="35"/>
        <v>1.2761952737273798</v>
      </c>
      <c r="I321" s="1">
        <f t="shared" si="36"/>
        <v>1.1575752627442528</v>
      </c>
      <c r="J321" s="1">
        <f t="shared" si="37"/>
        <v>1.2123079240440831</v>
      </c>
    </row>
    <row r="322" spans="1:10">
      <c r="A322" s="88">
        <v>37500</v>
      </c>
      <c r="B322" s="89">
        <f>IPCA!B658</f>
        <v>1</v>
      </c>
      <c r="C322" s="90">
        <f>GEOMEAN(IPCA!D647:D658)</f>
        <v>1847.4124571995467</v>
      </c>
      <c r="D322" s="90">
        <f>GEOMEAN(CPI!B647:B658)</f>
        <v>178.8942439086396</v>
      </c>
      <c r="E322" s="91">
        <f t="shared" ref="E322:F337" si="42">E334/(C334/C322)</f>
        <v>74.784059501317515</v>
      </c>
      <c r="F322" s="91">
        <f t="shared" si="42"/>
        <v>91.623417200259468</v>
      </c>
      <c r="G322" s="1">
        <f t="shared" si="39"/>
        <v>0.81621120218495558</v>
      </c>
      <c r="H322" s="1">
        <f t="shared" ref="H322:H360" si="43">$H$361*(G322/$G$361)*B322</f>
        <v>1.282527687951726</v>
      </c>
      <c r="I322" s="1">
        <f t="shared" ref="I322:I385" si="44">$I$433*(G322/$G$433)*B322</f>
        <v>1.1633190906759638</v>
      </c>
      <c r="J322" s="1">
        <f t="shared" si="37"/>
        <v>1.2183233325795515</v>
      </c>
    </row>
    <row r="323" spans="1:10">
      <c r="A323" s="88">
        <v>37530</v>
      </c>
      <c r="B323" s="89">
        <f>IPCA!B659</f>
        <v>1</v>
      </c>
      <c r="C323" s="90">
        <f>GEOMEAN(IPCA!D648:D659)</f>
        <v>1859.9362290397867</v>
      </c>
      <c r="D323" s="90">
        <f>GEOMEAN(CPI!B648:B659)</f>
        <v>179.19349153174616</v>
      </c>
      <c r="E323" s="91">
        <f t="shared" si="42"/>
        <v>75.236759053199862</v>
      </c>
      <c r="F323" s="91">
        <f t="shared" si="42"/>
        <v>91.765551188992944</v>
      </c>
      <c r="G323" s="1">
        <f t="shared" si="39"/>
        <v>0.81988020644313775</v>
      </c>
      <c r="H323" s="1">
        <f t="shared" si="43"/>
        <v>1.2882928618867748</v>
      </c>
      <c r="I323" s="1">
        <f t="shared" si="44"/>
        <v>1.1685484022633188</v>
      </c>
      <c r="J323" s="1">
        <f t="shared" ref="J323:J386" si="45">$J$505*(G323/$G$505)*B323</f>
        <v>1.22379989732543</v>
      </c>
    </row>
    <row r="324" spans="1:10">
      <c r="A324" s="88">
        <v>37561</v>
      </c>
      <c r="B324" s="89">
        <f>IPCA!B660</f>
        <v>1</v>
      </c>
      <c r="C324" s="90">
        <f>GEOMEAN(IPCA!D649:D660)</f>
        <v>1876.087088098375</v>
      </c>
      <c r="D324" s="90">
        <f>GEOMEAN(CPI!B649:B660)</f>
        <v>179.51851512921118</v>
      </c>
      <c r="E324" s="91">
        <f t="shared" si="42"/>
        <v>75.813562542394067</v>
      </c>
      <c r="F324" s="91">
        <f t="shared" si="42"/>
        <v>91.939176444805327</v>
      </c>
      <c r="G324" s="1">
        <f t="shared" si="39"/>
        <v>0.82460563030938072</v>
      </c>
      <c r="H324" s="1">
        <f t="shared" si="43"/>
        <v>1.2957180074000205</v>
      </c>
      <c r="I324" s="1">
        <f t="shared" si="44"/>
        <v>1.1752833941139826</v>
      </c>
      <c r="J324" s="1">
        <f t="shared" si="45"/>
        <v>1.2308533341530066</v>
      </c>
    </row>
    <row r="325" spans="1:10">
      <c r="A325" s="88">
        <v>37591</v>
      </c>
      <c r="B325" s="89">
        <f>IPCA!B661</f>
        <v>1</v>
      </c>
      <c r="C325" s="90">
        <f>GEOMEAN(IPCA!D650:D661)</f>
        <v>1894.6345046517333</v>
      </c>
      <c r="D325" s="90">
        <f>GEOMEAN(CPI!B650:B661)</f>
        <v>179.87028197237368</v>
      </c>
      <c r="E325" s="91">
        <f t="shared" si="42"/>
        <v>76.485078805269467</v>
      </c>
      <c r="F325" s="91">
        <f t="shared" si="42"/>
        <v>92.111024311289015</v>
      </c>
      <c r="G325" s="1">
        <f t="shared" si="39"/>
        <v>0.83035748844555568</v>
      </c>
      <c r="H325" s="1">
        <f t="shared" si="43"/>
        <v>1.3047560079776492</v>
      </c>
      <c r="I325" s="1">
        <f t="shared" si="44"/>
        <v>1.1834813291077197</v>
      </c>
      <c r="J325" s="1">
        <f t="shared" si="45"/>
        <v>1.2394388852385965</v>
      </c>
    </row>
    <row r="326" spans="1:10">
      <c r="A326" s="88">
        <v>37622</v>
      </c>
      <c r="B326" s="89">
        <f>IPCA!B662</f>
        <v>1</v>
      </c>
      <c r="C326" s="90">
        <f>GEOMEAN(IPCA!D651:D662)</f>
        <v>1916.0880482396706</v>
      </c>
      <c r="D326" s="90">
        <f>GEOMEAN(CPI!B651:B662)</f>
        <v>180.25505219652567</v>
      </c>
      <c r="E326" s="91">
        <f t="shared" si="42"/>
        <v>77.414171423595789</v>
      </c>
      <c r="F326" s="91">
        <f t="shared" si="42"/>
        <v>92.270097437552892</v>
      </c>
      <c r="G326" s="1">
        <f t="shared" si="39"/>
        <v>0.83899522785254033</v>
      </c>
      <c r="H326" s="1">
        <f t="shared" si="43"/>
        <v>1.3183286469234441</v>
      </c>
      <c r="I326" s="1">
        <f t="shared" si="44"/>
        <v>1.1957924161468709</v>
      </c>
      <c r="J326" s="1">
        <f t="shared" si="45"/>
        <v>1.2523320670916513</v>
      </c>
    </row>
    <row r="327" spans="1:10">
      <c r="A327" s="88">
        <v>37653</v>
      </c>
      <c r="B327" s="89">
        <f>IPCA!B663</f>
        <v>1</v>
      </c>
      <c r="C327" s="90">
        <f>GEOMEAN(IPCA!D652:D663)</f>
        <v>1939.721087253753</v>
      </c>
      <c r="D327" s="90">
        <f>GEOMEAN(CPI!B652:B663)</f>
        <v>180.69681387515539</v>
      </c>
      <c r="E327" s="91">
        <f t="shared" si="42"/>
        <v>78.425370955287349</v>
      </c>
      <c r="F327" s="91">
        <f t="shared" si="42"/>
        <v>92.494315750887282</v>
      </c>
      <c r="G327" s="1">
        <f t="shared" si="39"/>
        <v>0.84789395238631227</v>
      </c>
      <c r="H327" s="1">
        <f t="shared" si="43"/>
        <v>1.3323113766035395</v>
      </c>
      <c r="I327" s="1">
        <f t="shared" si="44"/>
        <v>1.2084754767384087</v>
      </c>
      <c r="J327" s="1">
        <f t="shared" si="45"/>
        <v>1.2656148102109201</v>
      </c>
    </row>
    <row r="328" spans="1:10">
      <c r="A328" s="88">
        <v>37681</v>
      </c>
      <c r="B328" s="89">
        <f>IPCA!B664</f>
        <v>1</v>
      </c>
      <c r="C328" s="90">
        <f>GEOMEAN(IPCA!D653:D664)</f>
        <v>1964.6678685291843</v>
      </c>
      <c r="D328" s="90">
        <f>GEOMEAN(CPI!B653:B664)</f>
        <v>181.14541148047488</v>
      </c>
      <c r="E328" s="91">
        <f t="shared" si="42"/>
        <v>79.478272344369259</v>
      </c>
      <c r="F328" s="91">
        <f t="shared" si="42"/>
        <v>92.73989338967607</v>
      </c>
      <c r="G328" s="1">
        <f t="shared" si="39"/>
        <v>0.85700198091037361</v>
      </c>
      <c r="H328" s="1">
        <f t="shared" si="43"/>
        <v>1.3466229894967374</v>
      </c>
      <c r="I328" s="1">
        <f t="shared" si="44"/>
        <v>1.221456851451348</v>
      </c>
      <c r="J328" s="1">
        <f t="shared" si="45"/>
        <v>1.2792099723882577</v>
      </c>
    </row>
    <row r="329" spans="1:10">
      <c r="A329" s="88">
        <v>37712</v>
      </c>
      <c r="B329" s="89">
        <f>IPCA!B665</f>
        <v>1</v>
      </c>
      <c r="C329" s="90">
        <f>GEOMEAN(IPCA!D654:D665)</f>
        <v>1990.2145469368795</v>
      </c>
      <c r="D329" s="90">
        <f>GEOMEAN(CPI!B654:B665)</f>
        <v>181.47786271111684</v>
      </c>
      <c r="E329" s="91">
        <f t="shared" si="42"/>
        <v>80.551587685868029</v>
      </c>
      <c r="F329" s="91">
        <f t="shared" si="42"/>
        <v>92.910572981382089</v>
      </c>
      <c r="G329" s="1">
        <f t="shared" si="39"/>
        <v>0.86697977529435089</v>
      </c>
      <c r="H329" s="1">
        <f t="shared" si="43"/>
        <v>1.3623012814974889</v>
      </c>
      <c r="I329" s="1">
        <f t="shared" si="44"/>
        <v>1.2356778749543922</v>
      </c>
      <c r="J329" s="1">
        <f t="shared" si="45"/>
        <v>1.2941033966308302</v>
      </c>
    </row>
    <row r="330" spans="1:10">
      <c r="A330" s="88">
        <v>37742</v>
      </c>
      <c r="B330" s="89">
        <f>IPCA!B666</f>
        <v>1</v>
      </c>
      <c r="C330" s="90">
        <f>GEOMEAN(IPCA!D655:D666)</f>
        <v>2016.7633129062251</v>
      </c>
      <c r="D330" s="90">
        <f>GEOMEAN(CPI!B655:B666)</f>
        <v>181.78617611007374</v>
      </c>
      <c r="E330" s="91">
        <f t="shared" si="42"/>
        <v>81.645847547103301</v>
      </c>
      <c r="F330" s="91">
        <f t="shared" si="42"/>
        <v>93.064461601472047</v>
      </c>
      <c r="G330" s="1">
        <f t="shared" si="39"/>
        <v>0.87730424849749378</v>
      </c>
      <c r="H330" s="1">
        <f t="shared" si="43"/>
        <v>1.3785243163089442</v>
      </c>
      <c r="I330" s="1">
        <f t="shared" si="44"/>
        <v>1.2503930084225885</v>
      </c>
      <c r="J330" s="1">
        <f t="shared" si="45"/>
        <v>1.3095142934260584</v>
      </c>
    </row>
    <row r="331" spans="1:10">
      <c r="A331" s="88">
        <v>37773</v>
      </c>
      <c r="B331" s="89">
        <f>IPCA!B667</f>
        <v>1</v>
      </c>
      <c r="C331" s="90">
        <f>GEOMEAN(IPCA!D656:D667)</f>
        <v>2042.6972612984605</v>
      </c>
      <c r="D331" s="90">
        <f>GEOMEAN(CPI!B656:B667)</f>
        <v>182.10310617762212</v>
      </c>
      <c r="E331" s="91">
        <f t="shared" si="42"/>
        <v>82.705977908138067</v>
      </c>
      <c r="F331" s="91">
        <f t="shared" si="42"/>
        <v>93.244455539198285</v>
      </c>
      <c r="G331" s="1">
        <f t="shared" si="39"/>
        <v>0.88698011511654939</v>
      </c>
      <c r="H331" s="1">
        <f t="shared" si="43"/>
        <v>1.3937281836543651</v>
      </c>
      <c r="I331" s="1">
        <f t="shared" si="44"/>
        <v>1.2641837041722299</v>
      </c>
      <c r="J331" s="1">
        <f t="shared" si="45"/>
        <v>1.3239570430886043</v>
      </c>
    </row>
    <row r="332" spans="1:10">
      <c r="A332" s="88">
        <v>37803</v>
      </c>
      <c r="B332" s="89">
        <f>IPCA!B668</f>
        <v>1</v>
      </c>
      <c r="C332" s="90">
        <f>GEOMEAN(IPCA!D657:D668)</f>
        <v>2067.2698307562555</v>
      </c>
      <c r="D332" s="90">
        <f>GEOMEAN(CPI!B657:B668)</f>
        <v>182.42023957711794</v>
      </c>
      <c r="E332" s="91">
        <f t="shared" si="42"/>
        <v>83.704044451236399</v>
      </c>
      <c r="F332" s="91">
        <f t="shared" si="42"/>
        <v>93.424300708207241</v>
      </c>
      <c r="G332" s="1">
        <f t="shared" si="39"/>
        <v>0.89595580396871066</v>
      </c>
      <c r="H332" s="1">
        <f t="shared" si="43"/>
        <v>1.4078318487848125</v>
      </c>
      <c r="I332" s="1">
        <f t="shared" si="44"/>
        <v>1.276976459485726</v>
      </c>
      <c r="J332" s="1">
        <f t="shared" si="45"/>
        <v>1.3373546675334649</v>
      </c>
    </row>
    <row r="333" spans="1:10">
      <c r="A333" s="88">
        <v>37834</v>
      </c>
      <c r="B333" s="89">
        <f>IPCA!B669</f>
        <v>1</v>
      </c>
      <c r="C333" s="90">
        <f>GEOMEAN(IPCA!D658:D669)</f>
        <v>2091.6005320517961</v>
      </c>
      <c r="D333" s="90">
        <f>GEOMEAN(CPI!B658:B669)</f>
        <v>182.74513205942807</v>
      </c>
      <c r="E333" s="91">
        <f t="shared" si="42"/>
        <v>84.690522434095229</v>
      </c>
      <c r="F333" s="91">
        <f t="shared" si="42"/>
        <v>93.604809831051554</v>
      </c>
      <c r="G333" s="1">
        <f t="shared" si="39"/>
        <v>0.90476678054209148</v>
      </c>
      <c r="H333" s="1">
        <f t="shared" si="43"/>
        <v>1.4216766984793578</v>
      </c>
      <c r="I333" s="1">
        <f t="shared" si="44"/>
        <v>1.2895344557835884</v>
      </c>
      <c r="J333" s="1">
        <f t="shared" si="45"/>
        <v>1.3505064330488434</v>
      </c>
    </row>
    <row r="334" spans="1:10">
      <c r="A334" s="88">
        <v>37865</v>
      </c>
      <c r="B334" s="89">
        <f>IPCA!B670</f>
        <v>1</v>
      </c>
      <c r="C334" s="90">
        <f>GEOMEAN(IPCA!D659:D670)</f>
        <v>2116.3230689313236</v>
      </c>
      <c r="D334" s="90">
        <f>GEOMEAN(CPI!B659:B670)</f>
        <v>183.09480314934248</v>
      </c>
      <c r="E334" s="91">
        <f t="shared" si="42"/>
        <v>85.66967798348881</v>
      </c>
      <c r="F334" s="91">
        <f t="shared" si="42"/>
        <v>93.774797721937276</v>
      </c>
      <c r="G334" s="1">
        <f t="shared" si="39"/>
        <v>0.91356825143486942</v>
      </c>
      <c r="H334" s="1">
        <f t="shared" si="43"/>
        <v>1.4355066117229782</v>
      </c>
      <c r="I334" s="1">
        <f t="shared" si="44"/>
        <v>1.3020789039462557</v>
      </c>
      <c r="J334" s="1">
        <f t="shared" si="45"/>
        <v>1.3636440098439009</v>
      </c>
    </row>
    <row r="335" spans="1:10">
      <c r="A335" s="88">
        <v>37895</v>
      </c>
      <c r="B335" s="89">
        <f>IPCA!B671</f>
        <v>1</v>
      </c>
      <c r="C335" s="90">
        <f>GEOMEAN(IPCA!D660:D671)</f>
        <v>2139.5323473950921</v>
      </c>
      <c r="D335" s="90">
        <f>GEOMEAN(CPI!B660:B671)</f>
        <v>183.40331366757616</v>
      </c>
      <c r="E335" s="91">
        <f t="shared" si="42"/>
        <v>86.546773590509076</v>
      </c>
      <c r="F335" s="91">
        <f t="shared" si="42"/>
        <v>93.921414359021213</v>
      </c>
      <c r="G335" s="1">
        <f t="shared" si="39"/>
        <v>0.92148073132372077</v>
      </c>
      <c r="H335" s="1">
        <f t="shared" si="43"/>
        <v>1.4479396370363375</v>
      </c>
      <c r="I335" s="1">
        <f t="shared" si="44"/>
        <v>1.3133563023507981</v>
      </c>
      <c r="J335" s="1">
        <f t="shared" si="45"/>
        <v>1.3754546280286899</v>
      </c>
    </row>
    <row r="336" spans="1:10">
      <c r="A336" s="88">
        <v>37926</v>
      </c>
      <c r="B336" s="89">
        <f>IPCA!B672</f>
        <v>1</v>
      </c>
      <c r="C336" s="90">
        <f>GEOMEAN(IPCA!D661:D672)</f>
        <v>2158.2501935509299</v>
      </c>
      <c r="D336" s="90">
        <f>GEOMEAN(CPI!B661:B672)</f>
        <v>183.67091602131336</v>
      </c>
      <c r="E336" s="91">
        <f t="shared" si="42"/>
        <v>87.215906483722719</v>
      </c>
      <c r="F336" s="91">
        <f t="shared" si="42"/>
        <v>94.065800085903106</v>
      </c>
      <c r="G336" s="1">
        <f t="shared" si="39"/>
        <v>0.92717976569672611</v>
      </c>
      <c r="H336" s="1">
        <f t="shared" si="43"/>
        <v>1.4568946346624443</v>
      </c>
      <c r="I336" s="1">
        <f t="shared" si="44"/>
        <v>1.3214789493651837</v>
      </c>
      <c r="J336" s="1">
        <f t="shared" si="45"/>
        <v>1.3839613313564787</v>
      </c>
    </row>
    <row r="337" spans="1:10">
      <c r="A337" s="88">
        <v>37956</v>
      </c>
      <c r="B337" s="89">
        <f>IPCA!B673</f>
        <v>1</v>
      </c>
      <c r="C337" s="90">
        <f>GEOMEAN(IPCA!D662:D673)</f>
        <v>2174.3042019677378</v>
      </c>
      <c r="D337" s="90">
        <f>GEOMEAN(CPI!B662:B673)</f>
        <v>183.9561405229895</v>
      </c>
      <c r="E337" s="91">
        <f t="shared" si="42"/>
        <v>87.775150207506712</v>
      </c>
      <c r="F337" s="91">
        <f t="shared" si="42"/>
        <v>94.203380047663885</v>
      </c>
      <c r="G337" s="1">
        <f t="shared" si="39"/>
        <v>0.93176221663272918</v>
      </c>
      <c r="H337" s="1">
        <f t="shared" si="43"/>
        <v>1.4640951241783582</v>
      </c>
      <c r="I337" s="1">
        <f t="shared" si="44"/>
        <v>1.3280101665815951</v>
      </c>
      <c r="J337" s="1">
        <f t="shared" si="45"/>
        <v>1.3908013586444998</v>
      </c>
    </row>
    <row r="338" spans="1:10">
      <c r="A338" s="88">
        <v>37987</v>
      </c>
      <c r="B338" s="89">
        <f>IPCA!B674</f>
        <v>1</v>
      </c>
      <c r="C338" s="90">
        <f>GEOMEAN(IPCA!D663:D674)</f>
        <v>2187.7989335332227</v>
      </c>
      <c r="D338" s="90">
        <f>GEOMEAN(CPI!B663:B674)</f>
        <v>184.24885341034357</v>
      </c>
      <c r="E338" s="91">
        <f t="shared" ref="E338:F348" si="46">E350/(C350/C338)</f>
        <v>88.391888794724125</v>
      </c>
      <c r="F338" s="91">
        <f t="shared" si="46"/>
        <v>94.314469690395057</v>
      </c>
      <c r="G338" s="1">
        <f t="shared" si="39"/>
        <v>0.93720389972914109</v>
      </c>
      <c r="H338" s="1">
        <f t="shared" si="43"/>
        <v>1.4726457410058709</v>
      </c>
      <c r="I338" s="1">
        <f t="shared" si="44"/>
        <v>1.3357660192512455</v>
      </c>
      <c r="J338" s="1">
        <f t="shared" si="45"/>
        <v>1.3989239247978618</v>
      </c>
    </row>
    <row r="339" spans="1:10">
      <c r="A339" s="88">
        <v>38018</v>
      </c>
      <c r="B339" s="89">
        <f>IPCA!B675</f>
        <v>1</v>
      </c>
      <c r="C339" s="90">
        <f>GEOMEAN(IPCA!D664:D675)</f>
        <v>2199.6353039650803</v>
      </c>
      <c r="D339" s="90">
        <f>GEOMEAN(CPI!B664:B675)</f>
        <v>184.50681198678814</v>
      </c>
      <c r="E339" s="91">
        <f t="shared" si="46"/>
        <v>88.934030677597306</v>
      </c>
      <c r="F339" s="91">
        <f t="shared" si="46"/>
        <v>94.444561362805601</v>
      </c>
      <c r="G339" s="1">
        <f t="shared" si="39"/>
        <v>0.94165327674041732</v>
      </c>
      <c r="H339" s="1">
        <f t="shared" si="43"/>
        <v>1.4796371290140504</v>
      </c>
      <c r="I339" s="1">
        <f t="shared" si="44"/>
        <v>1.3421075705617109</v>
      </c>
      <c r="J339" s="1">
        <f t="shared" si="45"/>
        <v>1.405565318365813</v>
      </c>
    </row>
    <row r="340" spans="1:10">
      <c r="A340" s="88">
        <v>38047</v>
      </c>
      <c r="B340" s="89">
        <f>IPCA!B676</f>
        <v>1</v>
      </c>
      <c r="C340" s="90">
        <f>GEOMEAN(IPCA!D665:D676)</f>
        <v>2210.1468103040347</v>
      </c>
      <c r="D340" s="90">
        <f>GEOMEAN(CPI!B665:B676)</f>
        <v>184.77181930392135</v>
      </c>
      <c r="E340" s="91">
        <f t="shared" si="46"/>
        <v>89.408827275160249</v>
      </c>
      <c r="F340" s="91">
        <f t="shared" si="46"/>
        <v>94.596482922832223</v>
      </c>
      <c r="G340" s="1">
        <f t="shared" si="39"/>
        <v>0.94516016359821919</v>
      </c>
      <c r="H340" s="1">
        <f t="shared" si="43"/>
        <v>1.4851475648933974</v>
      </c>
      <c r="I340" s="1">
        <f t="shared" si="44"/>
        <v>1.3471058215286182</v>
      </c>
      <c r="J340" s="1">
        <f t="shared" si="45"/>
        <v>1.4107998974455158</v>
      </c>
    </row>
    <row r="341" spans="1:10">
      <c r="A341" s="88">
        <v>38078</v>
      </c>
      <c r="B341" s="89">
        <f>IPCA!B677</f>
        <v>1</v>
      </c>
      <c r="C341" s="90">
        <f>GEOMEAN(IPCA!D666:D677)</f>
        <v>2219.6058432950749</v>
      </c>
      <c r="D341" s="90">
        <f>GEOMEAN(CPI!B666:B677)</f>
        <v>185.12003775193293</v>
      </c>
      <c r="E341" s="91">
        <f t="shared" si="46"/>
        <v>89.835929995299537</v>
      </c>
      <c r="F341" s="91">
        <f t="shared" si="46"/>
        <v>94.775244324130824</v>
      </c>
      <c r="G341" s="1">
        <f t="shared" si="39"/>
        <v>0.94788391880121292</v>
      </c>
      <c r="H341" s="1">
        <f t="shared" si="43"/>
        <v>1.4894274515865606</v>
      </c>
      <c r="I341" s="1">
        <f t="shared" si="44"/>
        <v>1.3509879006001726</v>
      </c>
      <c r="J341" s="1">
        <f t="shared" si="45"/>
        <v>1.4148655296092978</v>
      </c>
    </row>
    <row r="342" spans="1:10">
      <c r="A342" s="88">
        <v>38108</v>
      </c>
      <c r="B342" s="89">
        <f>IPCA!B678</f>
        <v>1</v>
      </c>
      <c r="C342" s="90">
        <f>GEOMEAN(IPCA!D667:D678)</f>
        <v>2228.9201978110841</v>
      </c>
      <c r="D342" s="90">
        <f>GEOMEAN(CPI!B667:B678)</f>
        <v>185.58436497954008</v>
      </c>
      <c r="E342" s="91">
        <f t="shared" si="46"/>
        <v>90.23472288520594</v>
      </c>
      <c r="F342" s="91">
        <f t="shared" si="46"/>
        <v>95.008924100004137</v>
      </c>
      <c r="G342" s="1">
        <f t="shared" si="39"/>
        <v>0.94974997075250545</v>
      </c>
      <c r="H342" s="1">
        <f t="shared" si="43"/>
        <v>1.4923596133705233</v>
      </c>
      <c r="I342" s="1">
        <f t="shared" si="44"/>
        <v>1.3536475233219885</v>
      </c>
      <c r="J342" s="1">
        <f t="shared" si="45"/>
        <v>1.4176509050439638</v>
      </c>
    </row>
    <row r="343" spans="1:10">
      <c r="A343" s="88">
        <v>38139</v>
      </c>
      <c r="B343" s="89">
        <f>IPCA!B679</f>
        <v>1</v>
      </c>
      <c r="C343" s="90">
        <f>GEOMEAN(IPCA!D668:D679)</f>
        <v>2239.8736694679837</v>
      </c>
      <c r="D343" s="90">
        <f>GEOMEAN(CPI!B668:B679)</f>
        <v>186.08208621933414</v>
      </c>
      <c r="E343" s="91">
        <f t="shared" si="46"/>
        <v>90.689377096576052</v>
      </c>
      <c r="F343" s="91">
        <f t="shared" si="46"/>
        <v>95.281860805799752</v>
      </c>
      <c r="G343" s="1">
        <f t="shared" si="39"/>
        <v>0.95180107031511541</v>
      </c>
      <c r="H343" s="1">
        <f t="shared" si="43"/>
        <v>1.4955825438727646</v>
      </c>
      <c r="I343" s="1">
        <f t="shared" si="44"/>
        <v>1.3565708883427992</v>
      </c>
      <c r="J343" s="1">
        <f t="shared" si="45"/>
        <v>1.4207124930837776</v>
      </c>
    </row>
    <row r="344" spans="1:10">
      <c r="A344" s="88">
        <v>38169</v>
      </c>
      <c r="B344" s="89">
        <f>IPCA!B680</f>
        <v>1</v>
      </c>
      <c r="C344" s="90">
        <f>GEOMEAN(IPCA!D669:D680)</f>
        <v>2252.2055044680474</v>
      </c>
      <c r="D344" s="90">
        <f>GEOMEAN(CPI!B669:B680)</f>
        <v>186.5396196294343</v>
      </c>
      <c r="E344" s="91">
        <f t="shared" si="46"/>
        <v>91.19211573379765</v>
      </c>
      <c r="F344" s="91">
        <f t="shared" si="46"/>
        <v>95.533990957661715</v>
      </c>
      <c r="G344" s="1">
        <f t="shared" si="39"/>
        <v>0.95455151427947482</v>
      </c>
      <c r="H344" s="1">
        <f t="shared" si="43"/>
        <v>1.4999043671079857</v>
      </c>
      <c r="I344" s="1">
        <f t="shared" si="44"/>
        <v>1.3604910060317115</v>
      </c>
      <c r="J344" s="1">
        <f t="shared" si="45"/>
        <v>1.4248179624129922</v>
      </c>
    </row>
    <row r="345" spans="1:10">
      <c r="A345" s="88">
        <v>38200</v>
      </c>
      <c r="B345" s="89">
        <f>IPCA!B681</f>
        <v>1</v>
      </c>
      <c r="C345" s="90">
        <f>GEOMEAN(IPCA!D670:D681)</f>
        <v>2265.2622357798118</v>
      </c>
      <c r="D345" s="90">
        <f>GEOMEAN(CPI!B670:B681)</f>
        <v>186.94730694137164</v>
      </c>
      <c r="E345" s="91">
        <f t="shared" si="46"/>
        <v>91.722219065522808</v>
      </c>
      <c r="F345" s="91">
        <f t="shared" si="46"/>
        <v>95.757227114447289</v>
      </c>
      <c r="G345" s="1">
        <f t="shared" si="39"/>
        <v>0.9578621042973402</v>
      </c>
      <c r="H345" s="1">
        <f t="shared" si="43"/>
        <v>1.5051063581490334</v>
      </c>
      <c r="I345" s="1">
        <f t="shared" si="44"/>
        <v>1.3652094815425531</v>
      </c>
      <c r="J345" s="1">
        <f t="shared" si="45"/>
        <v>1.4297595376481436</v>
      </c>
    </row>
    <row r="346" spans="1:10">
      <c r="A346" s="88">
        <v>38231</v>
      </c>
      <c r="B346" s="89">
        <f>IPCA!B682</f>
        <v>1</v>
      </c>
      <c r="C346" s="90">
        <f>GEOMEAN(IPCA!D671:D682)</f>
        <v>2277.5453745241448</v>
      </c>
      <c r="D346" s="90">
        <f>GEOMEAN(CPI!B671:B682)</f>
        <v>187.33814339564859</v>
      </c>
      <c r="E346" s="91">
        <f t="shared" si="46"/>
        <v>92.196027011507084</v>
      </c>
      <c r="F346" s="91">
        <f t="shared" si="46"/>
        <v>95.948089188534198</v>
      </c>
      <c r="G346" s="1">
        <f t="shared" si="39"/>
        <v>0.96089487337622259</v>
      </c>
      <c r="H346" s="1">
        <f t="shared" si="43"/>
        <v>1.5098718040341403</v>
      </c>
      <c r="I346" s="1">
        <f t="shared" si="44"/>
        <v>1.369531987969359</v>
      </c>
      <c r="J346" s="1">
        <f t="shared" si="45"/>
        <v>1.4342864215248132</v>
      </c>
    </row>
    <row r="347" spans="1:10">
      <c r="A347" s="88">
        <v>38261</v>
      </c>
      <c r="B347" s="89">
        <f>IPCA!B683</f>
        <v>1</v>
      </c>
      <c r="C347" s="90">
        <f>GEOMEAN(IPCA!D672:D683)</f>
        <v>2290.1806425976524</v>
      </c>
      <c r="D347" s="90">
        <f>GEOMEAN(CPI!B672:B683)</f>
        <v>187.82889138633874</v>
      </c>
      <c r="E347" s="91">
        <f t="shared" si="46"/>
        <v>92.640686548902181</v>
      </c>
      <c r="F347" s="91">
        <f t="shared" si="46"/>
        <v>96.187766642357488</v>
      </c>
      <c r="G347" s="1">
        <f t="shared" si="39"/>
        <v>0.96312337610827414</v>
      </c>
      <c r="H347" s="1">
        <f t="shared" si="43"/>
        <v>1.5133734914024113</v>
      </c>
      <c r="I347" s="1">
        <f t="shared" si="44"/>
        <v>1.37270819991656</v>
      </c>
      <c r="J347" s="1">
        <f t="shared" si="45"/>
        <v>1.4376128116403957</v>
      </c>
    </row>
    <row r="348" spans="1:10">
      <c r="A348" s="88">
        <v>38292</v>
      </c>
      <c r="B348" s="89">
        <f>IPCA!B684</f>
        <v>1</v>
      </c>
      <c r="C348" s="90">
        <f>GEOMEAN(IPCA!D673:D684)</f>
        <v>2303.5540324545859</v>
      </c>
      <c r="D348" s="90">
        <f>GEOMEAN(CPI!B673:B684)</f>
        <v>188.37162239560135</v>
      </c>
      <c r="E348" s="91">
        <f t="shared" si="46"/>
        <v>93.087703026780972</v>
      </c>
      <c r="F348" s="91">
        <f t="shared" si="46"/>
        <v>96.473234619604639</v>
      </c>
      <c r="G348" s="1">
        <f t="shared" ref="G348:G411" si="47">E348/F348</f>
        <v>0.96490703762372154</v>
      </c>
      <c r="H348" s="1">
        <f t="shared" si="43"/>
        <v>1.5161761915777721</v>
      </c>
      <c r="I348" s="1">
        <f t="shared" si="44"/>
        <v>1.3752503942489454</v>
      </c>
      <c r="J348" s="1">
        <f t="shared" si="45"/>
        <v>1.4402752064174784</v>
      </c>
    </row>
    <row r="349" spans="1:10">
      <c r="A349" s="88">
        <v>38322</v>
      </c>
      <c r="B349" s="89">
        <f>IPCA!B685</f>
        <v>1</v>
      </c>
      <c r="C349" s="90">
        <f>GEOMEAN(IPCA!D674:D685)</f>
        <v>2317.6574980858009</v>
      </c>
      <c r="D349" s="90">
        <f>GEOMEAN(CPI!B674:B685)</f>
        <v>188.87519802535761</v>
      </c>
      <c r="E349" s="92">
        <f>E$361/(C361/C349)</f>
        <v>93.562223188424809</v>
      </c>
      <c r="F349" s="92">
        <f>F$361/(D361/D349)</f>
        <v>96.722414433004147</v>
      </c>
      <c r="G349" s="1">
        <f t="shared" si="47"/>
        <v>0.96732720886772028</v>
      </c>
      <c r="H349" s="1">
        <f t="shared" si="43"/>
        <v>1.5199790512073676</v>
      </c>
      <c r="I349" s="1">
        <f t="shared" si="44"/>
        <v>1.3786997850479346</v>
      </c>
      <c r="J349" s="1">
        <f t="shared" si="45"/>
        <v>1.4438876918716215</v>
      </c>
    </row>
    <row r="350" spans="1:10">
      <c r="A350" s="88">
        <v>38353</v>
      </c>
      <c r="B350" s="89">
        <f>IPCA!B686</f>
        <v>1</v>
      </c>
      <c r="C350" s="90">
        <f>GEOMEAN(IPCA!D675:D686)</f>
        <v>2331.4999443623019</v>
      </c>
      <c r="D350" s="90">
        <f>GEOMEAN(CPI!B675:B686)</f>
        <v>189.33638254322446</v>
      </c>
      <c r="E350" s="92">
        <f>E$361/(C362/C350)^(11/12)</f>
        <v>94.197725690521537</v>
      </c>
      <c r="F350" s="92">
        <f>F$361/(D362/D350)^(11/12)</f>
        <v>96.918706315593838</v>
      </c>
      <c r="G350" s="1">
        <f t="shared" si="47"/>
        <v>0.97192512437988965</v>
      </c>
      <c r="H350" s="1">
        <f t="shared" si="43"/>
        <v>1.5272038404965054</v>
      </c>
      <c r="I350" s="1">
        <f t="shared" si="44"/>
        <v>1.3852530434181984</v>
      </c>
      <c r="J350" s="1">
        <f t="shared" si="45"/>
        <v>1.450750802466906</v>
      </c>
    </row>
    <row r="351" spans="1:10">
      <c r="A351" s="88">
        <v>38384</v>
      </c>
      <c r="B351" s="89">
        <f>IPCA!B687</f>
        <v>1</v>
      </c>
      <c r="C351" s="90">
        <f>GEOMEAN(IPCA!D676:D687)</f>
        <v>2345.3868343416184</v>
      </c>
      <c r="D351" s="90">
        <f>GEOMEAN(CPI!B676:B687)</f>
        <v>189.80449170745305</v>
      </c>
      <c r="E351" s="92">
        <f>E$361/(C363/C351)^(10/12)</f>
        <v>94.826948949298028</v>
      </c>
      <c r="F351" s="92">
        <f>F$361/(D363/D351)^(10/12)</f>
        <v>97.156315102795745</v>
      </c>
      <c r="G351" s="1">
        <f t="shared" si="47"/>
        <v>0.97602455227914786</v>
      </c>
      <c r="H351" s="1">
        <f t="shared" si="43"/>
        <v>1.5336453470226177</v>
      </c>
      <c r="I351" s="1">
        <f t="shared" si="44"/>
        <v>1.3910958237222308</v>
      </c>
      <c r="J351" s="1">
        <f t="shared" si="45"/>
        <v>1.4568698420568111</v>
      </c>
    </row>
    <row r="352" spans="1:10">
      <c r="A352" s="88">
        <v>38412</v>
      </c>
      <c r="B352" s="89">
        <f>IPCA!B688</f>
        <v>1</v>
      </c>
      <c r="C352" s="90">
        <f>GEOMEAN(IPCA!D677:D688)</f>
        <v>2359.6300464836377</v>
      </c>
      <c r="D352" s="90">
        <f>GEOMEAN(CPI!B677:B688)</f>
        <v>190.29542240843085</v>
      </c>
      <c r="E352" s="92">
        <f>E$361/(C364/C352)^(9/12)</f>
        <v>95.455991554837908</v>
      </c>
      <c r="F352" s="92">
        <f>F$361/(D364/D352)^(9/12)</f>
        <v>97.424367763262268</v>
      </c>
      <c r="G352" s="1">
        <f t="shared" si="47"/>
        <v>0.97979585340284225</v>
      </c>
      <c r="H352" s="1">
        <f t="shared" si="43"/>
        <v>1.5395712619056696</v>
      </c>
      <c r="I352" s="1">
        <f t="shared" si="44"/>
        <v>1.3964709356811662</v>
      </c>
      <c r="J352" s="1">
        <f t="shared" si="45"/>
        <v>1.4624991009310837</v>
      </c>
    </row>
    <row r="353" spans="1:10">
      <c r="A353" s="88">
        <v>38443</v>
      </c>
      <c r="B353" s="89">
        <f>IPCA!B689</f>
        <v>1</v>
      </c>
      <c r="C353" s="90">
        <f>GEOMEAN(IPCA!D678:D689)</f>
        <v>2374.9428273652907</v>
      </c>
      <c r="D353" s="90">
        <f>GEOMEAN(CPI!B678:B689)</f>
        <v>190.84337586263783</v>
      </c>
      <c r="E353" s="92">
        <f>E$361/(C365/C353)^(8/12)</f>
        <v>96.12301131145631</v>
      </c>
      <c r="F353" s="92">
        <f>F$361/(D365/D353)^(8/12)</f>
        <v>97.705401288114061</v>
      </c>
      <c r="G353" s="1">
        <f t="shared" si="47"/>
        <v>0.98380447799409176</v>
      </c>
      <c r="H353" s="1">
        <f t="shared" si="43"/>
        <v>1.5458700875222735</v>
      </c>
      <c r="I353" s="1">
        <f t="shared" si="44"/>
        <v>1.402184297004645</v>
      </c>
      <c r="J353" s="1">
        <f t="shared" si="45"/>
        <v>1.4684826023312088</v>
      </c>
    </row>
    <row r="354" spans="1:10">
      <c r="A354" s="88">
        <v>38473</v>
      </c>
      <c r="B354" s="89">
        <f>IPCA!B690</f>
        <v>1</v>
      </c>
      <c r="C354" s="90">
        <f>GEOMEAN(IPCA!D679:D690)</f>
        <v>2390.315719504682</v>
      </c>
      <c r="D354" s="90">
        <f>GEOMEAN(CPI!B679:B690)</f>
        <v>191.28348895290142</v>
      </c>
      <c r="E354" s="92">
        <f>E$361/(C366/C354)^(7/12)</f>
        <v>96.768595290883439</v>
      </c>
      <c r="F354" s="92">
        <f>F$361/(D366/D354)^(7/12)</f>
        <v>97.926560168545237</v>
      </c>
      <c r="G354" s="1">
        <f t="shared" si="47"/>
        <v>0.98817517049849624</v>
      </c>
      <c r="H354" s="1">
        <f t="shared" si="43"/>
        <v>1.5527378371162708</v>
      </c>
      <c r="I354" s="1">
        <f t="shared" si="44"/>
        <v>1.4084137018648542</v>
      </c>
      <c r="J354" s="1">
        <f t="shared" si="45"/>
        <v>1.475006546922256</v>
      </c>
    </row>
    <row r="355" spans="1:10">
      <c r="A355" s="88">
        <v>38504</v>
      </c>
      <c r="B355" s="89">
        <f>IPCA!B691</f>
        <v>1</v>
      </c>
      <c r="C355" s="90">
        <f>GEOMEAN(IPCA!D680:D691)</f>
        <v>2404.3300519504046</v>
      </c>
      <c r="D355" s="90">
        <f>GEOMEAN(CPI!B680:B691)</f>
        <v>191.68222450970163</v>
      </c>
      <c r="E355" s="92">
        <f>E$361/(C367/C355)^(6/12)</f>
        <v>97.347987843328355</v>
      </c>
      <c r="F355" s="92">
        <f>F$361/(D367/D355)^(6/12)</f>
        <v>98.149367334327607</v>
      </c>
      <c r="G355" s="1">
        <f t="shared" si="47"/>
        <v>0.99183510283597143</v>
      </c>
      <c r="H355" s="1">
        <f t="shared" si="43"/>
        <v>1.558488756175304</v>
      </c>
      <c r="I355" s="1">
        <f t="shared" si="44"/>
        <v>1.4136300835407851</v>
      </c>
      <c r="J355" s="1">
        <f t="shared" si="45"/>
        <v>1.4804695704025415</v>
      </c>
    </row>
    <row r="356" spans="1:10">
      <c r="A356" s="88">
        <v>38534</v>
      </c>
      <c r="B356" s="89">
        <f>IPCA!B692</f>
        <v>1</v>
      </c>
      <c r="C356" s="90">
        <f>GEOMEAN(IPCA!D681:D692)</f>
        <v>2417.1050540543765</v>
      </c>
      <c r="D356" s="90">
        <f>GEOMEAN(CPI!B681:B692)</f>
        <v>192.18104749511284</v>
      </c>
      <c r="E356" s="92">
        <f>E$361/(C368/C356)^(5/12)</f>
        <v>97.868921549472702</v>
      </c>
      <c r="F356" s="92">
        <f>F$361/(D368/D356)^(5/12)</f>
        <v>98.423179430216052</v>
      </c>
      <c r="G356" s="1">
        <f t="shared" si="47"/>
        <v>0.99436862450540597</v>
      </c>
      <c r="H356" s="1">
        <f t="shared" si="43"/>
        <v>1.5624697254151003</v>
      </c>
      <c r="I356" s="1">
        <f t="shared" si="44"/>
        <v>1.4172410289882436</v>
      </c>
      <c r="J356" s="1">
        <f t="shared" si="45"/>
        <v>1.4842512491582422</v>
      </c>
    </row>
    <row r="357" spans="1:10">
      <c r="A357" s="88">
        <v>38565</v>
      </c>
      <c r="B357" s="89">
        <f>IPCA!B693</f>
        <v>1</v>
      </c>
      <c r="C357" s="90">
        <f>GEOMEAN(IPCA!D682:D693)</f>
        <v>2428.9001823424078</v>
      </c>
      <c r="D357" s="90">
        <f>GEOMEAN(CPI!B682:B693)</f>
        <v>192.75467140446813</v>
      </c>
      <c r="E357" s="92">
        <f>E$361/(C369/C357)^(4/12)</f>
        <v>98.348046020555174</v>
      </c>
      <c r="F357" s="92">
        <f>F$361/(D369/D357)^(4/12)</f>
        <v>98.731846684674622</v>
      </c>
      <c r="G357" s="1">
        <f t="shared" si="47"/>
        <v>0.9961126963891882</v>
      </c>
      <c r="H357" s="1">
        <f t="shared" si="43"/>
        <v>1.5652102176734042</v>
      </c>
      <c r="I357" s="1">
        <f t="shared" si="44"/>
        <v>1.4197267975154138</v>
      </c>
      <c r="J357" s="1">
        <f t="shared" si="45"/>
        <v>1.4868545501960371</v>
      </c>
    </row>
    <row r="358" spans="1:10">
      <c r="A358" s="88">
        <v>38596</v>
      </c>
      <c r="B358" s="89">
        <f>IPCA!B694</f>
        <v>1</v>
      </c>
      <c r="C358" s="90">
        <f>GEOMEAN(IPCA!D683:D694)</f>
        <v>2440.7931967997511</v>
      </c>
      <c r="D358" s="90">
        <f>GEOMEAN(CPI!B683:B694)</f>
        <v>193.49178447563335</v>
      </c>
      <c r="E358" s="92">
        <f>E$361/(C370/C358)^(3/12)</f>
        <v>98.80436983551607</v>
      </c>
      <c r="F358" s="92">
        <f>F$361/(D370/D358)^(3/12)</f>
        <v>99.099770381027113</v>
      </c>
      <c r="G358" s="1">
        <f t="shared" si="47"/>
        <v>0.99701916014158998</v>
      </c>
      <c r="H358" s="1">
        <f t="shared" si="43"/>
        <v>1.566634560855007</v>
      </c>
      <c r="I358" s="1">
        <f t="shared" si="44"/>
        <v>1.421018750609603</v>
      </c>
      <c r="J358" s="1">
        <f t="shared" si="45"/>
        <v>1.4882075896259448</v>
      </c>
    </row>
    <row r="359" spans="1:10">
      <c r="A359" s="88">
        <v>38626</v>
      </c>
      <c r="B359" s="89">
        <f>IPCA!B695</f>
        <v>1</v>
      </c>
      <c r="C359" s="90">
        <f>GEOMEAN(IPCA!D684:D695)</f>
        <v>2453.3739530839148</v>
      </c>
      <c r="D359" s="90">
        <f>GEOMEAN(CPI!B684:B695)</f>
        <v>194.17924749009728</v>
      </c>
      <c r="E359" s="92">
        <f>E$361/(C371/C359)^(2/12)</f>
        <v>99.242061148980639</v>
      </c>
      <c r="F359" s="92">
        <f>F$361/(D371/D359)^(2/12)</f>
        <v>99.439803996652515</v>
      </c>
      <c r="G359" s="1">
        <f t="shared" si="47"/>
        <v>0.99801143164282047</v>
      </c>
      <c r="H359" s="1">
        <f t="shared" si="43"/>
        <v>1.5681937353320134</v>
      </c>
      <c r="I359" s="1">
        <f t="shared" si="44"/>
        <v>1.422433002677481</v>
      </c>
      <c r="J359" s="1">
        <f t="shared" si="45"/>
        <v>1.4896887105894487</v>
      </c>
    </row>
    <row r="360" spans="1:10">
      <c r="A360" s="88">
        <v>38657</v>
      </c>
      <c r="B360" s="89">
        <f>IPCA!B696</f>
        <v>1</v>
      </c>
      <c r="C360" s="90">
        <f>GEOMEAN(IPCA!D685:D696)</f>
        <v>2465.73365969723</v>
      </c>
      <c r="D360" s="90">
        <f>GEOMEAN(CPI!B685:B696)</f>
        <v>194.72973737533599</v>
      </c>
      <c r="E360" s="92">
        <f>E$361/(C372/C360)^(1/12)</f>
        <v>99.641458122193484</v>
      </c>
      <c r="F360" s="92">
        <f>F$361/(D372/D360)^(1/12)</f>
        <v>99.729499604625474</v>
      </c>
      <c r="G360" s="1">
        <f t="shared" si="47"/>
        <v>0.99911719719059022</v>
      </c>
      <c r="H360" s="1">
        <f t="shared" si="43"/>
        <v>1.5699312450937042</v>
      </c>
      <c r="I360" s="1">
        <f t="shared" si="44"/>
        <v>1.4240090140922823</v>
      </c>
      <c r="J360" s="1">
        <f t="shared" si="45"/>
        <v>1.4913392392315503</v>
      </c>
    </row>
    <row r="361" spans="1:10">
      <c r="A361" s="93">
        <v>38687</v>
      </c>
      <c r="B361" s="89">
        <f>IPCA!B697</f>
        <v>1</v>
      </c>
      <c r="C361" s="90">
        <f>GEOMEAN(IPCA!D686:D697)</f>
        <v>2477.1295712140936</v>
      </c>
      <c r="D361" s="90">
        <f>GEOMEAN(CPI!B686:B697)</f>
        <v>195.27552029440304</v>
      </c>
      <c r="E361" s="92">
        <v>100</v>
      </c>
      <c r="F361" s="92">
        <v>100</v>
      </c>
      <c r="G361" s="1">
        <f t="shared" si="47"/>
        <v>1</v>
      </c>
      <c r="H361" s="94">
        <v>1.5713184093999999</v>
      </c>
      <c r="I361" s="1">
        <f t="shared" si="44"/>
        <v>1.4252672440194625</v>
      </c>
      <c r="J361" s="1">
        <f t="shared" si="45"/>
        <v>1.4926569609901976</v>
      </c>
    </row>
    <row r="362" spans="1:10">
      <c r="A362" s="88">
        <v>38718</v>
      </c>
      <c r="B362" s="89">
        <f>IPCA!B698</f>
        <v>1</v>
      </c>
      <c r="C362" s="90">
        <f>GEOMEAN(IPCA!D687:D698)</f>
        <v>2488.5991827883445</v>
      </c>
      <c r="D362" s="90">
        <f>GEOMEAN(CPI!B687:B698)</f>
        <v>195.91249644251997</v>
      </c>
      <c r="E362" s="92">
        <f>E$361*(C362/C350)^(1/12)</f>
        <v>100.54488044951242</v>
      </c>
      <c r="F362" s="92">
        <f>F$361*(D362/D350)^(1/12)</f>
        <v>100.28492913628291</v>
      </c>
      <c r="G362" s="1">
        <f t="shared" si="47"/>
        <v>1.0025921274060656</v>
      </c>
      <c r="H362" s="1">
        <f t="shared" ref="H362:H425" si="48">H$361*(G362/$G$361)*B362</f>
        <v>1.5753914669126612</v>
      </c>
      <c r="I362" s="1">
        <f t="shared" si="44"/>
        <v>1.4289617183036529</v>
      </c>
      <c r="J362" s="1">
        <f t="shared" si="45"/>
        <v>1.4965261180066352</v>
      </c>
    </row>
    <row r="363" spans="1:10">
      <c r="A363" s="88">
        <v>38749</v>
      </c>
      <c r="B363" s="89">
        <f>IPCA!B699</f>
        <v>1</v>
      </c>
      <c r="C363" s="90">
        <f>GEOMEAN(IPCA!D688:D699)</f>
        <v>2499.7486935524648</v>
      </c>
      <c r="D363" s="90">
        <f>GEOMEAN(CPI!B688:B699)</f>
        <v>196.49035806764309</v>
      </c>
      <c r="E363" s="92">
        <f>E$361*(C363/C351)^(2/12)</f>
        <v>101.06799367965043</v>
      </c>
      <c r="F363" s="92">
        <f>F$361*(D363/D351)^(2/12)</f>
        <v>100.57864790947664</v>
      </c>
      <c r="G363" s="1">
        <f t="shared" si="47"/>
        <v>1.0048653047176992</v>
      </c>
      <c r="H363" s="1">
        <f t="shared" si="48"/>
        <v>1.5789633522702613</v>
      </c>
      <c r="I363" s="1">
        <f t="shared" si="44"/>
        <v>1.4322016034657725</v>
      </c>
      <c r="J363" s="1">
        <f t="shared" si="45"/>
        <v>1.4999191919444097</v>
      </c>
    </row>
    <row r="364" spans="1:10">
      <c r="A364" s="88">
        <v>38777</v>
      </c>
      <c r="B364" s="89">
        <f>IPCA!B700</f>
        <v>1</v>
      </c>
      <c r="C364" s="90">
        <f>GEOMEAN(IPCA!D689:D700)</f>
        <v>2510.5738059243777</v>
      </c>
      <c r="D364" s="90">
        <f>GEOMEAN(CPI!B689:B700)</f>
        <v>197.03265670597173</v>
      </c>
      <c r="E364" s="92">
        <f>E$361*(C364/C352)^(3/12)</f>
        <v>101.56223954396762</v>
      </c>
      <c r="F364" s="92">
        <f>F$361*(D364/D352)^(3/12)</f>
        <v>100.87358784225144</v>
      </c>
      <c r="G364" s="1">
        <f t="shared" si="47"/>
        <v>1.0068268782388619</v>
      </c>
      <c r="H364" s="1">
        <f t="shared" si="48"/>
        <v>1.5820456088554558</v>
      </c>
      <c r="I364" s="1">
        <f t="shared" si="44"/>
        <v>1.4349973699522214</v>
      </c>
      <c r="J364" s="1">
        <f t="shared" si="45"/>
        <v>1.5028471483152672</v>
      </c>
    </row>
    <row r="365" spans="1:10">
      <c r="A365" s="88">
        <v>38808</v>
      </c>
      <c r="B365" s="89">
        <f>IPCA!B701</f>
        <v>1</v>
      </c>
      <c r="C365" s="90">
        <f>GEOMEAN(IPCA!D690:D701)</f>
        <v>2520.0671170637925</v>
      </c>
      <c r="D365" s="90">
        <f>GEOMEAN(CPI!B690:B701)</f>
        <v>197.60559230466984</v>
      </c>
      <c r="E365" s="92">
        <f>E$361*(C365/C353)^(4/12)</f>
        <v>101.99674586182934</v>
      </c>
      <c r="F365" s="92">
        <f>F$361*(D365/D353)^(4/12)</f>
        <v>101.16742907964387</v>
      </c>
      <c r="G365" s="1">
        <f t="shared" si="47"/>
        <v>1.0081974681943593</v>
      </c>
      <c r="H365" s="1">
        <f t="shared" si="48"/>
        <v>1.5841992420842677</v>
      </c>
      <c r="I365" s="1">
        <f t="shared" si="44"/>
        <v>1.436950826920774</v>
      </c>
      <c r="J365" s="1">
        <f t="shared" si="45"/>
        <v>1.5048929689530037</v>
      </c>
    </row>
    <row r="366" spans="1:10">
      <c r="A366" s="88">
        <v>38838</v>
      </c>
      <c r="B366" s="89">
        <f>IPCA!B702</f>
        <v>1</v>
      </c>
      <c r="C366" s="90">
        <f>GEOMEAN(IPCA!D691:D702)</f>
        <v>2528.7769181083054</v>
      </c>
      <c r="D366" s="90">
        <f>GEOMEAN(CPI!B691:B702)</f>
        <v>198.27895819492576</v>
      </c>
      <c r="E366" s="92">
        <f>E$361*(C366/C354)^(5/12)</f>
        <v>102.37400364001196</v>
      </c>
      <c r="F366" s="92">
        <f>F$361*(D366/D354)^(5/12)</f>
        <v>101.50785327118712</v>
      </c>
      <c r="G366" s="1">
        <f t="shared" si="47"/>
        <v>1.0085328409666083</v>
      </c>
      <c r="H366" s="1">
        <f t="shared" si="48"/>
        <v>1.584726219495314</v>
      </c>
      <c r="I366" s="1">
        <f t="shared" si="44"/>
        <v>1.4374288227475966</v>
      </c>
      <c r="J366" s="1">
        <f t="shared" si="45"/>
        <v>1.505393565456028</v>
      </c>
    </row>
    <row r="367" spans="1:10">
      <c r="A367" s="88">
        <v>38869</v>
      </c>
      <c r="B367" s="89">
        <f>IPCA!B703</f>
        <v>1</v>
      </c>
      <c r="C367" s="90">
        <f>GEOMEAN(IPCA!D692:D703)</f>
        <v>2537.1148445473782</v>
      </c>
      <c r="D367" s="90">
        <f>GEOMEAN(CPI!B692:B703)</f>
        <v>198.97881118033706</v>
      </c>
      <c r="E367" s="92">
        <f>E$361*(C367/C355)^(6/12)</f>
        <v>102.72425985932014</v>
      </c>
      <c r="F367" s="92">
        <f>F$361*(D367/D355)^(6/12)</f>
        <v>101.88552684131784</v>
      </c>
      <c r="G367" s="1">
        <f t="shared" si="47"/>
        <v>1.0082321115079338</v>
      </c>
      <c r="H367" s="1">
        <f t="shared" si="48"/>
        <v>1.58425367776065</v>
      </c>
      <c r="I367" s="1">
        <f t="shared" si="44"/>
        <v>1.4370002029008362</v>
      </c>
      <c r="J367" s="1">
        <f t="shared" si="45"/>
        <v>1.5049446795361625</v>
      </c>
    </row>
    <row r="368" spans="1:10">
      <c r="A368" s="88">
        <v>38899</v>
      </c>
      <c r="B368" s="89">
        <f>IPCA!B704</f>
        <v>1</v>
      </c>
      <c r="C368" s="90">
        <f>GEOMEAN(IPCA!D693:D704)</f>
        <v>2545.3528790509008</v>
      </c>
      <c r="D368" s="90">
        <f>GEOMEAN(CPI!B693:B704)</f>
        <v>199.65345021573867</v>
      </c>
      <c r="E368" s="92">
        <f>E$361*(C368/C356)^(7/12)</f>
        <v>103.06169391260266</v>
      </c>
      <c r="F368" s="92">
        <f>F$361*(D368/D356)^(7/12)</f>
        <v>102.25007934221541</v>
      </c>
      <c r="G368" s="1">
        <f t="shared" si="47"/>
        <v>1.0079375446513923</v>
      </c>
      <c r="H368" s="1">
        <f t="shared" si="48"/>
        <v>1.5837908194361672</v>
      </c>
      <c r="I368" s="1">
        <f t="shared" si="44"/>
        <v>1.4365803664090337</v>
      </c>
      <c r="J368" s="1">
        <f t="shared" si="45"/>
        <v>1.5045049922672689</v>
      </c>
    </row>
    <row r="369" spans="1:10">
      <c r="A369" s="88">
        <v>38930</v>
      </c>
      <c r="B369" s="89">
        <f>IPCA!B705</f>
        <v>1</v>
      </c>
      <c r="C369" s="90">
        <f>GEOMEAN(IPCA!D694:D705)</f>
        <v>2553.3624078866478</v>
      </c>
      <c r="D369" s="90">
        <f>GEOMEAN(CPI!B694:B705)</f>
        <v>200.27794727888124</v>
      </c>
      <c r="E369" s="92">
        <f>E$361*(C369/C357)^(8/12)</f>
        <v>103.38761774714662</v>
      </c>
      <c r="F369" s="92">
        <f>F$361*(D369/D357)^(8/12)</f>
        <v>102.58538193124944</v>
      </c>
      <c r="G369" s="1">
        <f t="shared" si="47"/>
        <v>1.007820176722984</v>
      </c>
      <c r="H369" s="1">
        <f t="shared" si="48"/>
        <v>1.5836063970495859</v>
      </c>
      <c r="I369" s="1">
        <f t="shared" si="44"/>
        <v>1.4364130857451749</v>
      </c>
      <c r="J369" s="1">
        <f t="shared" si="45"/>
        <v>1.5043298022119334</v>
      </c>
    </row>
    <row r="370" spans="1:10">
      <c r="A370" s="88">
        <v>38961</v>
      </c>
      <c r="B370" s="89">
        <f>IPCA!B706</f>
        <v>1</v>
      </c>
      <c r="C370" s="90">
        <f>GEOMEAN(IPCA!D695:D706)</f>
        <v>2561.0990417978551</v>
      </c>
      <c r="D370" s="90">
        <f>GEOMEAN(CPI!B695:B706)</f>
        <v>200.61894261796115</v>
      </c>
      <c r="E370" s="92">
        <f>E$361*(C370/C358)^(9/12)</f>
        <v>103.6744027486495</v>
      </c>
      <c r="F370" s="92">
        <f>F$361*(D370/D358)^(9/12)</f>
        <v>102.75005319426404</v>
      </c>
      <c r="G370" s="1">
        <f t="shared" si="47"/>
        <v>1.0089960980617483</v>
      </c>
      <c r="H370" s="1">
        <f t="shared" si="48"/>
        <v>1.5854541438971925</v>
      </c>
      <c r="I370" s="1">
        <f t="shared" si="44"/>
        <v>1.4380890879108592</v>
      </c>
      <c r="J370" s="1">
        <f t="shared" si="45"/>
        <v>1.5060850493838167</v>
      </c>
    </row>
    <row r="371" spans="1:10">
      <c r="A371" s="88">
        <v>38991</v>
      </c>
      <c r="B371" s="89">
        <f>IPCA!B707</f>
        <v>1</v>
      </c>
      <c r="C371" s="90">
        <f>GEOMEAN(IPCA!D696:D707)</f>
        <v>2567.9649812750299</v>
      </c>
      <c r="D371" s="90">
        <f>GEOMEAN(CPI!B696:B707)</f>
        <v>200.8358580392435</v>
      </c>
      <c r="E371" s="92">
        <f>E$361*(C371/C359)^(10/12)</f>
        <v>103.87741232020026</v>
      </c>
      <c r="F371" s="92">
        <f>F$361*(D371/D359)^(10/12)</f>
        <v>102.84867521664684</v>
      </c>
      <c r="G371" s="1">
        <f t="shared" si="47"/>
        <v>1.0100024341722091</v>
      </c>
      <c r="H371" s="1">
        <f t="shared" si="48"/>
        <v>1.5870354183536037</v>
      </c>
      <c r="I371" s="1">
        <f t="shared" si="44"/>
        <v>1.4395233858055729</v>
      </c>
      <c r="J371" s="1">
        <f t="shared" si="45"/>
        <v>1.5075871639841918</v>
      </c>
    </row>
    <row r="372" spans="1:10">
      <c r="A372" s="88">
        <v>39022</v>
      </c>
      <c r="B372" s="89">
        <f>IPCA!B708</f>
        <v>1</v>
      </c>
      <c r="C372" s="90">
        <f>GEOMEAN(IPCA!D697:D708)</f>
        <v>2574.3362540901412</v>
      </c>
      <c r="D372" s="90">
        <f>GEOMEAN(CPI!B697:B708)</f>
        <v>201.16322920778936</v>
      </c>
      <c r="E372" s="92">
        <f>E$361*(C372/C360)^(11/12)</f>
        <v>104.03014009463799</v>
      </c>
      <c r="F372" s="92">
        <f>F$361*(D372/D360)^(11/12)</f>
        <v>103.02436832785666</v>
      </c>
      <c r="G372" s="1">
        <f t="shared" si="47"/>
        <v>1.0097624647751358</v>
      </c>
      <c r="H372" s="1">
        <f t="shared" si="48"/>
        <v>1.5866583500222897</v>
      </c>
      <c r="I372" s="1">
        <f t="shared" si="44"/>
        <v>1.4391813652843573</v>
      </c>
      <c r="J372" s="1">
        <f t="shared" si="45"/>
        <v>1.5072289719932257</v>
      </c>
    </row>
    <row r="373" spans="1:10">
      <c r="A373" s="88">
        <v>39052</v>
      </c>
      <c r="B373" s="89">
        <f>IPCA!B709</f>
        <v>1</v>
      </c>
      <c r="C373" s="90">
        <f>GEOMEAN(IPCA!D698:D709)</f>
        <v>2580.9805520816876</v>
      </c>
      <c r="D373" s="90">
        <f>GEOMEAN(CPI!B698:B709)</f>
        <v>201.58425327305793</v>
      </c>
      <c r="E373" s="92">
        <f>E$361*(C373/C361)</f>
        <v>104.19239195536689</v>
      </c>
      <c r="F373" s="92">
        <f>F$361*(D373/D361)</f>
        <v>103.23068296996145</v>
      </c>
      <c r="G373" s="1">
        <f t="shared" si="47"/>
        <v>1.0093161156909645</v>
      </c>
      <c r="H373" s="1">
        <f t="shared" si="48"/>
        <v>1.5859569934893125</v>
      </c>
      <c r="I373" s="1">
        <f t="shared" si="44"/>
        <v>1.43854519855529</v>
      </c>
      <c r="J373" s="1">
        <f t="shared" si="45"/>
        <v>1.5065627259257057</v>
      </c>
    </row>
    <row r="374" spans="1:10">
      <c r="A374" s="88">
        <v>39083</v>
      </c>
      <c r="B374" s="89">
        <f>IPCA!B710</f>
        <v>1</v>
      </c>
      <c r="C374" s="90">
        <f>GEOMEAN(IPCA!D699:D710)</f>
        <v>2587.3204347175338</v>
      </c>
      <c r="D374" s="90">
        <f>GEOMEAN(CPI!B699:B710)</f>
        <v>201.92966026048921</v>
      </c>
      <c r="E374" s="90">
        <f t="shared" ref="E374:F389" si="49">E362*(C374/C362)</f>
        <v>104.53343615655281</v>
      </c>
      <c r="F374" s="90">
        <f t="shared" si="49"/>
        <v>103.36503305024378</v>
      </c>
      <c r="G374" s="1">
        <f t="shared" si="47"/>
        <v>1.0113036591952822</v>
      </c>
      <c r="H374" s="1">
        <f t="shared" si="48"/>
        <v>1.5890800571871304</v>
      </c>
      <c r="I374" s="1">
        <f t="shared" si="44"/>
        <v>1.4413779792080574</v>
      </c>
      <c r="J374" s="1">
        <f t="shared" si="45"/>
        <v>1.5095294465726965</v>
      </c>
    </row>
    <row r="375" spans="1:10">
      <c r="A375" s="88">
        <v>39114</v>
      </c>
      <c r="B375" s="89">
        <f>IPCA!B711</f>
        <v>1</v>
      </c>
      <c r="C375" s="90">
        <f>GEOMEAN(IPCA!D700:D711)</f>
        <v>2593.7404183325234</v>
      </c>
      <c r="D375" s="90">
        <f>GEOMEAN(CPI!B700:B711)</f>
        <v>202.33164647626117</v>
      </c>
      <c r="E375" s="90">
        <f t="shared" si="49"/>
        <v>104.86819770436394</v>
      </c>
      <c r="F375" s="90">
        <f t="shared" si="49"/>
        <v>103.56866175018557</v>
      </c>
      <c r="G375" s="1">
        <f t="shared" si="47"/>
        <v>1.0125475788932461</v>
      </c>
      <c r="H375" s="1">
        <f t="shared" si="48"/>
        <v>1.5910346511083564</v>
      </c>
      <c r="I375" s="1">
        <f t="shared" si="44"/>
        <v>1.443150897207756</v>
      </c>
      <c r="J375" s="1">
        <f t="shared" si="45"/>
        <v>1.5113861919687752</v>
      </c>
    </row>
    <row r="376" spans="1:10">
      <c r="A376" s="88">
        <v>39142</v>
      </c>
      <c r="B376" s="89">
        <f>IPCA!B712</f>
        <v>1</v>
      </c>
      <c r="C376" s="90">
        <f>GEOMEAN(IPCA!D701:D712)</f>
        <v>2600.0468875159486</v>
      </c>
      <c r="D376" s="90">
        <f>GEOMEAN(CPI!B701:B712)</f>
        <v>202.79431216580133</v>
      </c>
      <c r="E376" s="90">
        <f t="shared" si="49"/>
        <v>105.18176529696346</v>
      </c>
      <c r="F376" s="90">
        <f t="shared" si="49"/>
        <v>103.82334687134083</v>
      </c>
      <c r="G376" s="1">
        <f t="shared" si="47"/>
        <v>1.0130839398512745</v>
      </c>
      <c r="H376" s="1">
        <f t="shared" si="48"/>
        <v>1.59187744495579</v>
      </c>
      <c r="I376" s="1">
        <f t="shared" si="44"/>
        <v>1.4439153549122048</v>
      </c>
      <c r="J376" s="1">
        <f t="shared" si="45"/>
        <v>1.5121867948863796</v>
      </c>
    </row>
    <row r="377" spans="1:10">
      <c r="A377" s="88">
        <v>39173</v>
      </c>
      <c r="B377" s="89">
        <f>IPCA!B713</f>
        <v>1</v>
      </c>
      <c r="C377" s="90">
        <f>GEOMEAN(IPCA!D702:D713)</f>
        <v>2606.4554669969548</v>
      </c>
      <c r="D377" s="90">
        <f>GEOMEAN(CPI!B702:B713)</f>
        <v>203.22420698461337</v>
      </c>
      <c r="E377" s="90">
        <f t="shared" si="49"/>
        <v>105.49321248920309</v>
      </c>
      <c r="F377" s="90">
        <f t="shared" si="49"/>
        <v>104.04397116293995</v>
      </c>
      <c r="G377" s="1">
        <f t="shared" si="47"/>
        <v>1.0139291235240677</v>
      </c>
      <c r="H377" s="1">
        <f t="shared" si="48"/>
        <v>1.5932054976201742</v>
      </c>
      <c r="I377" s="1">
        <f t="shared" si="44"/>
        <v>1.4451199675162172</v>
      </c>
      <c r="J377" s="1">
        <f t="shared" si="45"/>
        <v>1.5134483641788896</v>
      </c>
    </row>
    <row r="378" spans="1:10">
      <c r="A378" s="88">
        <v>39203</v>
      </c>
      <c r="B378" s="89">
        <f>IPCA!B714</f>
        <v>1</v>
      </c>
      <c r="C378" s="90">
        <f>GEOMEAN(IPCA!D703:D714)</f>
        <v>2613.2706138796084</v>
      </c>
      <c r="D378" s="90">
        <f>GEOMEAN(CPI!B703:B714)</f>
        <v>203.67438873941703</v>
      </c>
      <c r="E378" s="90">
        <f t="shared" si="49"/>
        <v>105.79461296956889</v>
      </c>
      <c r="F378" s="90">
        <f t="shared" si="49"/>
        <v>104.27001511140963</v>
      </c>
      <c r="G378" s="1">
        <f t="shared" si="47"/>
        <v>1.0146216326575792</v>
      </c>
      <c r="H378" s="1">
        <f t="shared" si="48"/>
        <v>1.5942936499703384</v>
      </c>
      <c r="I378" s="1">
        <f t="shared" si="44"/>
        <v>1.4461069781003952</v>
      </c>
      <c r="J378" s="1">
        <f t="shared" si="45"/>
        <v>1.5144820427575749</v>
      </c>
    </row>
    <row r="379" spans="1:10">
      <c r="A379" s="88">
        <v>39234</v>
      </c>
      <c r="B379" s="89">
        <f>IPCA!B715</f>
        <v>1</v>
      </c>
      <c r="C379" s="90">
        <f>GEOMEAN(IPCA!D704:D715)</f>
        <v>2621.1732272099157</v>
      </c>
      <c r="D379" s="90">
        <f>GEOMEAN(CPI!B704:B715)</f>
        <v>204.12493391729123</v>
      </c>
      <c r="E379" s="90">
        <f t="shared" si="49"/>
        <v>106.12766714399162</v>
      </c>
      <c r="F379" s="90">
        <f t="shared" si="49"/>
        <v>104.52055829584525</v>
      </c>
      <c r="G379" s="1">
        <f t="shared" si="47"/>
        <v>1.0153760071162024</v>
      </c>
      <c r="H379" s="1">
        <f t="shared" si="48"/>
        <v>1.595479012444754</v>
      </c>
      <c r="I379" s="1">
        <f t="shared" si="44"/>
        <v>1.4471821633059958</v>
      </c>
      <c r="J379" s="1">
        <f t="shared" si="45"/>
        <v>1.5156080650444319</v>
      </c>
    </row>
    <row r="380" spans="1:10">
      <c r="A380" s="88">
        <v>39264</v>
      </c>
      <c r="B380" s="89">
        <f>IPCA!B716</f>
        <v>1</v>
      </c>
      <c r="C380" s="90">
        <f>GEOMEAN(IPCA!D705:D716)</f>
        <v>2629.2094508929022</v>
      </c>
      <c r="D380" s="90">
        <f>GEOMEAN(CPI!B705:B716)</f>
        <v>204.52180712475572</v>
      </c>
      <c r="E380" s="90">
        <f t="shared" si="49"/>
        <v>106.45705822961754</v>
      </c>
      <c r="F380" s="90">
        <f t="shared" si="49"/>
        <v>104.743348953511</v>
      </c>
      <c r="G380" s="1">
        <f t="shared" si="47"/>
        <v>1.0163610319244913</v>
      </c>
      <c r="H380" s="1">
        <f t="shared" si="48"/>
        <v>1.5970268000597343</v>
      </c>
      <c r="I380" s="1">
        <f t="shared" si="44"/>
        <v>1.4485860868997966</v>
      </c>
      <c r="J380" s="1">
        <f t="shared" si="45"/>
        <v>1.5170783691812726</v>
      </c>
    </row>
    <row r="381" spans="1:10">
      <c r="A381" s="88">
        <v>39295</v>
      </c>
      <c r="B381" s="89">
        <f>IPCA!B717</f>
        <v>1</v>
      </c>
      <c r="C381" s="90">
        <f>GEOMEAN(IPCA!D706:D717)</f>
        <v>2638.191404740051</v>
      </c>
      <c r="D381" s="90">
        <f>GEOMEAN(CPI!B706:B717)</f>
        <v>204.85458372984203</v>
      </c>
      <c r="E381" s="90">
        <f t="shared" si="49"/>
        <v>106.8224094059666</v>
      </c>
      <c r="F381" s="90">
        <f t="shared" si="49"/>
        <v>104.92960407183556</v>
      </c>
      <c r="G381" s="1">
        <f t="shared" si="47"/>
        <v>1.0180388113619032</v>
      </c>
      <c r="H381" s="1">
        <f t="shared" si="48"/>
        <v>1.5996631257766523</v>
      </c>
      <c r="I381" s="1">
        <f t="shared" si="44"/>
        <v>1.4509773709746292</v>
      </c>
      <c r="J381" s="1">
        <f t="shared" si="45"/>
        <v>1.5195827183375317</v>
      </c>
    </row>
    <row r="382" spans="1:10">
      <c r="A382" s="88">
        <v>39326</v>
      </c>
      <c r="B382" s="89">
        <f>IPCA!B718</f>
        <v>1</v>
      </c>
      <c r="C382" s="90">
        <f>GEOMEAN(IPCA!D707:D718)</f>
        <v>2647.1380004290827</v>
      </c>
      <c r="D382" s="90">
        <f>GEOMEAN(CPI!B707:B718)</f>
        <v>205.31906813329118</v>
      </c>
      <c r="E382" s="90">
        <f t="shared" si="49"/>
        <v>107.15729720280014</v>
      </c>
      <c r="F382" s="90">
        <f t="shared" si="49"/>
        <v>105.15729420758917</v>
      </c>
      <c r="G382" s="1">
        <f t="shared" si="47"/>
        <v>1.0190191561154358</v>
      </c>
      <c r="H382" s="1">
        <f t="shared" si="48"/>
        <v>1.6012035595354368</v>
      </c>
      <c r="I382" s="1">
        <f t="shared" si="44"/>
        <v>1.4523746242396856</v>
      </c>
      <c r="J382" s="1">
        <f t="shared" si="45"/>
        <v>1.5210460367580623</v>
      </c>
    </row>
    <row r="383" spans="1:10">
      <c r="A383" s="88">
        <v>39356</v>
      </c>
      <c r="B383" s="89">
        <f>IPCA!B719</f>
        <v>1</v>
      </c>
      <c r="C383" s="90">
        <f>GEOMEAN(IPCA!D708:D719)</f>
        <v>2656.0490938222179</v>
      </c>
      <c r="D383" s="90">
        <f>GEOMEAN(CPI!B708:B719)</f>
        <v>205.91451470373963</v>
      </c>
      <c r="E383" s="90">
        <f t="shared" si="49"/>
        <v>107.44052542518509</v>
      </c>
      <c r="F383" s="90">
        <f t="shared" si="49"/>
        <v>105.44947128425723</v>
      </c>
      <c r="G383" s="1">
        <f t="shared" si="47"/>
        <v>1.018881594347312</v>
      </c>
      <c r="H383" s="1">
        <f t="shared" si="48"/>
        <v>1.6009874061967542</v>
      </c>
      <c r="I383" s="1">
        <f t="shared" si="44"/>
        <v>1.4521785619575491</v>
      </c>
      <c r="J383" s="1">
        <f t="shared" si="45"/>
        <v>1.520840704227306</v>
      </c>
    </row>
    <row r="384" spans="1:10">
      <c r="A384" s="88">
        <v>39387</v>
      </c>
      <c r="B384" s="89">
        <f>IPCA!B720</f>
        <v>1</v>
      </c>
      <c r="C384" s="90">
        <f>GEOMEAN(IPCA!D709:D720)</f>
        <v>2665.1449680512974</v>
      </c>
      <c r="D384" s="90">
        <f>GEOMEAN(CPI!B709:B720)</f>
        <v>206.63924459398936</v>
      </c>
      <c r="E384" s="90">
        <f t="shared" si="49"/>
        <v>107.69976298099702</v>
      </c>
      <c r="F384" s="90">
        <f t="shared" si="49"/>
        <v>105.82887205519607</v>
      </c>
      <c r="G384" s="1">
        <f t="shared" si="47"/>
        <v>1.0176784547493349</v>
      </c>
      <c r="H384" s="1">
        <f t="shared" si="48"/>
        <v>1.5990968907973748</v>
      </c>
      <c r="I384" s="1">
        <f t="shared" si="44"/>
        <v>1.4504637664985698</v>
      </c>
      <c r="J384" s="1">
        <f t="shared" si="45"/>
        <v>1.5190448295313426</v>
      </c>
    </row>
    <row r="385" spans="1:10">
      <c r="A385" s="88">
        <v>39417</v>
      </c>
      <c r="B385" s="89">
        <f>IPCA!B721</f>
        <v>1</v>
      </c>
      <c r="C385" s="90">
        <f>GEOMEAN(IPCA!D710:D721)</f>
        <v>2674.8485314536806</v>
      </c>
      <c r="D385" s="90">
        <f>GEOMEAN(CPI!B710:B721)</f>
        <v>207.32922308145598</v>
      </c>
      <c r="E385" s="90">
        <f t="shared" si="49"/>
        <v>107.98177707525734</v>
      </c>
      <c r="F385" s="90">
        <f t="shared" si="49"/>
        <v>106.17266453515546</v>
      </c>
      <c r="G385" s="1">
        <f t="shared" si="47"/>
        <v>1.0170393438652268</v>
      </c>
      <c r="H385" s="1">
        <f t="shared" si="48"/>
        <v>1.5980926440995276</v>
      </c>
      <c r="I385" s="1">
        <f t="shared" si="44"/>
        <v>1.4495528626901542</v>
      </c>
      <c r="J385" s="1">
        <f t="shared" si="45"/>
        <v>1.5180908562213342</v>
      </c>
    </row>
    <row r="386" spans="1:10">
      <c r="A386" s="88">
        <v>39448</v>
      </c>
      <c r="B386" s="89">
        <f>IPCA!B722</f>
        <v>1</v>
      </c>
      <c r="C386" s="90">
        <f>GEOMEAN(IPCA!D711:D722)</f>
        <v>2684.8096757797512</v>
      </c>
      <c r="D386" s="90">
        <f>GEOMEAN(CPI!B711:B722)</f>
        <v>208.05462486109857</v>
      </c>
      <c r="E386" s="90">
        <f t="shared" si="49"/>
        <v>108.47221591486314</v>
      </c>
      <c r="F386" s="90">
        <f t="shared" si="49"/>
        <v>106.50031871138367</v>
      </c>
      <c r="G386" s="1">
        <f t="shared" si="47"/>
        <v>1.0185154112902077</v>
      </c>
      <c r="H386" s="1">
        <f t="shared" si="48"/>
        <v>1.6004120160179158</v>
      </c>
      <c r="I386" s="1">
        <f t="shared" ref="I386:I432" si="50">$I$433*(G386/$G$433)*B386</f>
        <v>1.4516566532409436</v>
      </c>
      <c r="J386" s="1">
        <f t="shared" si="45"/>
        <v>1.5202941185381227</v>
      </c>
    </row>
    <row r="387" spans="1:10">
      <c r="A387" s="88">
        <v>39479</v>
      </c>
      <c r="B387" s="89">
        <f>IPCA!B723</f>
        <v>1</v>
      </c>
      <c r="C387" s="90">
        <f>GEOMEAN(IPCA!D712:D723)</f>
        <v>2694.9196415468341</v>
      </c>
      <c r="D387" s="90">
        <f>GEOMEAN(CPI!B712:B723)</f>
        <v>208.74018260122168</v>
      </c>
      <c r="E387" s="90">
        <f t="shared" si="49"/>
        <v>108.95900135943194</v>
      </c>
      <c r="F387" s="90">
        <f t="shared" si="49"/>
        <v>106.84903593681955</v>
      </c>
      <c r="G387" s="1">
        <f t="shared" si="47"/>
        <v>1.0197471638757698</v>
      </c>
      <c r="H387" s="1">
        <f t="shared" si="48"/>
        <v>1.6023474915314357</v>
      </c>
      <c r="I387" s="1">
        <f t="shared" si="50"/>
        <v>1.4534122298538816</v>
      </c>
      <c r="J387" s="1">
        <f t="shared" ref="J387:J450" si="51">$J$505*(G387/$G$505)*B387</f>
        <v>1.5221327026091795</v>
      </c>
    </row>
    <row r="388" spans="1:10">
      <c r="A388" s="88">
        <v>39508</v>
      </c>
      <c r="B388" s="89">
        <f>IPCA!B724</f>
        <v>1</v>
      </c>
      <c r="C388" s="90">
        <f>GEOMEAN(IPCA!D713:D724)</f>
        <v>2705.3149218371095</v>
      </c>
      <c r="D388" s="90">
        <f>GEOMEAN(CPI!B713:B724)</f>
        <v>209.42043160655328</v>
      </c>
      <c r="E388" s="90">
        <f t="shared" si="49"/>
        <v>109.44025683894459</v>
      </c>
      <c r="F388" s="90">
        <f t="shared" si="49"/>
        <v>107.2156801659042</v>
      </c>
      <c r="G388" s="1">
        <f t="shared" si="47"/>
        <v>1.0207486131655192</v>
      </c>
      <c r="H388" s="1">
        <f t="shared" si="48"/>
        <v>1.6039210872364995</v>
      </c>
      <c r="I388" s="1">
        <f t="shared" si="50"/>
        <v>1.4548395627231079</v>
      </c>
      <c r="J388" s="1">
        <f t="shared" si="51"/>
        <v>1.5236275228626028</v>
      </c>
    </row>
    <row r="389" spans="1:10">
      <c r="A389" s="88">
        <v>39539</v>
      </c>
      <c r="B389" s="89">
        <f>IPCA!B725</f>
        <v>1</v>
      </c>
      <c r="C389" s="90">
        <f>GEOMEAN(IPCA!D714:D725)</f>
        <v>2716.4264347515109</v>
      </c>
      <c r="D389" s="90">
        <f>GEOMEAN(CPI!B714:B725)</f>
        <v>210.0953917781091</v>
      </c>
      <c r="E389" s="90">
        <f t="shared" si="49"/>
        <v>109.94415777327544</v>
      </c>
      <c r="F389" s="90">
        <f t="shared" si="49"/>
        <v>107.56178709204248</v>
      </c>
      <c r="G389" s="1">
        <f t="shared" si="47"/>
        <v>1.0221488573743602</v>
      </c>
      <c r="H389" s="1">
        <f t="shared" si="48"/>
        <v>1.606121316739507</v>
      </c>
      <c r="I389" s="1">
        <f t="shared" si="50"/>
        <v>1.456835284927597</v>
      </c>
      <c r="J389" s="1">
        <f t="shared" si="51"/>
        <v>1.5257176071280156</v>
      </c>
    </row>
    <row r="390" spans="1:10">
      <c r="A390" s="88">
        <v>39569</v>
      </c>
      <c r="B390" s="89">
        <f>IPCA!B726</f>
        <v>1</v>
      </c>
      <c r="C390" s="90">
        <f>GEOMEAN(IPCA!D715:D726)</f>
        <v>2728.7372858307331</v>
      </c>
      <c r="D390" s="90">
        <f>GEOMEAN(CPI!B715:B726)</f>
        <v>210.81281516356282</v>
      </c>
      <c r="E390" s="90">
        <f t="shared" ref="E390:F405" si="52">E378*(C390/C378)</f>
        <v>110.46912000495708</v>
      </c>
      <c r="F390" s="90">
        <f t="shared" si="52"/>
        <v>107.9244943796384</v>
      </c>
      <c r="G390" s="1">
        <f t="shared" si="47"/>
        <v>1.0235778322608362</v>
      </c>
      <c r="H390" s="1">
        <f t="shared" si="48"/>
        <v>1.608366691285197</v>
      </c>
      <c r="I390" s="1">
        <f t="shared" si="50"/>
        <v>1.4588719560258177</v>
      </c>
      <c r="J390" s="1">
        <f t="shared" si="51"/>
        <v>1.5278505764393939</v>
      </c>
    </row>
    <row r="391" spans="1:10">
      <c r="A391" s="88">
        <v>39600</v>
      </c>
      <c r="B391" s="89">
        <f>IPCA!B727</f>
        <v>1</v>
      </c>
      <c r="C391" s="90">
        <f>GEOMEAN(IPCA!D716:D727)</f>
        <v>2742.1501164227966</v>
      </c>
      <c r="D391" s="90">
        <f>GEOMEAN(CPI!B716:B727)</f>
        <v>211.67535290392152</v>
      </c>
      <c r="E391" s="90">
        <f t="shared" si="52"/>
        <v>111.02585353519268</v>
      </c>
      <c r="F391" s="90">
        <f t="shared" si="52"/>
        <v>108.38669063306335</v>
      </c>
      <c r="G391" s="1">
        <f t="shared" si="47"/>
        <v>1.0243495108736556</v>
      </c>
      <c r="H391" s="1">
        <f t="shared" si="48"/>
        <v>1.6095792440956604</v>
      </c>
      <c r="I391" s="1">
        <f t="shared" si="50"/>
        <v>1.4599718042755796</v>
      </c>
      <c r="J391" s="1">
        <f t="shared" si="51"/>
        <v>1.5290024278924663</v>
      </c>
    </row>
    <row r="392" spans="1:10">
      <c r="A392" s="88">
        <v>39630</v>
      </c>
      <c r="B392" s="89">
        <f>IPCA!B728</f>
        <v>1</v>
      </c>
      <c r="C392" s="90">
        <f>GEOMEAN(IPCA!D717:D728)</f>
        <v>2756.2916314691247</v>
      </c>
      <c r="D392" s="90">
        <f>GEOMEAN(CPI!B717:B728)</f>
        <v>212.63870946020666</v>
      </c>
      <c r="E392" s="90">
        <f t="shared" si="52"/>
        <v>111.60263348721263</v>
      </c>
      <c r="F392" s="90">
        <f t="shared" si="52"/>
        <v>108.90032148224043</v>
      </c>
      <c r="G392" s="1">
        <f t="shared" si="47"/>
        <v>1.0248145457074054</v>
      </c>
      <c r="H392" s="1">
        <f t="shared" si="48"/>
        <v>1.6103099618909438</v>
      </c>
      <c r="I392" s="1">
        <f t="shared" si="50"/>
        <v>1.460634603191451</v>
      </c>
      <c r="J392" s="1">
        <f t="shared" si="51"/>
        <v>1.5296965653741659</v>
      </c>
    </row>
    <row r="393" spans="1:10">
      <c r="A393" s="88">
        <v>39661</v>
      </c>
      <c r="B393" s="89">
        <f>IPCA!B729</f>
        <v>1</v>
      </c>
      <c r="C393" s="90">
        <f>GEOMEAN(IPCA!D718:D729)</f>
        <v>2770.0688209453319</v>
      </c>
      <c r="D393" s="90">
        <f>GEOMEAN(CPI!B718:B729)</f>
        <v>213.56793410441202</v>
      </c>
      <c r="E393" s="90">
        <f t="shared" si="52"/>
        <v>112.16222793466414</v>
      </c>
      <c r="F393" s="90">
        <f t="shared" si="52"/>
        <v>109.3927134067409</v>
      </c>
      <c r="G393" s="1">
        <f t="shared" si="47"/>
        <v>1.0253171755382438</v>
      </c>
      <c r="H393" s="1">
        <f t="shared" si="48"/>
        <v>1.6110997533972538</v>
      </c>
      <c r="I393" s="1">
        <f t="shared" si="50"/>
        <v>1.461350985025212</v>
      </c>
      <c r="J393" s="1">
        <f t="shared" si="51"/>
        <v>1.5304468192899681</v>
      </c>
    </row>
    <row r="394" spans="1:10">
      <c r="A394" s="88">
        <v>39692</v>
      </c>
      <c r="B394" s="89">
        <f>IPCA!B730</f>
        <v>1</v>
      </c>
      <c r="C394" s="90">
        <f>GEOMEAN(IPCA!D719:D730)</f>
        <v>2784.0999278197323</v>
      </c>
      <c r="D394" s="90">
        <f>GEOMEAN(CPI!B719:B730)</f>
        <v>214.42729909538946</v>
      </c>
      <c r="E394" s="90">
        <f t="shared" si="52"/>
        <v>112.70157557305861</v>
      </c>
      <c r="F394" s="90">
        <f t="shared" si="52"/>
        <v>109.82221369948094</v>
      </c>
      <c r="G394" s="1">
        <f t="shared" si="47"/>
        <v>1.0262183922230597</v>
      </c>
      <c r="H394" s="1">
        <f t="shared" si="48"/>
        <v>1.6125158517649634</v>
      </c>
      <c r="I394" s="1">
        <f t="shared" si="50"/>
        <v>1.462635459645844</v>
      </c>
      <c r="J394" s="1">
        <f t="shared" si="51"/>
        <v>1.5317920266479188</v>
      </c>
    </row>
    <row r="395" spans="1:10">
      <c r="A395" s="88">
        <v>39722</v>
      </c>
      <c r="B395" s="89">
        <f>IPCA!B731</f>
        <v>1</v>
      </c>
      <c r="C395" s="90">
        <f>GEOMEAN(IPCA!D720:D731)</f>
        <v>2798.5508095936184</v>
      </c>
      <c r="D395" s="90">
        <f>GEOMEAN(CPI!B720:B731)</f>
        <v>215.06974903542294</v>
      </c>
      <c r="E395" s="90">
        <f t="shared" si="52"/>
        <v>113.20489900249609</v>
      </c>
      <c r="F395" s="90">
        <f t="shared" si="52"/>
        <v>110.13789560999494</v>
      </c>
      <c r="G395" s="1">
        <f t="shared" si="47"/>
        <v>1.0278469401972379</v>
      </c>
      <c r="H395" s="1">
        <f t="shared" si="48"/>
        <v>1.6150748191773807</v>
      </c>
      <c r="I395" s="1">
        <f t="shared" si="50"/>
        <v>1.4649565757287544</v>
      </c>
      <c r="J395" s="1">
        <f t="shared" si="51"/>
        <v>1.5342228901178825</v>
      </c>
    </row>
    <row r="396" spans="1:10">
      <c r="A396" s="88">
        <v>39753</v>
      </c>
      <c r="B396" s="89">
        <f>IPCA!B732</f>
        <v>1</v>
      </c>
      <c r="C396" s="90">
        <f>GEOMEAN(IPCA!D721:D732)</f>
        <v>2813.0305778713523</v>
      </c>
      <c r="D396" s="90">
        <f>GEOMEAN(CPI!B721:B732)</f>
        <v>215.26050998061132</v>
      </c>
      <c r="E396" s="90">
        <f t="shared" si="52"/>
        <v>113.67589010235426</v>
      </c>
      <c r="F396" s="90">
        <f t="shared" si="52"/>
        <v>110.24419400116705</v>
      </c>
      <c r="G396" s="1">
        <f t="shared" si="47"/>
        <v>1.0311281345224483</v>
      </c>
      <c r="H396" s="1">
        <f t="shared" si="48"/>
        <v>1.6202306202254027</v>
      </c>
      <c r="I396" s="1">
        <f t="shared" si="50"/>
        <v>1.4696331545217394</v>
      </c>
      <c r="J396" s="1">
        <f t="shared" si="51"/>
        <v>1.5391205876677694</v>
      </c>
    </row>
    <row r="397" spans="1:10">
      <c r="A397" s="88">
        <v>39783</v>
      </c>
      <c r="B397" s="89">
        <f>IPCA!B733</f>
        <v>1</v>
      </c>
      <c r="C397" s="90">
        <f>GEOMEAN(IPCA!D722:D733)</f>
        <v>2826.5068831333829</v>
      </c>
      <c r="D397" s="90">
        <f>GEOMEAN(CPI!B722:B733)</f>
        <v>215.27690110393684</v>
      </c>
      <c r="E397" s="90">
        <f t="shared" si="52"/>
        <v>114.1041193799181</v>
      </c>
      <c r="F397" s="90">
        <f t="shared" si="52"/>
        <v>110.24264627710588</v>
      </c>
      <c r="G397" s="1">
        <f t="shared" si="47"/>
        <v>1.0350270356637306</v>
      </c>
      <c r="H397" s="1">
        <f t="shared" si="48"/>
        <v>1.62635703536513</v>
      </c>
      <c r="I397" s="1">
        <f t="shared" si="50"/>
        <v>1.4751901306060791</v>
      </c>
      <c r="J397" s="1">
        <f t="shared" si="51"/>
        <v>1.5449403095965168</v>
      </c>
    </row>
    <row r="398" spans="1:10">
      <c r="A398" s="88">
        <v>39814</v>
      </c>
      <c r="B398" s="89">
        <f>IPCA!B734</f>
        <v>1</v>
      </c>
      <c r="C398" s="90">
        <f>GEOMEAN(IPCA!D723:D734)</f>
        <v>2839.9060687046481</v>
      </c>
      <c r="D398" s="90">
        <f>GEOMEAN(CPI!B723:B734)</f>
        <v>215.2822547573023</v>
      </c>
      <c r="E398" s="90">
        <f t="shared" si="52"/>
        <v>114.73845131051731</v>
      </c>
      <c r="F398" s="90">
        <f t="shared" si="52"/>
        <v>110.20004366576774</v>
      </c>
      <c r="G398" s="1">
        <f t="shared" si="47"/>
        <v>1.0411833561383548</v>
      </c>
      <c r="H398" s="1">
        <f t="shared" si="48"/>
        <v>1.6360305750610733</v>
      </c>
      <c r="I398" s="1">
        <f t="shared" si="50"/>
        <v>1.4839645325222472</v>
      </c>
      <c r="J398" s="1">
        <f t="shared" si="51"/>
        <v>1.5541295842070513</v>
      </c>
    </row>
    <row r="399" spans="1:10">
      <c r="A399" s="88">
        <v>39845</v>
      </c>
      <c r="B399" s="89">
        <f>IPCA!B735</f>
        <v>1</v>
      </c>
      <c r="C399" s="90">
        <f>GEOMEAN(IPCA!D724:D735)</f>
        <v>2853.5107059151655</v>
      </c>
      <c r="D399" s="90">
        <f>GEOMEAN(CPI!B724:B735)</f>
        <v>215.32458208068269</v>
      </c>
      <c r="E399" s="90">
        <f t="shared" si="52"/>
        <v>115.37103819040195</v>
      </c>
      <c r="F399" s="90">
        <f t="shared" si="52"/>
        <v>110.21943030859869</v>
      </c>
      <c r="G399" s="1">
        <f t="shared" si="47"/>
        <v>1.0467395618665374</v>
      </c>
      <c r="H399" s="1">
        <f t="shared" si="48"/>
        <v>1.6447611434081804</v>
      </c>
      <c r="I399" s="1">
        <f t="shared" si="50"/>
        <v>1.4918836105476594</v>
      </c>
      <c r="J399" s="1">
        <f t="shared" si="51"/>
        <v>1.5624230933639165</v>
      </c>
    </row>
    <row r="400" spans="1:10">
      <c r="A400" s="88">
        <v>39873</v>
      </c>
      <c r="B400" s="89">
        <f>IPCA!B736</f>
        <v>1</v>
      </c>
      <c r="C400" s="90">
        <f>GEOMEAN(IPCA!D725:D736)</f>
        <v>2866.5131637501349</v>
      </c>
      <c r="D400" s="90">
        <f>GEOMEAN(CPI!B725:B736)</f>
        <v>215.25563655076257</v>
      </c>
      <c r="E400" s="90">
        <f t="shared" si="52"/>
        <v>115.96133756583014</v>
      </c>
      <c r="F400" s="90">
        <f t="shared" si="52"/>
        <v>110.20309386857593</v>
      </c>
      <c r="G400" s="1">
        <f t="shared" si="47"/>
        <v>1.0522511981752642</v>
      </c>
      <c r="H400" s="1">
        <f t="shared" si="48"/>
        <v>1.6534216790060003</v>
      </c>
      <c r="I400" s="1">
        <f t="shared" si="50"/>
        <v>1.4997391652394361</v>
      </c>
      <c r="J400" s="1">
        <f t="shared" si="51"/>
        <v>1.570650075666584</v>
      </c>
    </row>
    <row r="401" spans="1:10">
      <c r="A401" s="88">
        <v>39904</v>
      </c>
      <c r="B401" s="89">
        <f>IPCA!B737</f>
        <v>1</v>
      </c>
      <c r="C401" s="90">
        <f>GEOMEAN(IPCA!D726:D737)</f>
        <v>2879.4081600402892</v>
      </c>
      <c r="D401" s="90">
        <f>GEOMEAN(CPI!B726:B737)</f>
        <v>215.12300566956566</v>
      </c>
      <c r="E401" s="90">
        <f t="shared" si="52"/>
        <v>116.54065097849241</v>
      </c>
      <c r="F401" s="90">
        <f t="shared" si="52"/>
        <v>110.13575661320638</v>
      </c>
      <c r="G401" s="1">
        <f t="shared" si="47"/>
        <v>1.0581545409251587</v>
      </c>
      <c r="H401" s="1">
        <f t="shared" si="48"/>
        <v>1.6626977101459075</v>
      </c>
      <c r="I401" s="1">
        <f t="shared" si="50"/>
        <v>1.5081530062910804</v>
      </c>
      <c r="J401" s="1">
        <f t="shared" si="51"/>
        <v>1.5794617413153251</v>
      </c>
    </row>
    <row r="402" spans="1:10">
      <c r="A402" s="88">
        <v>39934</v>
      </c>
      <c r="B402" s="89">
        <f>IPCA!B738</f>
        <v>1</v>
      </c>
      <c r="C402" s="90">
        <f>GEOMEAN(IPCA!D727:D738)</f>
        <v>2891.5945802924721</v>
      </c>
      <c r="D402" s="90">
        <f>GEOMEAN(CPI!B727:B738)</f>
        <v>214.89192337173665</v>
      </c>
      <c r="E402" s="90">
        <f t="shared" si="52"/>
        <v>117.06217024068155</v>
      </c>
      <c r="F402" s="90">
        <f t="shared" si="52"/>
        <v>110.01277203270911</v>
      </c>
      <c r="G402" s="1">
        <f t="shared" si="47"/>
        <v>1.0640779981971231</v>
      </c>
      <c r="H402" s="1">
        <f t="shared" si="48"/>
        <v>1.6720053476046395</v>
      </c>
      <c r="I402" s="1">
        <f t="shared" si="50"/>
        <v>1.51659551591216</v>
      </c>
      <c r="J402" s="1">
        <f t="shared" si="51"/>
        <v>1.5883034310454507</v>
      </c>
    </row>
    <row r="403" spans="1:10">
      <c r="A403" s="88">
        <v>39965</v>
      </c>
      <c r="B403" s="89">
        <f>IPCA!B739</f>
        <v>1</v>
      </c>
      <c r="C403" s="90">
        <f>GEOMEAN(IPCA!D728:D739)</f>
        <v>2902.9176519672087</v>
      </c>
      <c r="D403" s="90">
        <f>GEOMEAN(CPI!B728:B739)</f>
        <v>214.63473494553028</v>
      </c>
      <c r="E403" s="90">
        <f t="shared" si="52"/>
        <v>117.53510798762679</v>
      </c>
      <c r="F403" s="90">
        <f t="shared" si="52"/>
        <v>109.90201880617607</v>
      </c>
      <c r="G403" s="1">
        <f t="shared" si="47"/>
        <v>1.0694535847873048</v>
      </c>
      <c r="H403" s="1">
        <f t="shared" si="48"/>
        <v>1.6804521057751156</v>
      </c>
      <c r="I403" s="1">
        <f t="shared" si="50"/>
        <v>1.5242571633965365</v>
      </c>
      <c r="J403" s="1">
        <f t="shared" si="51"/>
        <v>1.5963273377886911</v>
      </c>
    </row>
    <row r="404" spans="1:10">
      <c r="A404" s="88">
        <v>39995</v>
      </c>
      <c r="B404" s="89">
        <f>IPCA!B740</f>
        <v>1</v>
      </c>
      <c r="C404" s="90">
        <f>GEOMEAN(IPCA!D729:D740)</f>
        <v>2913.5839169354249</v>
      </c>
      <c r="D404" s="90">
        <f>GEOMEAN(CPI!B729:B740)</f>
        <v>214.25597734015196</v>
      </c>
      <c r="E404" s="90">
        <f t="shared" si="52"/>
        <v>117.97142011517367</v>
      </c>
      <c r="F404" s="90">
        <f t="shared" si="52"/>
        <v>109.72858550103568</v>
      </c>
      <c r="G404" s="1">
        <f t="shared" si="47"/>
        <v>1.075120212080563</v>
      </c>
      <c r="H404" s="1">
        <f t="shared" si="48"/>
        <v>1.6893561815602207</v>
      </c>
      <c r="I404" s="1">
        <f t="shared" si="50"/>
        <v>1.5323336216616839</v>
      </c>
      <c r="J404" s="1">
        <f t="shared" si="51"/>
        <v>1.6047856684633099</v>
      </c>
    </row>
    <row r="405" spans="1:10">
      <c r="A405" s="88">
        <v>40026</v>
      </c>
      <c r="B405" s="89">
        <f>IPCA!B741</f>
        <v>1</v>
      </c>
      <c r="C405" s="90">
        <f>GEOMEAN(IPCA!D730:D741)</f>
        <v>2923.973098917792</v>
      </c>
      <c r="D405" s="90">
        <f>GEOMEAN(CPI!B730:B741)</f>
        <v>213.98913154692025</v>
      </c>
      <c r="E405" s="90">
        <f t="shared" si="52"/>
        <v>118.39393112396468</v>
      </c>
      <c r="F405" s="90">
        <f t="shared" si="52"/>
        <v>109.60845708244378</v>
      </c>
      <c r="G405" s="1">
        <f t="shared" si="47"/>
        <v>1.0801532498072914</v>
      </c>
      <c r="H405" s="1">
        <f t="shared" si="48"/>
        <v>1.6972646863954339</v>
      </c>
      <c r="I405" s="1">
        <f t="shared" si="50"/>
        <v>1.5395070454715041</v>
      </c>
      <c r="J405" s="1">
        <f t="shared" si="51"/>
        <v>1.6122982672610375</v>
      </c>
    </row>
    <row r="406" spans="1:10">
      <c r="A406" s="88">
        <v>40057</v>
      </c>
      <c r="B406" s="89">
        <f>IPCA!B742</f>
        <v>1</v>
      </c>
      <c r="C406" s="90">
        <f>GEOMEAN(IPCA!D731:D742)</f>
        <v>2934.3507008073561</v>
      </c>
      <c r="D406" s="90">
        <f>GEOMEAN(CPI!B731:B742)</f>
        <v>213.75840646971423</v>
      </c>
      <c r="E406" s="90">
        <f t="shared" ref="E406:F421" si="53">E394*(C406/C394)</f>
        <v>118.78379219092116</v>
      </c>
      <c r="F406" s="90">
        <f t="shared" si="53"/>
        <v>109.47963013298164</v>
      </c>
      <c r="G406" s="1">
        <f t="shared" si="47"/>
        <v>1.0849853260066555</v>
      </c>
      <c r="H406" s="1">
        <f t="shared" si="48"/>
        <v>1.7048574166831183</v>
      </c>
      <c r="I406" s="1">
        <f t="shared" si="50"/>
        <v>1.5463940453990639</v>
      </c>
      <c r="J406" s="1">
        <f t="shared" si="51"/>
        <v>1.6195108994360532</v>
      </c>
    </row>
    <row r="407" spans="1:10">
      <c r="A407" s="88">
        <v>40087</v>
      </c>
      <c r="B407" s="89">
        <f>IPCA!B743</f>
        <v>1</v>
      </c>
      <c r="C407" s="90">
        <f>GEOMEAN(IPCA!D732:D743)</f>
        <v>2944.3492208609346</v>
      </c>
      <c r="D407" s="90">
        <f>GEOMEAN(CPI!B732:B743)</f>
        <v>213.72580801104732</v>
      </c>
      <c r="E407" s="90">
        <f t="shared" si="53"/>
        <v>119.10262805771295</v>
      </c>
      <c r="F407" s="90">
        <f t="shared" si="53"/>
        <v>109.44965918012728</v>
      </c>
      <c r="G407" s="1">
        <f t="shared" si="47"/>
        <v>1.0881955133519352</v>
      </c>
      <c r="H407" s="1">
        <f t="shared" si="48"/>
        <v>1.7099016431563792</v>
      </c>
      <c r="I407" s="1">
        <f t="shared" si="50"/>
        <v>1.5509694202694568</v>
      </c>
      <c r="J407" s="1">
        <f t="shared" si="51"/>
        <v>1.6243026079230676</v>
      </c>
    </row>
    <row r="408" spans="1:10">
      <c r="A408" s="88">
        <v>40118</v>
      </c>
      <c r="B408" s="89">
        <f>IPCA!B744</f>
        <v>1</v>
      </c>
      <c r="C408" s="90">
        <f>GEOMEAN(IPCA!D733:D744)</f>
        <v>2954.5045773728834</v>
      </c>
      <c r="D408" s="90">
        <f>GEOMEAN(CPI!B733:B744)</f>
        <v>214.05049077810125</v>
      </c>
      <c r="E408" s="90">
        <f t="shared" si="53"/>
        <v>119.39292103198109</v>
      </c>
      <c r="F408" s="90">
        <f t="shared" si="53"/>
        <v>109.62449096451311</v>
      </c>
      <c r="G408" s="1">
        <f t="shared" si="47"/>
        <v>1.0891080996730023</v>
      </c>
      <c r="H408" s="1">
        <f t="shared" si="48"/>
        <v>1.7113356068428385</v>
      </c>
      <c r="I408" s="1">
        <f t="shared" si="50"/>
        <v>1.5522700996602139</v>
      </c>
      <c r="J408" s="1">
        <f t="shared" si="51"/>
        <v>1.6256647862477129</v>
      </c>
    </row>
    <row r="409" spans="1:10">
      <c r="A409" s="88">
        <v>40148</v>
      </c>
      <c r="B409" s="89">
        <f>IPCA!B745</f>
        <v>1</v>
      </c>
      <c r="C409" s="90">
        <f>GEOMEAN(IPCA!D734:D745)</f>
        <v>2964.9160548984046</v>
      </c>
      <c r="D409" s="90">
        <f>GEOMEAN(CPI!B734:B745)</f>
        <v>214.52995803812553</v>
      </c>
      <c r="E409" s="90">
        <f t="shared" si="53"/>
        <v>119.6916014952434</v>
      </c>
      <c r="F409" s="90">
        <f t="shared" si="53"/>
        <v>109.86013900497817</v>
      </c>
      <c r="G409" s="1">
        <f t="shared" si="47"/>
        <v>1.0894907159167142</v>
      </c>
      <c r="H409" s="1">
        <f t="shared" si="48"/>
        <v>1.7119368187903186</v>
      </c>
      <c r="I409" s="1">
        <f t="shared" si="50"/>
        <v>1.5528154300594064</v>
      </c>
      <c r="J409" s="1">
        <f t="shared" si="51"/>
        <v>1.6262359010472773</v>
      </c>
    </row>
    <row r="410" spans="1:10">
      <c r="A410" s="88">
        <v>40179</v>
      </c>
      <c r="B410" s="89">
        <f>IPCA!B746</f>
        <v>1</v>
      </c>
      <c r="C410" s="90">
        <f>GEOMEAN(IPCA!D735:D746)</f>
        <v>2976.0299932159855</v>
      </c>
      <c r="D410" s="90">
        <f>GEOMEAN(CPI!B735:B746)</f>
        <v>214.99381287186543</v>
      </c>
      <c r="E410" s="90">
        <f t="shared" si="53"/>
        <v>120.23815725391306</v>
      </c>
      <c r="F410" s="90">
        <f t="shared" si="53"/>
        <v>110.05239420712557</v>
      </c>
      <c r="G410" s="1">
        <f t="shared" si="47"/>
        <v>1.0925537615076073</v>
      </c>
      <c r="H410" s="1">
        <f t="shared" si="48"/>
        <v>1.7167498387161204</v>
      </c>
      <c r="I410" s="1">
        <f t="shared" si="50"/>
        <v>1.5571810886070445</v>
      </c>
      <c r="J410" s="1">
        <f t="shared" si="51"/>
        <v>1.6308079773703543</v>
      </c>
    </row>
    <row r="411" spans="1:10">
      <c r="A411" s="88">
        <v>40210</v>
      </c>
      <c r="B411" s="89">
        <f>IPCA!B747</f>
        <v>1</v>
      </c>
      <c r="C411" s="90">
        <f>GEOMEAN(IPCA!D736:D747)</f>
        <v>2987.7538564166707</v>
      </c>
      <c r="D411" s="90">
        <f>GEOMEAN(CPI!B736:B747)</f>
        <v>215.37409400404584</v>
      </c>
      <c r="E411" s="90">
        <f t="shared" si="53"/>
        <v>120.79865814332652</v>
      </c>
      <c r="F411" s="90">
        <f t="shared" si="53"/>
        <v>110.24477426112763</v>
      </c>
      <c r="G411" s="1">
        <f t="shared" si="47"/>
        <v>1.0957313755044822</v>
      </c>
      <c r="H411" s="1">
        <f t="shared" si="48"/>
        <v>1.721742882087377</v>
      </c>
      <c r="I411" s="1">
        <f t="shared" si="50"/>
        <v>1.5617100377509281</v>
      </c>
      <c r="J411" s="1">
        <f t="shared" si="51"/>
        <v>1.6355510650221294</v>
      </c>
    </row>
    <row r="412" spans="1:10">
      <c r="A412" s="88">
        <v>40238</v>
      </c>
      <c r="B412" s="89">
        <f>IPCA!B748</f>
        <v>1</v>
      </c>
      <c r="C412" s="90">
        <f>GEOMEAN(IPCA!D737:D748)</f>
        <v>3000.3212837493697</v>
      </c>
      <c r="D412" s="90">
        <f>GEOMEAN(CPI!B737:B748)</f>
        <v>215.78505922035288</v>
      </c>
      <c r="E412" s="90">
        <f t="shared" si="53"/>
        <v>121.37438389978827</v>
      </c>
      <c r="F412" s="90">
        <f t="shared" si="53"/>
        <v>110.47413911081865</v>
      </c>
      <c r="G412" s="1">
        <f t="shared" ref="G412:G475" si="54">E412/F412</f>
        <v>1.0986678409689654</v>
      </c>
      <c r="H412" s="1">
        <f t="shared" si="48"/>
        <v>1.7263570043302867</v>
      </c>
      <c r="I412" s="1">
        <f t="shared" si="50"/>
        <v>1.5658952857906503</v>
      </c>
      <c r="J412" s="1">
        <f t="shared" si="51"/>
        <v>1.6399342006383977</v>
      </c>
    </row>
    <row r="413" spans="1:10">
      <c r="A413" s="88">
        <v>40269</v>
      </c>
      <c r="B413" s="89">
        <f>IPCA!B749</f>
        <v>1</v>
      </c>
      <c r="C413" s="90">
        <f>GEOMEAN(IPCA!D738:D749)</f>
        <v>3013.1665170515403</v>
      </c>
      <c r="D413" s="90">
        <f>GEOMEAN(CPI!B738:B749)</f>
        <v>216.18315479309027</v>
      </c>
      <c r="E413" s="90">
        <f t="shared" si="53"/>
        <v>121.95436280171883</v>
      </c>
      <c r="F413" s="90">
        <f t="shared" si="53"/>
        <v>110.67851737223724</v>
      </c>
      <c r="G413" s="1">
        <f t="shared" si="54"/>
        <v>1.1018792598346645</v>
      </c>
      <c r="H413" s="1">
        <f t="shared" si="48"/>
        <v>1.7314031659142541</v>
      </c>
      <c r="I413" s="1">
        <f t="shared" si="50"/>
        <v>1.5704724159067573</v>
      </c>
      <c r="J413" s="1">
        <f t="shared" si="51"/>
        <v>1.6447277473629387</v>
      </c>
    </row>
    <row r="414" spans="1:10">
      <c r="A414" s="88">
        <v>40299</v>
      </c>
      <c r="B414" s="89">
        <f>IPCA!B750</f>
        <v>1</v>
      </c>
      <c r="C414" s="90">
        <f>GEOMEAN(IPCA!D739:D750)</f>
        <v>3025.9664485930002</v>
      </c>
      <c r="D414" s="90">
        <f>GEOMEAN(CPI!B739:B750)</f>
        <v>216.54391118785605</v>
      </c>
      <c r="E414" s="90">
        <f t="shared" si="53"/>
        <v>122.50202776073675</v>
      </c>
      <c r="F414" s="90">
        <f t="shared" si="53"/>
        <v>110.8584983688319</v>
      </c>
      <c r="G414" s="1">
        <f t="shared" si="54"/>
        <v>1.1050305530313629</v>
      </c>
      <c r="H414" s="1">
        <f t="shared" si="48"/>
        <v>1.7363548509276434</v>
      </c>
      <c r="I414" s="1">
        <f t="shared" si="50"/>
        <v>1.5749638508763129</v>
      </c>
      <c r="J414" s="1">
        <f t="shared" si="51"/>
        <v>1.6494315470891117</v>
      </c>
    </row>
    <row r="415" spans="1:10">
      <c r="A415" s="88">
        <v>40330</v>
      </c>
      <c r="B415" s="89">
        <f>IPCA!B751</f>
        <v>1</v>
      </c>
      <c r="C415" s="90">
        <f>GEOMEAN(IPCA!D740:D751)</f>
        <v>3037.9111591049482</v>
      </c>
      <c r="D415" s="90">
        <f>GEOMEAN(CPI!B740:B751)</f>
        <v>216.73307989303768</v>
      </c>
      <c r="E415" s="90">
        <f t="shared" si="53"/>
        <v>123.00080779082668</v>
      </c>
      <c r="F415" s="90">
        <f t="shared" si="53"/>
        <v>110.97645974389907</v>
      </c>
      <c r="G415" s="1">
        <f t="shared" si="54"/>
        <v>1.1083504382341649</v>
      </c>
      <c r="H415" s="1">
        <f t="shared" si="48"/>
        <v>1.7415714476639008</v>
      </c>
      <c r="I415" s="1">
        <f t="shared" si="50"/>
        <v>1.5796955745097716</v>
      </c>
      <c r="J415" s="1">
        <f t="shared" si="51"/>
        <v>1.6543869968467624</v>
      </c>
    </row>
    <row r="416" spans="1:10">
      <c r="A416" s="88">
        <v>40360</v>
      </c>
      <c r="B416" s="89">
        <f>IPCA!B752</f>
        <v>1</v>
      </c>
      <c r="C416" s="90">
        <f>GEOMEAN(IPCA!D741:D752)</f>
        <v>3049.3192420086289</v>
      </c>
      <c r="D416" s="90">
        <f>GEOMEAN(CPI!B741:B752)</f>
        <v>216.95491607477638</v>
      </c>
      <c r="E416" s="90">
        <f t="shared" si="53"/>
        <v>123.46736240315943</v>
      </c>
      <c r="F416" s="90">
        <f t="shared" si="53"/>
        <v>111.11081405484691</v>
      </c>
      <c r="G416" s="1">
        <f t="shared" si="54"/>
        <v>1.1112092324534049</v>
      </c>
      <c r="H416" s="1">
        <f t="shared" si="48"/>
        <v>1.746063523649279</v>
      </c>
      <c r="I416" s="1">
        <f t="shared" si="50"/>
        <v>1.5837701202678465</v>
      </c>
      <c r="J416" s="1">
        <f t="shared" si="51"/>
        <v>1.6586541959381493</v>
      </c>
    </row>
    <row r="417" spans="1:10">
      <c r="A417" s="88">
        <v>40391</v>
      </c>
      <c r="B417" s="89">
        <f>IPCA!B753</f>
        <v>1</v>
      </c>
      <c r="C417" s="90">
        <f>GEOMEAN(IPCA!D742:D753)</f>
        <v>3060.4896251636596</v>
      </c>
      <c r="D417" s="90">
        <f>GEOMEAN(CPI!B742:B753)</f>
        <v>217.16140418451786</v>
      </c>
      <c r="E417" s="90">
        <f t="shared" si="53"/>
        <v>123.9215908044242</v>
      </c>
      <c r="F417" s="90">
        <f t="shared" si="53"/>
        <v>111.23334292004853</v>
      </c>
      <c r="G417" s="1">
        <f t="shared" si="54"/>
        <v>1.1140687454974327</v>
      </c>
      <c r="H417" s="1">
        <f t="shared" si="48"/>
        <v>1.7505567291372792</v>
      </c>
      <c r="I417" s="1">
        <f t="shared" si="50"/>
        <v>1.5878456905433458</v>
      </c>
      <c r="J417" s="1">
        <f t="shared" si="51"/>
        <v>1.6629224679883599</v>
      </c>
    </row>
    <row r="418" spans="1:10">
      <c r="A418" s="88">
        <v>40422</v>
      </c>
      <c r="B418" s="89">
        <f>IPCA!B754</f>
        <v>1</v>
      </c>
      <c r="C418" s="90">
        <f>GEOMEAN(IPCA!D743:D754)</f>
        <v>3072.2361399150823</v>
      </c>
      <c r="D418" s="90">
        <f>GEOMEAN(CPI!B743:B754)</f>
        <v>217.36729691244813</v>
      </c>
      <c r="E418" s="90">
        <f t="shared" si="53"/>
        <v>124.36545471701925</v>
      </c>
      <c r="F418" s="90">
        <f t="shared" si="53"/>
        <v>111.32797845006613</v>
      </c>
      <c r="G418" s="1">
        <f t="shared" si="54"/>
        <v>1.1171087129081465</v>
      </c>
      <c r="H418" s="1">
        <f t="shared" si="48"/>
        <v>1.75533348589371</v>
      </c>
      <c r="I418" s="1">
        <f t="shared" si="50"/>
        <v>1.592178456516723</v>
      </c>
      <c r="J418" s="1">
        <f t="shared" si="51"/>
        <v>1.6674600965051452</v>
      </c>
    </row>
    <row r="419" spans="1:10">
      <c r="A419" s="88">
        <v>40452</v>
      </c>
      <c r="B419" s="89">
        <f>IPCA!B755</f>
        <v>1</v>
      </c>
      <c r="C419" s="90">
        <f>GEOMEAN(IPCA!D744:D755)</f>
        <v>3085.2299559194644</v>
      </c>
      <c r="D419" s="90">
        <f>GEOMEAN(CPI!B744:B755)</f>
        <v>217.57849401397522</v>
      </c>
      <c r="E419" s="90">
        <f t="shared" si="53"/>
        <v>124.80143092705023</v>
      </c>
      <c r="F419" s="90">
        <f t="shared" si="53"/>
        <v>111.4226318120834</v>
      </c>
      <c r="G419" s="1">
        <f t="shared" si="54"/>
        <v>1.1200725462806378</v>
      </c>
      <c r="H419" s="1">
        <f t="shared" si="48"/>
        <v>1.7599906118342996</v>
      </c>
      <c r="I419" s="1">
        <f t="shared" si="50"/>
        <v>1.5964027111392665</v>
      </c>
      <c r="J419" s="1">
        <f t="shared" si="51"/>
        <v>1.6718840830198094</v>
      </c>
    </row>
    <row r="420" spans="1:10">
      <c r="A420" s="88">
        <v>40483</v>
      </c>
      <c r="B420" s="89">
        <f>IPCA!B756</f>
        <v>1</v>
      </c>
      <c r="C420" s="90">
        <f>GEOMEAN(IPCA!D745:D756)</f>
        <v>3099.3560737557073</v>
      </c>
      <c r="D420" s="90">
        <f>GEOMEAN(CPI!B745:B756)</f>
        <v>217.78468856871658</v>
      </c>
      <c r="E420" s="90">
        <f t="shared" si="53"/>
        <v>125.24643820079748</v>
      </c>
      <c r="F420" s="90">
        <f t="shared" si="53"/>
        <v>111.536934755083</v>
      </c>
      <c r="G420" s="1">
        <f t="shared" si="54"/>
        <v>1.1229144720160935</v>
      </c>
      <c r="H420" s="1">
        <f t="shared" si="48"/>
        <v>1.7644561820605686</v>
      </c>
      <c r="I420" s="1">
        <f t="shared" si="50"/>
        <v>1.6004532147999475</v>
      </c>
      <c r="J420" s="1">
        <f t="shared" si="51"/>
        <v>1.6761261032514545</v>
      </c>
    </row>
    <row r="421" spans="1:10">
      <c r="A421" s="88">
        <v>40513</v>
      </c>
      <c r="B421" s="89">
        <f>IPCA!B757</f>
        <v>1</v>
      </c>
      <c r="C421" s="90">
        <f>GEOMEAN(IPCA!D746:D757)</f>
        <v>3114.2186857449387</v>
      </c>
      <c r="D421" s="90">
        <f>GEOMEAN(CPI!B746:B757)</f>
        <v>218.05429996491446</v>
      </c>
      <c r="E421" s="90">
        <f t="shared" si="53"/>
        <v>125.71884498631995</v>
      </c>
      <c r="F421" s="90">
        <f t="shared" si="53"/>
        <v>111.66494378617938</v>
      </c>
      <c r="G421" s="1">
        <f t="shared" si="54"/>
        <v>1.125857773475009</v>
      </c>
      <c r="H421" s="1">
        <f t="shared" si="48"/>
        <v>1.7690810458273767</v>
      </c>
      <c r="I421" s="1">
        <f t="shared" si="50"/>
        <v>1.6046482059586145</v>
      </c>
      <c r="J421" s="1">
        <f t="shared" si="51"/>
        <v>1.6805194426623975</v>
      </c>
    </row>
    <row r="422" spans="1:10">
      <c r="A422" s="88">
        <v>40544</v>
      </c>
      <c r="B422" s="89">
        <f>IPCA!B758</f>
        <v>1</v>
      </c>
      <c r="C422" s="90">
        <f>GEOMEAN(IPCA!D747:D758)</f>
        <v>3129.360049607667</v>
      </c>
      <c r="D422" s="90">
        <f>GEOMEAN(CPI!B747:B758)</f>
        <v>218.3486310290441</v>
      </c>
      <c r="E422" s="90">
        <f t="shared" ref="E422:F437" si="55">E410*(C422/C410)</f>
        <v>126.43302876871648</v>
      </c>
      <c r="F422" s="90">
        <f t="shared" si="55"/>
        <v>111.76967976709233</v>
      </c>
      <c r="G422" s="1">
        <f t="shared" si="54"/>
        <v>1.1311925473185565</v>
      </c>
      <c r="H422" s="1">
        <f t="shared" si="48"/>
        <v>1.7774636741777283</v>
      </c>
      <c r="I422" s="1">
        <f t="shared" si="50"/>
        <v>1.6122516843720742</v>
      </c>
      <c r="J422" s="1">
        <f t="shared" si="51"/>
        <v>1.6884824299752768</v>
      </c>
    </row>
    <row r="423" spans="1:10">
      <c r="A423" s="88">
        <v>40575</v>
      </c>
      <c r="B423" s="89">
        <f>IPCA!B759</f>
        <v>1</v>
      </c>
      <c r="C423" s="90">
        <f>GEOMEAN(IPCA!D748:D759)</f>
        <v>3144.6273996186978</v>
      </c>
      <c r="D423" s="90">
        <f>GEOMEAN(CPI!B748:B759)</f>
        <v>218.72846591327405</v>
      </c>
      <c r="E423" s="90">
        <f t="shared" si="55"/>
        <v>127.14125342650078</v>
      </c>
      <c r="F423" s="90">
        <f t="shared" si="55"/>
        <v>111.96179587243518</v>
      </c>
      <c r="G423" s="1">
        <f t="shared" si="54"/>
        <v>1.1355771174960474</v>
      </c>
      <c r="H423" s="1">
        <f t="shared" si="48"/>
        <v>1.7843532300149261</v>
      </c>
      <c r="I423" s="1">
        <f t="shared" si="50"/>
        <v>1.6185008686251567</v>
      </c>
      <c r="J423" s="1">
        <f t="shared" si="51"/>
        <v>1.6950270891716586</v>
      </c>
    </row>
    <row r="424" spans="1:10">
      <c r="A424" s="88">
        <v>40603</v>
      </c>
      <c r="B424" s="89">
        <f>IPCA!B760</f>
        <v>1</v>
      </c>
      <c r="C424" s="90">
        <f>GEOMEAN(IPCA!D749:D760)</f>
        <v>3160.6758264694054</v>
      </c>
      <c r="D424" s="90">
        <f>GEOMEAN(CPI!B749:B760)</f>
        <v>219.21134516168706</v>
      </c>
      <c r="E424" s="90">
        <f t="shared" si="55"/>
        <v>127.86133379198604</v>
      </c>
      <c r="F424" s="90">
        <f t="shared" si="55"/>
        <v>112.22827348455148</v>
      </c>
      <c r="G424" s="1">
        <f t="shared" si="54"/>
        <v>1.1392969865974683</v>
      </c>
      <c r="H424" s="1">
        <f t="shared" si="48"/>
        <v>1.7901983288145469</v>
      </c>
      <c r="I424" s="1">
        <f t="shared" si="50"/>
        <v>1.623802676207452</v>
      </c>
      <c r="J424" s="1">
        <f t="shared" si="51"/>
        <v>1.7005795776798669</v>
      </c>
    </row>
    <row r="425" spans="1:10">
      <c r="A425" s="88">
        <v>40634</v>
      </c>
      <c r="B425" s="89">
        <f>IPCA!B761</f>
        <v>1</v>
      </c>
      <c r="C425" s="90">
        <f>GEOMEAN(IPCA!D750:D761)</f>
        <v>3177.3318355545853</v>
      </c>
      <c r="D425" s="90">
        <f>GEOMEAN(CPI!B750:B761)</f>
        <v>219.78105071346039</v>
      </c>
      <c r="E425" s="90">
        <f t="shared" si="55"/>
        <v>128.59876054704185</v>
      </c>
      <c r="F425" s="90">
        <f t="shared" si="55"/>
        <v>112.52051929189335</v>
      </c>
      <c r="G425" s="1">
        <f t="shared" si="54"/>
        <v>1.1428916375104827</v>
      </c>
      <c r="H425" s="1">
        <f t="shared" si="48"/>
        <v>1.795846669969533</v>
      </c>
      <c r="I425" s="1">
        <f t="shared" si="50"/>
        <v>1.6289260144074562</v>
      </c>
      <c r="J425" s="1">
        <f t="shared" si="51"/>
        <v>1.7059451583875078</v>
      </c>
    </row>
    <row r="426" spans="1:10">
      <c r="A426" s="88">
        <v>40664</v>
      </c>
      <c r="B426" s="89">
        <f>IPCA!B762</f>
        <v>1</v>
      </c>
      <c r="C426" s="90">
        <f>GEOMEAN(IPCA!D751:D762)</f>
        <v>3194.1818692315037</v>
      </c>
      <c r="D426" s="90">
        <f>GEOMEAN(CPI!B751:B762)</f>
        <v>220.42419839999818</v>
      </c>
      <c r="E426" s="90">
        <f t="shared" si="55"/>
        <v>129.31199425538298</v>
      </c>
      <c r="F426" s="90">
        <f t="shared" si="55"/>
        <v>112.84499067525691</v>
      </c>
      <c r="G426" s="1">
        <f t="shared" si="54"/>
        <v>1.1459258712468194</v>
      </c>
      <c r="H426" s="1">
        <f t="shared" ref="H426:H489" si="56">H$361*(G426/$G$361)*B426</f>
        <v>1.8006144172978613</v>
      </c>
      <c r="I426" s="1">
        <f t="shared" si="50"/>
        <v>1.6332506083625555</v>
      </c>
      <c r="J426" s="1">
        <f t="shared" si="51"/>
        <v>1.710474228495322</v>
      </c>
    </row>
    <row r="427" spans="1:10">
      <c r="A427" s="88">
        <v>40695</v>
      </c>
      <c r="B427" s="89">
        <f>IPCA!B763</f>
        <v>1</v>
      </c>
      <c r="C427" s="90">
        <f>GEOMEAN(IPCA!D752:D763)</f>
        <v>3211.5222257508858</v>
      </c>
      <c r="D427" s="90">
        <f>GEOMEAN(CPI!B752:B763)</f>
        <v>221.06748175174482</v>
      </c>
      <c r="E427" s="90">
        <f t="shared" si="55"/>
        <v>130.03007899741749</v>
      </c>
      <c r="F427" s="90">
        <f t="shared" si="55"/>
        <v>113.19585594139731</v>
      </c>
      <c r="G427" s="1">
        <f t="shared" si="54"/>
        <v>1.1487176621088977</v>
      </c>
      <c r="H427" s="1">
        <f t="shared" si="56"/>
        <v>1.8050012096746397</v>
      </c>
      <c r="I427" s="1">
        <f t="shared" si="50"/>
        <v>1.6372296564304285</v>
      </c>
      <c r="J427" s="1">
        <f t="shared" si="51"/>
        <v>1.7146414145592319</v>
      </c>
    </row>
    <row r="428" spans="1:10">
      <c r="A428" s="88">
        <v>40725</v>
      </c>
      <c r="B428" s="89">
        <f>IPCA!B764</f>
        <v>1</v>
      </c>
      <c r="C428" s="90">
        <f>GEOMEAN(IPCA!D753:D764)</f>
        <v>3229.3600097793837</v>
      </c>
      <c r="D428" s="90">
        <f>GEOMEAN(CPI!B753:B764)</f>
        <v>221.72510735179992</v>
      </c>
      <c r="E428" s="90">
        <f t="shared" si="55"/>
        <v>130.7572382598612</v>
      </c>
      <c r="F428" s="90">
        <f t="shared" si="55"/>
        <v>113.55380933504944</v>
      </c>
      <c r="G428" s="1">
        <f t="shared" si="54"/>
        <v>1.1515002361043802</v>
      </c>
      <c r="H428" s="1">
        <f t="shared" si="56"/>
        <v>1.8093735194192591</v>
      </c>
      <c r="I428" s="1">
        <f t="shared" si="50"/>
        <v>1.6411955680002503</v>
      </c>
      <c r="J428" s="1">
        <f t="shared" si="51"/>
        <v>1.7187948430030593</v>
      </c>
    </row>
    <row r="429" spans="1:10">
      <c r="A429" s="88">
        <v>40756</v>
      </c>
      <c r="B429" s="89">
        <f>IPCA!B765</f>
        <v>1</v>
      </c>
      <c r="C429" s="90">
        <f>GEOMEAN(IPCA!D754:D765)</f>
        <v>3248.1883968343659</v>
      </c>
      <c r="D429" s="90">
        <f>GEOMEAN(CPI!B754:B765)</f>
        <v>222.41015525762643</v>
      </c>
      <c r="E429" s="90">
        <f t="shared" si="55"/>
        <v>131.52165916806928</v>
      </c>
      <c r="F429" s="90">
        <f t="shared" si="55"/>
        <v>113.92183229600127</v>
      </c>
      <c r="G429" s="1">
        <f t="shared" si="54"/>
        <v>1.1544903774575768</v>
      </c>
      <c r="H429" s="1">
        <f t="shared" si="56"/>
        <v>1.8140719835742449</v>
      </c>
      <c r="I429" s="1">
        <f t="shared" si="50"/>
        <v>1.6454573185259493</v>
      </c>
      <c r="J429" s="1">
        <f t="shared" si="51"/>
        <v>1.7232580983082528</v>
      </c>
    </row>
    <row r="430" spans="1:10">
      <c r="A430" s="88">
        <v>40787</v>
      </c>
      <c r="B430" s="89">
        <f>IPCA!B766</f>
        <v>1</v>
      </c>
      <c r="C430" s="90">
        <f>GEOMEAN(IPCA!D755:D766)</f>
        <v>3267.3440237984273</v>
      </c>
      <c r="D430" s="90">
        <f>GEOMEAN(CPI!B755:B766)</f>
        <v>223.11471720342377</v>
      </c>
      <c r="E430" s="90">
        <f t="shared" si="55"/>
        <v>132.26350668730115</v>
      </c>
      <c r="F430" s="90">
        <f t="shared" si="55"/>
        <v>114.27160746595681</v>
      </c>
      <c r="G430" s="1">
        <f t="shared" si="54"/>
        <v>1.1574485527973726</v>
      </c>
      <c r="H430" s="1">
        <f t="shared" si="56"/>
        <v>1.8187202189438993</v>
      </c>
      <c r="I430" s="1">
        <f t="shared" si="50"/>
        <v>1.6496735089398264</v>
      </c>
      <c r="J430" s="1">
        <f t="shared" si="51"/>
        <v>1.7276736393210286</v>
      </c>
    </row>
    <row r="431" spans="1:10">
      <c r="A431" s="88">
        <v>40817</v>
      </c>
      <c r="B431" s="89">
        <f>IPCA!B767</f>
        <v>1</v>
      </c>
      <c r="C431" s="90">
        <f>GEOMEAN(IPCA!D756:D767)</f>
        <v>3285.7415343385114</v>
      </c>
      <c r="D431" s="90">
        <f>GEOMEAN(CPI!B756:B767)</f>
        <v>223.75979640026614</v>
      </c>
      <c r="E431" s="90">
        <f t="shared" si="55"/>
        <v>132.91237638708833</v>
      </c>
      <c r="F431" s="90">
        <f t="shared" si="55"/>
        <v>114.5880962254119</v>
      </c>
      <c r="G431" s="1">
        <f t="shared" si="54"/>
        <v>1.1599143433330965</v>
      </c>
      <c r="H431" s="1">
        <f t="shared" si="56"/>
        <v>1.8225947610064066</v>
      </c>
      <c r="I431" s="1">
        <f t="shared" si="50"/>
        <v>1.6531879194210068</v>
      </c>
      <c r="J431" s="1">
        <f t="shared" si="51"/>
        <v>1.7313542187285205</v>
      </c>
    </row>
    <row r="432" spans="1:10">
      <c r="A432" s="88">
        <v>40848</v>
      </c>
      <c r="B432" s="89">
        <f>IPCA!B768</f>
        <v>1</v>
      </c>
      <c r="C432" s="90">
        <f>GEOMEAN(IPCA!D757:D768)</f>
        <v>3303.3950969376774</v>
      </c>
      <c r="D432" s="90">
        <f>GEOMEAN(CPI!B757:B768)</f>
        <v>224.383095526087</v>
      </c>
      <c r="E432" s="90">
        <f t="shared" si="55"/>
        <v>133.49175119464937</v>
      </c>
      <c r="F432" s="90">
        <f t="shared" si="55"/>
        <v>114.91626362860707</v>
      </c>
      <c r="G432" s="1">
        <f t="shared" si="54"/>
        <v>1.1616436784446422</v>
      </c>
      <c r="H432" s="1">
        <f t="shared" si="56"/>
        <v>1.8253120971032002</v>
      </c>
      <c r="I432" s="1">
        <f t="shared" si="50"/>
        <v>1.6556526841094259</v>
      </c>
      <c r="J432" s="1">
        <f t="shared" si="51"/>
        <v>1.7339355228206541</v>
      </c>
    </row>
    <row r="433" spans="1:10">
      <c r="A433" s="93">
        <v>40878</v>
      </c>
      <c r="B433" s="89">
        <f>IPCA!B769</f>
        <v>1</v>
      </c>
      <c r="C433" s="90">
        <f>GEOMEAN(IPCA!D758:D769)</f>
        <v>3320.7852637128963</v>
      </c>
      <c r="D433" s="90">
        <f>GEOMEAN(CPI!B758:B769)</f>
        <v>224.92964432951018</v>
      </c>
      <c r="E433" s="90">
        <f t="shared" si="55"/>
        <v>134.05779424308872</v>
      </c>
      <c r="F433" s="90">
        <f t="shared" si="55"/>
        <v>115.185786723497</v>
      </c>
      <c r="G433" s="1">
        <f t="shared" si="54"/>
        <v>1.1638397241223337</v>
      </c>
      <c r="H433" s="1">
        <f t="shared" si="56"/>
        <v>1.82876278410444</v>
      </c>
      <c r="I433" s="94">
        <v>1.65878263608021</v>
      </c>
      <c r="J433" s="1">
        <f t="shared" si="51"/>
        <v>1.7372134656881126</v>
      </c>
    </row>
    <row r="434" spans="1:10">
      <c r="A434" s="88">
        <v>40909</v>
      </c>
      <c r="B434" s="89">
        <f>IPCA!B770</f>
        <v>1</v>
      </c>
      <c r="C434" s="90">
        <f>GEOMEAN(IPCA!D759:D770)</f>
        <v>3337.5207079403276</v>
      </c>
      <c r="D434" s="90">
        <f>GEOMEAN(CPI!B759:B770)</f>
        <v>225.47073420040772</v>
      </c>
      <c r="E434" s="90">
        <f t="shared" si="55"/>
        <v>134.84317719723873</v>
      </c>
      <c r="F434" s="90">
        <f t="shared" si="55"/>
        <v>115.41538703340269</v>
      </c>
      <c r="G434" s="1">
        <f t="shared" si="54"/>
        <v>1.1683292900816888</v>
      </c>
      <c r="H434" s="1">
        <f t="shared" si="56"/>
        <v>1.8358173217465903</v>
      </c>
      <c r="I434" s="1">
        <f>$I$433*(G434/$G$433)*B434</f>
        <v>1.6651814673819436</v>
      </c>
      <c r="J434" s="1">
        <f t="shared" si="51"/>
        <v>1.7439148475691688</v>
      </c>
    </row>
    <row r="435" spans="1:10">
      <c r="A435" s="88">
        <v>40940</v>
      </c>
      <c r="B435" s="89">
        <f>IPCA!B771</f>
        <v>1</v>
      </c>
      <c r="C435" s="90">
        <f>GEOMEAN(IPCA!D760:D771)</f>
        <v>3353.368096772243</v>
      </c>
      <c r="D435" s="90">
        <f>GEOMEAN(CPI!B760:B771)</f>
        <v>226.00322021276534</v>
      </c>
      <c r="E435" s="90">
        <f t="shared" si="55"/>
        <v>135.58090318610073</v>
      </c>
      <c r="F435" s="90">
        <f t="shared" si="55"/>
        <v>115.68556613023378</v>
      </c>
      <c r="G435" s="1">
        <f t="shared" si="54"/>
        <v>1.1719776954150845</v>
      </c>
      <c r="H435" s="1">
        <f t="shared" si="56"/>
        <v>1.841550128211908</v>
      </c>
      <c r="I435" s="1">
        <f t="shared" ref="I435:I498" si="57">$I$433*(G435/$G$433)*B435</f>
        <v>1.6703814199965383</v>
      </c>
      <c r="J435" s="1">
        <f t="shared" si="51"/>
        <v>1.7493606651865756</v>
      </c>
    </row>
    <row r="436" spans="1:10">
      <c r="A436" s="88">
        <v>40969</v>
      </c>
      <c r="B436" s="89">
        <f>IPCA!B772</f>
        <v>1</v>
      </c>
      <c r="C436" s="90">
        <f>GEOMEAN(IPCA!D761:D772)</f>
        <v>3367.6707801605612</v>
      </c>
      <c r="D436" s="90">
        <f>GEOMEAN(CPI!B761:B772)</f>
        <v>226.49660656616743</v>
      </c>
      <c r="E436" s="90">
        <f t="shared" si="55"/>
        <v>136.23506533557361</v>
      </c>
      <c r="F436" s="90">
        <f t="shared" si="55"/>
        <v>115.95806360424355</v>
      </c>
      <c r="G436" s="1">
        <f t="shared" si="54"/>
        <v>1.1748649563564117</v>
      </c>
      <c r="H436" s="1">
        <f t="shared" si="56"/>
        <v>1.8460869344817572</v>
      </c>
      <c r="I436" s="1">
        <f t="shared" si="57"/>
        <v>1.674496538441149</v>
      </c>
      <c r="J436" s="1">
        <f t="shared" si="51"/>
        <v>1.7536703553288426</v>
      </c>
    </row>
    <row r="437" spans="1:10">
      <c r="A437" s="88">
        <v>41000</v>
      </c>
      <c r="B437" s="89">
        <f>IPCA!B773</f>
        <v>1</v>
      </c>
      <c r="C437" s="90">
        <f>GEOMEAN(IPCA!D762:D773)</f>
        <v>3381.6705044346782</v>
      </c>
      <c r="D437" s="90">
        <f>GEOMEAN(CPI!B762:B773)</f>
        <v>226.92672132605333</v>
      </c>
      <c r="E437" s="90">
        <f t="shared" si="55"/>
        <v>136.8691272917938</v>
      </c>
      <c r="F437" s="90">
        <f t="shared" si="55"/>
        <v>116.17886274510597</v>
      </c>
      <c r="G437" s="1">
        <f t="shared" si="54"/>
        <v>1.178089749355542</v>
      </c>
      <c r="H437" s="1">
        <f t="shared" si="56"/>
        <v>1.8511541110877947</v>
      </c>
      <c r="I437" s="1">
        <f t="shared" si="57"/>
        <v>1.6790927302715526</v>
      </c>
      <c r="J437" s="1">
        <f t="shared" si="51"/>
        <v>1.7584838650467471</v>
      </c>
    </row>
    <row r="438" spans="1:10">
      <c r="A438" s="88">
        <v>41030</v>
      </c>
      <c r="B438" s="89">
        <f>IPCA!B774</f>
        <v>1</v>
      </c>
      <c r="C438" s="90">
        <f>GEOMEAN(IPCA!D763:D774)</f>
        <v>3395.4178469914182</v>
      </c>
      <c r="D438" s="90">
        <f>GEOMEAN(CPI!B763:B774)</f>
        <v>227.24651492238186</v>
      </c>
      <c r="E438" s="90">
        <f t="shared" ref="E438:F453" si="58">E426*(C438/C426)</f>
        <v>137.45875191208685</v>
      </c>
      <c r="F438" s="90">
        <f t="shared" si="58"/>
        <v>116.33763916820951</v>
      </c>
      <c r="G438" s="1">
        <f t="shared" si="54"/>
        <v>1.1815501233727022</v>
      </c>
      <c r="H438" s="1">
        <f t="shared" si="56"/>
        <v>1.8565914604843681</v>
      </c>
      <c r="I438" s="1">
        <f t="shared" si="57"/>
        <v>1.6840246880102672</v>
      </c>
      <c r="J438" s="1">
        <f t="shared" si="51"/>
        <v>1.7636490164110907</v>
      </c>
    </row>
    <row r="439" spans="1:10">
      <c r="A439" s="88">
        <v>41061</v>
      </c>
      <c r="B439" s="89">
        <f>IPCA!B775</f>
        <v>1</v>
      </c>
      <c r="C439" s="90">
        <f>GEOMEAN(IPCA!D764:D775)</f>
        <v>3409.0222766170773</v>
      </c>
      <c r="D439" s="90">
        <f>GEOMEAN(CPI!B764:B775)</f>
        <v>227.55925089137989</v>
      </c>
      <c r="E439" s="90">
        <f t="shared" si="58"/>
        <v>138.02658202959574</v>
      </c>
      <c r="F439" s="90">
        <f t="shared" si="58"/>
        <v>116.51991499572786</v>
      </c>
      <c r="G439" s="1">
        <f t="shared" si="54"/>
        <v>1.1845750319561803</v>
      </c>
      <c r="H439" s="1">
        <f t="shared" si="56"/>
        <v>1.8613445550283392</v>
      </c>
      <c r="I439" s="1">
        <f t="shared" si="57"/>
        <v>1.6883359911304516</v>
      </c>
      <c r="J439" s="1">
        <f t="shared" si="51"/>
        <v>1.7681641672645783</v>
      </c>
    </row>
    <row r="440" spans="1:10">
      <c r="A440" s="88">
        <v>41091</v>
      </c>
      <c r="B440" s="89">
        <f>IPCA!B776</f>
        <v>1</v>
      </c>
      <c r="C440" s="90">
        <f>GEOMEAN(IPCA!D765:D776)</f>
        <v>3423.4496007780781</v>
      </c>
      <c r="D440" s="90">
        <f>GEOMEAN(CPI!B765:B776)</f>
        <v>227.82463040947437</v>
      </c>
      <c r="E440" s="90">
        <f t="shared" si="58"/>
        <v>138.61595293308497</v>
      </c>
      <c r="F440" s="90">
        <f t="shared" si="58"/>
        <v>116.67760567276841</v>
      </c>
      <c r="G440" s="1">
        <f t="shared" si="54"/>
        <v>1.1880253467134421</v>
      </c>
      <c r="H440" s="1">
        <f t="shared" si="56"/>
        <v>1.8667660981246492</v>
      </c>
      <c r="I440" s="1">
        <f t="shared" si="57"/>
        <v>1.6932536117355337</v>
      </c>
      <c r="J440" s="1">
        <f t="shared" si="51"/>
        <v>1.7733143036046124</v>
      </c>
    </row>
    <row r="441" spans="1:10">
      <c r="A441" s="88">
        <v>41122</v>
      </c>
      <c r="B441" s="89">
        <f>IPCA!B777</f>
        <v>1</v>
      </c>
      <c r="C441" s="90">
        <f>GEOMEAN(IPCA!D766:D777)</f>
        <v>3438.052261116371</v>
      </c>
      <c r="D441" s="90">
        <f>GEOMEAN(CPI!B766:B777)</f>
        <v>228.14346943589896</v>
      </c>
      <c r="E441" s="90">
        <f t="shared" si="58"/>
        <v>139.2093938052495</v>
      </c>
      <c r="F441" s="90">
        <f t="shared" si="58"/>
        <v>116.85852219471961</v>
      </c>
      <c r="G441" s="1">
        <f t="shared" si="54"/>
        <v>1.1912643698615919</v>
      </c>
      <c r="H441" s="1">
        <f t="shared" si="56"/>
        <v>1.8718556348258097</v>
      </c>
      <c r="I441" s="1">
        <f t="shared" si="57"/>
        <v>1.6978700853312125</v>
      </c>
      <c r="J441" s="1">
        <f t="shared" si="51"/>
        <v>1.7781490540535065</v>
      </c>
    </row>
    <row r="442" spans="1:10">
      <c r="A442" s="88">
        <v>41153</v>
      </c>
      <c r="B442" s="89">
        <f>IPCA!B778</f>
        <v>1</v>
      </c>
      <c r="C442" s="90">
        <f>GEOMEAN(IPCA!D767:D778)</f>
        <v>3452.8315217735458</v>
      </c>
      <c r="D442" s="90">
        <f>GEOMEAN(CPI!B767:B778)</f>
        <v>228.51863922866769</v>
      </c>
      <c r="E442" s="90">
        <f t="shared" si="58"/>
        <v>139.77212125318388</v>
      </c>
      <c r="F442" s="90">
        <f t="shared" si="58"/>
        <v>117.03930860277737</v>
      </c>
      <c r="G442" s="1">
        <f t="shared" si="54"/>
        <v>1.1942322876116773</v>
      </c>
      <c r="H442" s="1">
        <f t="shared" si="56"/>
        <v>1.876519178624104</v>
      </c>
      <c r="I442" s="1">
        <f t="shared" si="57"/>
        <v>1.7021001612833533</v>
      </c>
      <c r="J442" s="1">
        <f t="shared" si="51"/>
        <v>1.7825791371428179</v>
      </c>
    </row>
    <row r="443" spans="1:10">
      <c r="A443" s="88">
        <v>41183</v>
      </c>
      <c r="B443" s="89">
        <f>IPCA!B779</f>
        <v>1</v>
      </c>
      <c r="C443" s="90">
        <f>GEOMEAN(IPCA!D768:D779)</f>
        <v>3468.1340688901146</v>
      </c>
      <c r="D443" s="90">
        <f>GEOMEAN(CPI!B768:B779)</f>
        <v>228.92639353770923</v>
      </c>
      <c r="E443" s="90">
        <f t="shared" si="58"/>
        <v>140.2903837407307</v>
      </c>
      <c r="F443" s="90">
        <f t="shared" si="58"/>
        <v>117.23392688609158</v>
      </c>
      <c r="G443" s="1">
        <f t="shared" si="54"/>
        <v>1.1966705156694235</v>
      </c>
      <c r="H443" s="1">
        <f t="shared" si="56"/>
        <v>1.8803504112575562</v>
      </c>
      <c r="I443" s="1">
        <f t="shared" si="57"/>
        <v>1.7055752878675083</v>
      </c>
      <c r="J443" s="1">
        <f t="shared" si="51"/>
        <v>1.7862185752256943</v>
      </c>
    </row>
    <row r="444" spans="1:10">
      <c r="A444" s="88">
        <v>41214</v>
      </c>
      <c r="B444" s="89">
        <f>IPCA!B780</f>
        <v>1</v>
      </c>
      <c r="C444" s="90">
        <f>GEOMEAN(IPCA!D769:D780)</f>
        <v>3483.7356162690853</v>
      </c>
      <c r="D444" s="90">
        <f>GEOMEAN(CPI!B769:B780)</f>
        <v>229.26024995965801</v>
      </c>
      <c r="E444" s="90">
        <f t="shared" si="58"/>
        <v>140.77939649000604</v>
      </c>
      <c r="F444" s="90">
        <f t="shared" si="58"/>
        <v>117.41406482584796</v>
      </c>
      <c r="G444" s="1">
        <f t="shared" si="54"/>
        <v>1.1989994273583342</v>
      </c>
      <c r="H444" s="1">
        <f t="shared" si="56"/>
        <v>1.8840098730682084</v>
      </c>
      <c r="I444" s="1">
        <f t="shared" si="57"/>
        <v>1.7088946094119266</v>
      </c>
      <c r="J444" s="1">
        <f t="shared" si="51"/>
        <v>1.7896948414696785</v>
      </c>
    </row>
    <row r="445" spans="1:10">
      <c r="A445" s="88">
        <v>41244</v>
      </c>
      <c r="B445" s="89">
        <f>IPCA!B781</f>
        <v>1</v>
      </c>
      <c r="C445" s="90">
        <f>GEOMEAN(IPCA!D770:D781)</f>
        <v>3500.2483589974086</v>
      </c>
      <c r="D445" s="90">
        <f>GEOMEAN(CPI!B770:B781)</f>
        <v>229.59024757502394</v>
      </c>
      <c r="E445" s="90">
        <f t="shared" si="58"/>
        <v>141.30259473192845</v>
      </c>
      <c r="F445" s="90">
        <f t="shared" si="58"/>
        <v>117.572467470007</v>
      </c>
      <c r="G445" s="1">
        <f t="shared" si="54"/>
        <v>1.2018340498635454</v>
      </c>
      <c r="H445" s="1">
        <f t="shared" si="56"/>
        <v>1.8884639675943462</v>
      </c>
      <c r="I445" s="1">
        <f t="shared" si="57"/>
        <v>1.7129347040177643</v>
      </c>
      <c r="J445" s="1">
        <f t="shared" si="51"/>
        <v>1.7939259604838613</v>
      </c>
    </row>
    <row r="446" spans="1:10">
      <c r="A446" s="88">
        <v>41275</v>
      </c>
      <c r="B446" s="89">
        <f>IPCA!B782</f>
        <v>1</v>
      </c>
      <c r="C446" s="90">
        <f>GEOMEAN(IPCA!D771:D782)</f>
        <v>3517.7124746088748</v>
      </c>
      <c r="D446" s="90">
        <f>GEOMEAN(CPI!B771:B782)</f>
        <v>229.89317735781202</v>
      </c>
      <c r="E446" s="90">
        <f t="shared" si="58"/>
        <v>142.12332088730295</v>
      </c>
      <c r="F446" s="90">
        <f t="shared" si="58"/>
        <v>117.67917523835598</v>
      </c>
      <c r="G446" s="1">
        <f t="shared" si="54"/>
        <v>1.20771853303217</v>
      </c>
      <c r="H446" s="1">
        <f t="shared" si="56"/>
        <v>1.8977103643270106</v>
      </c>
      <c r="I446" s="1">
        <f t="shared" si="57"/>
        <v>1.7213216651259891</v>
      </c>
      <c r="J446" s="1">
        <f t="shared" si="51"/>
        <v>1.8027094752473385</v>
      </c>
    </row>
    <row r="447" spans="1:10">
      <c r="A447" s="88">
        <v>41306</v>
      </c>
      <c r="B447" s="89">
        <f>IPCA!B783</f>
        <v>1</v>
      </c>
      <c r="C447" s="90">
        <f>GEOMEAN(IPCA!D772:D783)</f>
        <v>3535.7035204069598</v>
      </c>
      <c r="D447" s="90">
        <f>GEOMEAN(CPI!B772:B783)</f>
        <v>230.26871093733536</v>
      </c>
      <c r="E447" s="90">
        <f t="shared" si="58"/>
        <v>142.95295442109949</v>
      </c>
      <c r="F447" s="90">
        <f t="shared" si="58"/>
        <v>117.86896736155512</v>
      </c>
      <c r="G447" s="1">
        <f t="shared" si="54"/>
        <v>1.2128124783056844</v>
      </c>
      <c r="H447" s="1">
        <f t="shared" si="56"/>
        <v>1.9057145743117598</v>
      </c>
      <c r="I447" s="1">
        <f t="shared" si="57"/>
        <v>1.7285818984671568</v>
      </c>
      <c r="J447" s="1">
        <f t="shared" si="51"/>
        <v>1.8103129881187527</v>
      </c>
    </row>
    <row r="448" spans="1:10">
      <c r="A448" s="88">
        <v>41334</v>
      </c>
      <c r="B448" s="89">
        <f>IPCA!B784</f>
        <v>1</v>
      </c>
      <c r="C448" s="90">
        <f>GEOMEAN(IPCA!D773:D784)</f>
        <v>3554.5540883089543</v>
      </c>
      <c r="D448" s="90">
        <f>GEOMEAN(CPI!B773:B784)</f>
        <v>230.54964495856885</v>
      </c>
      <c r="E448" s="90">
        <f t="shared" si="58"/>
        <v>143.79520448151192</v>
      </c>
      <c r="F448" s="90">
        <f t="shared" si="58"/>
        <v>118.03307254509151</v>
      </c>
      <c r="G448" s="1">
        <f t="shared" si="54"/>
        <v>1.2182619784516635</v>
      </c>
      <c r="H448" s="1">
        <f t="shared" si="56"/>
        <v>1.9142774742131647</v>
      </c>
      <c r="I448" s="1">
        <f t="shared" si="57"/>
        <v>1.7363488925215003</v>
      </c>
      <c r="J448" s="1">
        <f t="shared" si="51"/>
        <v>1.8184472224455657</v>
      </c>
    </row>
    <row r="449" spans="1:10">
      <c r="A449" s="88">
        <v>41365</v>
      </c>
      <c r="B449" s="89">
        <f>IPCA!B785</f>
        <v>1</v>
      </c>
      <c r="C449" s="90">
        <f>GEOMEAN(IPCA!D774:D785)</f>
        <v>3573.2389299630372</v>
      </c>
      <c r="D449" s="90">
        <f>GEOMEAN(CPI!B774:B785)</f>
        <v>230.75290145176433</v>
      </c>
      <c r="E449" s="90">
        <f t="shared" si="58"/>
        <v>144.62263349068135</v>
      </c>
      <c r="F449" s="90">
        <f t="shared" si="58"/>
        <v>118.13773851374819</v>
      </c>
      <c r="G449" s="1">
        <f t="shared" si="54"/>
        <v>1.2241865750109227</v>
      </c>
      <c r="H449" s="1">
        <f t="shared" si="56"/>
        <v>1.9235869018549967</v>
      </c>
      <c r="I449" s="1">
        <f t="shared" si="57"/>
        <v>1.7447930259314426</v>
      </c>
      <c r="J449" s="1">
        <f t="shared" si="51"/>
        <v>1.8272906127408024</v>
      </c>
    </row>
    <row r="450" spans="1:10">
      <c r="A450" s="88">
        <v>41395</v>
      </c>
      <c r="B450" s="89">
        <f>IPCA!B786</f>
        <v>1</v>
      </c>
      <c r="C450" s="90">
        <f>GEOMEAN(IPCA!D775:D786)</f>
        <v>3592.0518430789916</v>
      </c>
      <c r="D450" s="90">
        <f>GEOMEAN(CPI!B775:B786)</f>
        <v>231.0131785065272</v>
      </c>
      <c r="E450" s="90">
        <f t="shared" si="58"/>
        <v>145.41920476463744</v>
      </c>
      <c r="F450" s="90">
        <f t="shared" si="58"/>
        <v>118.26596246535668</v>
      </c>
      <c r="G450" s="1">
        <f t="shared" si="54"/>
        <v>1.2295947348945364</v>
      </c>
      <c r="H450" s="1">
        <f t="shared" si="56"/>
        <v>1.9320848430410975</v>
      </c>
      <c r="I450" s="1">
        <f t="shared" si="57"/>
        <v>1.7525010990639776</v>
      </c>
      <c r="J450" s="1">
        <f t="shared" si="51"/>
        <v>1.8353631402372266</v>
      </c>
    </row>
    <row r="451" spans="1:10">
      <c r="A451" s="88">
        <v>41426</v>
      </c>
      <c r="B451" s="89">
        <f>IPCA!B787</f>
        <v>1</v>
      </c>
      <c r="C451" s="90">
        <f>GEOMEAN(IPCA!D776:D787)</f>
        <v>3611.5052100668127</v>
      </c>
      <c r="D451" s="90">
        <f>GEOMEAN(CPI!B776:B787)</f>
        <v>231.34823718687937</v>
      </c>
      <c r="E451" s="90">
        <f t="shared" si="58"/>
        <v>146.22483506393118</v>
      </c>
      <c r="F451" s="90">
        <f t="shared" si="58"/>
        <v>118.46003546695545</v>
      </c>
      <c r="G451" s="1">
        <f t="shared" si="54"/>
        <v>1.2343811521542281</v>
      </c>
      <c r="H451" s="1">
        <f t="shared" si="56"/>
        <v>1.9396058285963209</v>
      </c>
      <c r="I451" s="1">
        <f t="shared" si="57"/>
        <v>1.7593230228004253</v>
      </c>
      <c r="J451" s="1">
        <f t="shared" ref="J451:J503" si="59">$J$505*(G451/$G$505)*B451</f>
        <v>1.8425076192781089</v>
      </c>
    </row>
    <row r="452" spans="1:10">
      <c r="A452" s="88">
        <v>41456</v>
      </c>
      <c r="B452" s="89">
        <f>IPCA!B788</f>
        <v>1</v>
      </c>
      <c r="C452" s="90">
        <f>GEOMEAN(IPCA!D777:D788)</f>
        <v>3629.8557911448879</v>
      </c>
      <c r="D452" s="90">
        <f>GEOMEAN(CPI!B777:B788)</f>
        <v>231.72288245188446</v>
      </c>
      <c r="E452" s="90">
        <f t="shared" si="58"/>
        <v>146.97336843658189</v>
      </c>
      <c r="F452" s="90">
        <f t="shared" si="58"/>
        <v>118.67404790906173</v>
      </c>
      <c r="G452" s="1">
        <f t="shared" si="54"/>
        <v>1.2384625874496633</v>
      </c>
      <c r="H452" s="1">
        <f t="shared" si="56"/>
        <v>1.9460190630128131</v>
      </c>
      <c r="I452" s="1">
        <f t="shared" si="57"/>
        <v>1.7651401588355939</v>
      </c>
      <c r="J452" s="1">
        <f t="shared" si="59"/>
        <v>1.8485998020826715</v>
      </c>
    </row>
    <row r="453" spans="1:10">
      <c r="A453" s="88">
        <v>41487</v>
      </c>
      <c r="B453" s="89">
        <f>IPCA!B789</f>
        <v>1</v>
      </c>
      <c r="C453" s="90">
        <f>GEOMEAN(IPCA!D778:D789)</f>
        <v>3647.7844604761608</v>
      </c>
      <c r="D453" s="90">
        <f>GEOMEAN(CPI!B778:B789)</f>
        <v>232.01406201598445</v>
      </c>
      <c r="E453" s="90">
        <f t="shared" si="58"/>
        <v>147.70161268875117</v>
      </c>
      <c r="F453" s="90">
        <f t="shared" si="58"/>
        <v>118.84109802757168</v>
      </c>
      <c r="G453" s="1">
        <f t="shared" si="54"/>
        <v>1.2428496129721363</v>
      </c>
      <c r="H453" s="1">
        <f t="shared" si="56"/>
        <v>1.9529124769787827</v>
      </c>
      <c r="I453" s="1">
        <f t="shared" si="57"/>
        <v>1.7713928426114522</v>
      </c>
      <c r="J453" s="1">
        <f t="shared" si="59"/>
        <v>1.8551481262668323</v>
      </c>
    </row>
    <row r="454" spans="1:10">
      <c r="A454" s="88">
        <v>41518</v>
      </c>
      <c r="B454" s="89">
        <f>IPCA!B790</f>
        <v>1</v>
      </c>
      <c r="C454" s="90">
        <f>GEOMEAN(IPCA!D779:D790)</f>
        <v>3665.132571947885</v>
      </c>
      <c r="D454" s="90">
        <f>GEOMEAN(CPI!B779:B790)</f>
        <v>232.24192657262051</v>
      </c>
      <c r="E454" s="90">
        <f t="shared" ref="E454:F469" si="60">E442*(C454/C442)</f>
        <v>148.36616007031796</v>
      </c>
      <c r="F454" s="90">
        <f t="shared" si="60"/>
        <v>118.94624703868175</v>
      </c>
      <c r="G454" s="1">
        <f t="shared" si="54"/>
        <v>1.2473378838263702</v>
      </c>
      <c r="H454" s="1">
        <f t="shared" si="56"/>
        <v>1.959964979598414</v>
      </c>
      <c r="I454" s="1">
        <f t="shared" si="57"/>
        <v>1.777789828042279</v>
      </c>
      <c r="J454" s="1">
        <f t="shared" si="59"/>
        <v>1.8618475750002141</v>
      </c>
    </row>
    <row r="455" spans="1:10">
      <c r="A455" s="88">
        <v>41548</v>
      </c>
      <c r="B455" s="89">
        <f>IPCA!B791</f>
        <v>1</v>
      </c>
      <c r="C455" s="90">
        <f>GEOMEAN(IPCA!D780:D791)</f>
        <v>3682.5019097236082</v>
      </c>
      <c r="D455" s="90">
        <f>GEOMEAN(CPI!B780:B791)</f>
        <v>232.42760067787319</v>
      </c>
      <c r="E455" s="90">
        <f t="shared" si="60"/>
        <v>148.96183243758773</v>
      </c>
      <c r="F455" s="90">
        <f t="shared" si="60"/>
        <v>119.02690608582473</v>
      </c>
      <c r="G455" s="1">
        <f t="shared" si="54"/>
        <v>1.2514971390601242</v>
      </c>
      <c r="H455" s="1">
        <f t="shared" si="56"/>
        <v>1.9665004939166049</v>
      </c>
      <c r="I455" s="1">
        <f t="shared" si="57"/>
        <v>1.7837178782864651</v>
      </c>
      <c r="J455" s="1">
        <f t="shared" si="59"/>
        <v>1.8680559162774117</v>
      </c>
    </row>
    <row r="456" spans="1:10">
      <c r="A456" s="88">
        <v>41579</v>
      </c>
      <c r="B456" s="89">
        <f>IPCA!B792</f>
        <v>1</v>
      </c>
      <c r="C456" s="90">
        <f>GEOMEAN(IPCA!D781:D792)</f>
        <v>3699.7697504092694</v>
      </c>
      <c r="D456" s="90">
        <f>GEOMEAN(CPI!B781:B792)</f>
        <v>232.66586086556049</v>
      </c>
      <c r="E456" s="90">
        <f t="shared" si="60"/>
        <v>149.50943756530069</v>
      </c>
      <c r="F456" s="90">
        <f t="shared" si="60"/>
        <v>119.15822509675237</v>
      </c>
      <c r="G456" s="1">
        <f t="shared" si="54"/>
        <v>1.2547135327326684</v>
      </c>
      <c r="H456" s="1">
        <f t="shared" si="56"/>
        <v>1.9715544725061511</v>
      </c>
      <c r="I456" s="1">
        <f t="shared" si="57"/>
        <v>1.7883020988318139</v>
      </c>
      <c r="J456" s="1">
        <f t="shared" si="59"/>
        <v>1.8728568886820198</v>
      </c>
    </row>
    <row r="457" spans="1:10">
      <c r="A457" s="88">
        <v>41609</v>
      </c>
      <c r="B457" s="89">
        <f>IPCA!B793</f>
        <v>1</v>
      </c>
      <c r="C457" s="90">
        <f>GEOMEAN(IPCA!D782:D793)</f>
        <v>3717.5174125133008</v>
      </c>
      <c r="D457" s="90">
        <f>GEOMEAN(CPI!B782:B793)</f>
        <v>232.95504462591532</v>
      </c>
      <c r="E457" s="90">
        <f t="shared" si="60"/>
        <v>150.07359549186867</v>
      </c>
      <c r="F457" s="90">
        <f t="shared" si="60"/>
        <v>119.29556980552684</v>
      </c>
      <c r="G457" s="1">
        <f t="shared" si="54"/>
        <v>1.2579980609214201</v>
      </c>
      <c r="H457" s="1">
        <f t="shared" si="56"/>
        <v>1.9767155121153299</v>
      </c>
      <c r="I457" s="1">
        <f t="shared" si="57"/>
        <v>1.7929834292713003</v>
      </c>
      <c r="J457" s="1">
        <f t="shared" si="59"/>
        <v>1.8777595625465284</v>
      </c>
    </row>
    <row r="458" spans="1:10">
      <c r="A458" s="88">
        <v>41640</v>
      </c>
      <c r="B458" s="89">
        <f>IPCA!B794</f>
        <v>1</v>
      </c>
      <c r="C458" s="90">
        <f>GEOMEAN(IPCA!D783:D794)</f>
        <v>3734.3918437744542</v>
      </c>
      <c r="D458" s="90">
        <f>GEOMEAN(CPI!B783:B794)</f>
        <v>233.2593683085654</v>
      </c>
      <c r="E458" s="90">
        <f t="shared" si="60"/>
        <v>150.87764396966404</v>
      </c>
      <c r="F458" s="90">
        <f t="shared" si="60"/>
        <v>119.40228237590676</v>
      </c>
      <c r="G458" s="1">
        <f t="shared" si="54"/>
        <v>1.2636077047058896</v>
      </c>
      <c r="H458" s="1">
        <f t="shared" si="56"/>
        <v>1.9855300486640433</v>
      </c>
      <c r="I458" s="1">
        <f t="shared" si="57"/>
        <v>1.8009786708079218</v>
      </c>
      <c r="J458" s="1">
        <f t="shared" si="59"/>
        <v>1.8861328363900922</v>
      </c>
    </row>
    <row r="459" spans="1:10">
      <c r="A459" s="88">
        <v>41671</v>
      </c>
      <c r="B459" s="89">
        <f>IPCA!B795</f>
        <v>1</v>
      </c>
      <c r="C459" s="90">
        <f>GEOMEAN(IPCA!D784:D795)</f>
        <v>3751.6224065694846</v>
      </c>
      <c r="D459" s="90">
        <f>GEOMEAN(CPI!B784:B795)</f>
        <v>233.47718902634625</v>
      </c>
      <c r="E459" s="90">
        <f t="shared" si="60"/>
        <v>151.68282741924421</v>
      </c>
      <c r="F459" s="90">
        <f t="shared" si="60"/>
        <v>119.511309465328</v>
      </c>
      <c r="G459" s="1">
        <f t="shared" si="54"/>
        <v>1.2691922471425154</v>
      </c>
      <c r="H459" s="1">
        <f t="shared" si="56"/>
        <v>1.9943051430027889</v>
      </c>
      <c r="I459" s="1">
        <f t="shared" si="57"/>
        <v>1.8089381362156816</v>
      </c>
      <c r="J459" s="1">
        <f t="shared" si="59"/>
        <v>1.8944686425320671</v>
      </c>
    </row>
    <row r="460" spans="1:10">
      <c r="A460" s="88">
        <v>41699</v>
      </c>
      <c r="B460" s="89">
        <f>IPCA!B796</f>
        <v>1</v>
      </c>
      <c r="C460" s="90">
        <f>GEOMEAN(IPCA!D785:D796)</f>
        <v>3770.3364490151703</v>
      </c>
      <c r="D460" s="90">
        <f>GEOMEAN(CPI!B785:B796)</f>
        <v>233.76939002050497</v>
      </c>
      <c r="E460" s="90">
        <f t="shared" si="60"/>
        <v>152.52441999220207</v>
      </c>
      <c r="F460" s="90">
        <f t="shared" si="60"/>
        <v>119.6814654651522</v>
      </c>
      <c r="G460" s="1">
        <f t="shared" si="54"/>
        <v>1.2744197223805953</v>
      </c>
      <c r="H460" s="1">
        <f t="shared" si="56"/>
        <v>2.0025191710790664</v>
      </c>
      <c r="I460" s="1">
        <f t="shared" si="57"/>
        <v>1.8163886854414395</v>
      </c>
      <c r="J460" s="1">
        <f t="shared" si="59"/>
        <v>1.9022714698345906</v>
      </c>
    </row>
    <row r="461" spans="1:10">
      <c r="A461" s="88">
        <v>41730</v>
      </c>
      <c r="B461" s="89">
        <f>IPCA!B797</f>
        <v>1</v>
      </c>
      <c r="C461" s="90">
        <f>GEOMEAN(IPCA!D786:D797)</f>
        <v>3789.5204018150339</v>
      </c>
      <c r="D461" s="90">
        <f>GEOMEAN(CPI!B786:B797)</f>
        <v>234.14645881424451</v>
      </c>
      <c r="E461" s="90">
        <f t="shared" si="60"/>
        <v>153.37637110732598</v>
      </c>
      <c r="F461" s="90">
        <f t="shared" si="60"/>
        <v>119.87512595198976</v>
      </c>
      <c r="G461" s="1">
        <f t="shared" si="54"/>
        <v>1.2794678619879285</v>
      </c>
      <c r="H461" s="1">
        <f t="shared" si="56"/>
        <v>2.0104514057772902</v>
      </c>
      <c r="I461" s="1">
        <f t="shared" si="57"/>
        <v>1.8235836334670086</v>
      </c>
      <c r="J461" s="1">
        <f t="shared" si="59"/>
        <v>1.9098066105595268</v>
      </c>
    </row>
    <row r="462" spans="1:10">
      <c r="A462" s="88">
        <v>41760</v>
      </c>
      <c r="B462" s="89">
        <f>IPCA!B798</f>
        <v>1</v>
      </c>
      <c r="C462" s="90">
        <f>GEOMEAN(IPCA!D787:D798)</f>
        <v>3809.0864685582737</v>
      </c>
      <c r="D462" s="90">
        <f>GEOMEAN(CPI!B787:B798)</f>
        <v>234.55751293399027</v>
      </c>
      <c r="E462" s="90">
        <f t="shared" si="60"/>
        <v>154.20554862111561</v>
      </c>
      <c r="F462" s="90">
        <f t="shared" si="60"/>
        <v>120.08046553861392</v>
      </c>
      <c r="G462" s="1">
        <f t="shared" si="54"/>
        <v>1.2841851331058356</v>
      </c>
      <c r="H462" s="1">
        <f t="shared" si="56"/>
        <v>2.0178637407269888</v>
      </c>
      <c r="I462" s="1">
        <f t="shared" si="57"/>
        <v>1.8303070054725208</v>
      </c>
      <c r="J462" s="1">
        <f t="shared" si="59"/>
        <v>1.9168478781305489</v>
      </c>
    </row>
    <row r="463" spans="1:10">
      <c r="A463" s="88">
        <v>41791</v>
      </c>
      <c r="B463" s="89">
        <f>IPCA!B799</f>
        <v>1</v>
      </c>
      <c r="C463" s="90">
        <f>GEOMEAN(IPCA!D788:D799)</f>
        <v>3829.1984720957666</v>
      </c>
      <c r="D463" s="90">
        <f>GEOMEAN(CPI!B788:B799)</f>
        <v>234.95878503935728</v>
      </c>
      <c r="E463" s="90">
        <f t="shared" si="60"/>
        <v>155.03893319841069</v>
      </c>
      <c r="F463" s="90">
        <f t="shared" si="60"/>
        <v>120.30878794443457</v>
      </c>
      <c r="G463" s="1">
        <f t="shared" si="54"/>
        <v>1.2886750489915706</v>
      </c>
      <c r="H463" s="1">
        <f t="shared" si="56"/>
        <v>2.0249188282149015</v>
      </c>
      <c r="I463" s="1">
        <f t="shared" si="57"/>
        <v>1.8367063355128614</v>
      </c>
      <c r="J463" s="1">
        <f t="shared" si="59"/>
        <v>1.9235497823316519</v>
      </c>
    </row>
    <row r="464" spans="1:10">
      <c r="A464" s="88">
        <v>41821</v>
      </c>
      <c r="B464" s="89">
        <f>IPCA!B800</f>
        <v>1</v>
      </c>
      <c r="C464" s="90">
        <f>GEOMEAN(IPCA!D789:D800)</f>
        <v>3849.3532734789396</v>
      </c>
      <c r="D464" s="90">
        <f>GEOMEAN(CPI!B789:B800)</f>
        <v>235.3453634990135</v>
      </c>
      <c r="E464" s="90">
        <f t="shared" si="60"/>
        <v>155.86085218199247</v>
      </c>
      <c r="F464" s="90">
        <f t="shared" si="60"/>
        <v>120.52925739371814</v>
      </c>
      <c r="G464" s="1">
        <f t="shared" si="54"/>
        <v>1.2931370818361632</v>
      </c>
      <c r="H464" s="1">
        <f t="shared" si="56"/>
        <v>2.0319301025669576</v>
      </c>
      <c r="I464" s="1">
        <f t="shared" si="57"/>
        <v>1.8430659247679984</v>
      </c>
      <c r="J464" s="1">
        <f t="shared" si="59"/>
        <v>1.9302100667172999</v>
      </c>
    </row>
    <row r="465" spans="1:10">
      <c r="A465" s="88">
        <v>41852</v>
      </c>
      <c r="B465" s="89">
        <f>IPCA!B801</f>
        <v>1</v>
      </c>
      <c r="C465" s="90">
        <f>GEOMEAN(IPCA!D790:D801)</f>
        <v>3869.6466622790103</v>
      </c>
      <c r="D465" s="90">
        <f>GEOMEAN(CPI!B790:B801)</f>
        <v>235.67612445555704</v>
      </c>
      <c r="E465" s="90">
        <f t="shared" si="60"/>
        <v>156.684984748152</v>
      </c>
      <c r="F465" s="90">
        <f t="shared" si="60"/>
        <v>120.71686158079265</v>
      </c>
      <c r="G465" s="1">
        <f t="shared" si="54"/>
        <v>1.2979544257227631</v>
      </c>
      <c r="H465" s="1">
        <f t="shared" si="56"/>
        <v>2.0394996837003823</v>
      </c>
      <c r="I465" s="1">
        <f t="shared" si="57"/>
        <v>1.8499319272127468</v>
      </c>
      <c r="J465" s="1">
        <f t="shared" si="59"/>
        <v>1.9374007086031169</v>
      </c>
    </row>
    <row r="466" spans="1:10">
      <c r="A466" s="88">
        <v>41883</v>
      </c>
      <c r="B466" s="89">
        <f>IPCA!B802</f>
        <v>1</v>
      </c>
      <c r="C466" s="90">
        <f>GEOMEAN(IPCA!D791:D802)</f>
        <v>3890.7569898970755</v>
      </c>
      <c r="D466" s="90">
        <f>GEOMEAN(CPI!B791:B802)</f>
        <v>235.99928598173653</v>
      </c>
      <c r="E466" s="90">
        <f t="shared" si="60"/>
        <v>157.49953460782646</v>
      </c>
      <c r="F466" s="90">
        <f t="shared" si="60"/>
        <v>120.87063600274799</v>
      </c>
      <c r="G466" s="1">
        <f t="shared" si="54"/>
        <v>1.3030421599191859</v>
      </c>
      <c r="H466" s="1">
        <f t="shared" si="56"/>
        <v>2.0474941341053556</v>
      </c>
      <c r="I466" s="1">
        <f t="shared" si="57"/>
        <v>1.8571833081091855</v>
      </c>
      <c r="J466" s="1">
        <f t="shared" si="59"/>
        <v>1.9449949504670752</v>
      </c>
    </row>
    <row r="467" spans="1:10">
      <c r="A467" s="88">
        <v>41913</v>
      </c>
      <c r="B467" s="89">
        <f>IPCA!B803</f>
        <v>1</v>
      </c>
      <c r="C467" s="90">
        <f>GEOMEAN(IPCA!D792:D803)</f>
        <v>3911.4958565300249</v>
      </c>
      <c r="D467" s="90">
        <f>GEOMEAN(CPI!B792:B803)</f>
        <v>236.32413460042969</v>
      </c>
      <c r="E467" s="90">
        <f t="shared" si="60"/>
        <v>158.22492551116594</v>
      </c>
      <c r="F467" s="90">
        <f t="shared" si="60"/>
        <v>121.02233337547415</v>
      </c>
      <c r="G467" s="1">
        <f t="shared" si="54"/>
        <v>1.3074027007913491</v>
      </c>
      <c r="H467" s="1">
        <f t="shared" si="56"/>
        <v>2.0543459322527267</v>
      </c>
      <c r="I467" s="1">
        <f t="shared" si="57"/>
        <v>1.8633982441804879</v>
      </c>
      <c r="J467" s="1">
        <f t="shared" si="59"/>
        <v>1.9515037421535917</v>
      </c>
    </row>
    <row r="468" spans="1:10">
      <c r="A468" s="88">
        <v>41944</v>
      </c>
      <c r="B468" s="89">
        <f>IPCA!B804</f>
        <v>1</v>
      </c>
      <c r="C468" s="90">
        <f>GEOMEAN(IPCA!D793:D804)</f>
        <v>3932.2470286489879</v>
      </c>
      <c r="D468" s="90">
        <f>GEOMEAN(CPI!B793:B804)</f>
        <v>236.58298982343243</v>
      </c>
      <c r="E468" s="90">
        <f t="shared" si="60"/>
        <v>158.90395383553272</v>
      </c>
      <c r="F468" s="90">
        <f t="shared" si="60"/>
        <v>121.16435583015125</v>
      </c>
      <c r="G468" s="1">
        <f t="shared" si="54"/>
        <v>1.3114744245270038</v>
      </c>
      <c r="H468" s="1">
        <f t="shared" si="56"/>
        <v>2.0607439067165516</v>
      </c>
      <c r="I468" s="1">
        <f t="shared" si="57"/>
        <v>1.8692015386476133</v>
      </c>
      <c r="J468" s="1">
        <f t="shared" si="59"/>
        <v>1.9575814289308457</v>
      </c>
    </row>
    <row r="469" spans="1:10">
      <c r="A469" s="88">
        <v>41974</v>
      </c>
      <c r="B469" s="89">
        <f>IPCA!B805</f>
        <v>1</v>
      </c>
      <c r="C469" s="90">
        <f>GEOMEAN(IPCA!D794:D805)</f>
        <v>3952.6509974445721</v>
      </c>
      <c r="D469" s="90">
        <f>GEOMEAN(CPI!B794:B805)</f>
        <v>236.73161971899572</v>
      </c>
      <c r="E469" s="90">
        <f t="shared" si="60"/>
        <v>159.56577497507701</v>
      </c>
      <c r="F469" s="90">
        <f t="shared" si="60"/>
        <v>121.2295424240029</v>
      </c>
      <c r="G469" s="1">
        <f t="shared" si="54"/>
        <v>1.3162284686103352</v>
      </c>
      <c r="H469" s="1">
        <f t="shared" si="56"/>
        <v>2.0682140237037894</v>
      </c>
      <c r="I469" s="1">
        <f t="shared" si="57"/>
        <v>1.8759773219562099</v>
      </c>
      <c r="J469" s="1">
        <f t="shared" si="59"/>
        <v>1.9646775859246848</v>
      </c>
    </row>
    <row r="470" spans="1:10">
      <c r="A470" s="88">
        <v>42005</v>
      </c>
      <c r="B470" s="89">
        <f>IPCA!B806</f>
        <v>1</v>
      </c>
      <c r="C470" s="90">
        <f>GEOMEAN(IPCA!D795:D806)</f>
        <v>3975.4260148204608</v>
      </c>
      <c r="D470" s="90">
        <f>GEOMEAN(CPI!B795:B806)</f>
        <v>236.71398618760801</v>
      </c>
      <c r="E470" s="90">
        <f t="shared" ref="E470:F485" si="61">E458*(C470/C458)</f>
        <v>160.61595461433532</v>
      </c>
      <c r="F470" s="90">
        <f t="shared" si="61"/>
        <v>121.17065404940217</v>
      </c>
      <c r="G470" s="1">
        <f t="shared" si="54"/>
        <v>1.3255350965494583</v>
      </c>
      <c r="H470" s="1">
        <f t="shared" si="56"/>
        <v>2.0828376995139704</v>
      </c>
      <c r="I470" s="1">
        <f t="shared" si="57"/>
        <v>1.8892417539101185</v>
      </c>
      <c r="J470" s="1">
        <f t="shared" si="59"/>
        <v>1.9785691889013626</v>
      </c>
    </row>
    <row r="471" spans="1:10">
      <c r="A471" s="88">
        <v>42036</v>
      </c>
      <c r="B471" s="89">
        <f>IPCA!B807</f>
        <v>1</v>
      </c>
      <c r="C471" s="90">
        <f>GEOMEAN(IPCA!D796:D807)</f>
        <v>4000.0815991204513</v>
      </c>
      <c r="D471" s="90">
        <f>GEOMEAN(CPI!B796:B807)</f>
        <v>236.70902847026102</v>
      </c>
      <c r="E471" s="90">
        <f t="shared" si="61"/>
        <v>161.72834606164253</v>
      </c>
      <c r="F471" s="90">
        <f t="shared" si="61"/>
        <v>121.16560967998566</v>
      </c>
      <c r="G471" s="1">
        <f t="shared" si="54"/>
        <v>1.3347710335365652</v>
      </c>
      <c r="H471" s="1">
        <f t="shared" si="56"/>
        <v>2.0973502973298697</v>
      </c>
      <c r="I471" s="1">
        <f t="shared" si="57"/>
        <v>1.9024054323656698</v>
      </c>
      <c r="J471" s="1">
        <f t="shared" si="59"/>
        <v>1.9923552745364346</v>
      </c>
    </row>
    <row r="472" spans="1:10">
      <c r="A472" s="88">
        <v>42064</v>
      </c>
      <c r="B472" s="89">
        <f>IPCA!B808</f>
        <v>1</v>
      </c>
      <c r="C472" s="90">
        <f>GEOMEAN(IPCA!D797:D808)</f>
        <v>4026.2172063714074</v>
      </c>
      <c r="D472" s="90">
        <f>GEOMEAN(CPI!B797:B808)</f>
        <v>236.6944980361429</v>
      </c>
      <c r="E472" s="90">
        <f t="shared" si="61"/>
        <v>162.87576784422728</v>
      </c>
      <c r="F472" s="90">
        <f t="shared" si="61"/>
        <v>121.17901488308371</v>
      </c>
      <c r="G472" s="1">
        <f t="shared" si="54"/>
        <v>1.3440921928716252</v>
      </c>
      <c r="H472" s="1">
        <f t="shared" si="56"/>
        <v>2.1119968065900001</v>
      </c>
      <c r="I472" s="1">
        <f t="shared" si="57"/>
        <v>1.9156905754422171</v>
      </c>
      <c r="J472" s="1">
        <f t="shared" si="59"/>
        <v>2.0062685679024108</v>
      </c>
    </row>
    <row r="473" spans="1:10">
      <c r="A473" s="88">
        <v>42095</v>
      </c>
      <c r="B473" s="89">
        <f>IPCA!B809</f>
        <v>1</v>
      </c>
      <c r="C473" s="90">
        <f>GEOMEAN(IPCA!D798:D809)</f>
        <v>4052.6577963704831</v>
      </c>
      <c r="D473" s="90">
        <f>GEOMEAN(CPI!B798:B809)</f>
        <v>236.65510810135584</v>
      </c>
      <c r="E473" s="90">
        <f t="shared" si="61"/>
        <v>164.02654696077198</v>
      </c>
      <c r="F473" s="90">
        <f t="shared" si="61"/>
        <v>121.15947016451707</v>
      </c>
      <c r="G473" s="1">
        <f t="shared" si="54"/>
        <v>1.353807067149168</v>
      </c>
      <c r="H473" s="1">
        <f t="shared" si="56"/>
        <v>2.1272619673873097</v>
      </c>
      <c r="I473" s="1">
        <f t="shared" si="57"/>
        <v>1.9295368675297662</v>
      </c>
      <c r="J473" s="1">
        <f t="shared" si="59"/>
        <v>2.0207695426179297</v>
      </c>
    </row>
    <row r="474" spans="1:10">
      <c r="A474" s="88">
        <v>42125</v>
      </c>
      <c r="B474" s="89">
        <f>IPCA!B810</f>
        <v>1</v>
      </c>
      <c r="C474" s="90">
        <f>GEOMEAN(IPCA!D799:D810)</f>
        <v>4080.2181706085812</v>
      </c>
      <c r="D474" s="90">
        <f>GEOMEAN(CPI!B799:B810)</f>
        <v>236.64723141958035</v>
      </c>
      <c r="E474" s="90">
        <f t="shared" si="61"/>
        <v>165.1819371091064</v>
      </c>
      <c r="F474" s="90">
        <f t="shared" si="61"/>
        <v>121.15028575223856</v>
      </c>
      <c r="G474" s="1">
        <f t="shared" si="54"/>
        <v>1.3634465332332428</v>
      </c>
      <c r="H474" s="1">
        <f t="shared" si="56"/>
        <v>2.1424086379020033</v>
      </c>
      <c r="I474" s="1">
        <f t="shared" si="57"/>
        <v>1.9432756827892341</v>
      </c>
      <c r="J474" s="1">
        <f t="shared" si="59"/>
        <v>2.0351579587685529</v>
      </c>
    </row>
    <row r="475" spans="1:10">
      <c r="A475" s="88">
        <v>42156</v>
      </c>
      <c r="B475" s="89">
        <f>IPCA!B811</f>
        <v>1</v>
      </c>
      <c r="C475" s="90">
        <f>GEOMEAN(IPCA!D800:D811)</f>
        <v>4109.2937826752659</v>
      </c>
      <c r="D475" s="90">
        <f>GEOMEAN(CPI!B800:B811)</f>
        <v>236.67162601122752</v>
      </c>
      <c r="E475" s="90">
        <f t="shared" si="61"/>
        <v>166.37960369710012</v>
      </c>
      <c r="F475" s="90">
        <f t="shared" si="61"/>
        <v>121.18583461980258</v>
      </c>
      <c r="G475" s="1">
        <f t="shared" si="54"/>
        <v>1.372929470008474</v>
      </c>
      <c r="H475" s="1">
        <f t="shared" si="56"/>
        <v>2.1573093510321004</v>
      </c>
      <c r="I475" s="1">
        <f t="shared" si="57"/>
        <v>1.9567914019520789</v>
      </c>
      <c r="J475" s="1">
        <f t="shared" si="59"/>
        <v>2.0493127303567316</v>
      </c>
    </row>
    <row r="476" spans="1:10">
      <c r="A476" s="88">
        <v>42186</v>
      </c>
      <c r="B476" s="89">
        <f>IPCA!B812</f>
        <v>1</v>
      </c>
      <c r="C476" s="90">
        <f>GEOMEAN(IPCA!D801:D812)</f>
        <v>4140.6735808605472</v>
      </c>
      <c r="D476" s="90">
        <f>GEOMEAN(CPI!B801:B812)</f>
        <v>236.70504367669474</v>
      </c>
      <c r="E476" s="90">
        <f t="shared" si="61"/>
        <v>167.6564521543954</v>
      </c>
      <c r="F476" s="90">
        <f t="shared" si="61"/>
        <v>121.22560101261236</v>
      </c>
      <c r="G476" s="1">
        <f t="shared" ref="G476:G539" si="62">E476/F476</f>
        <v>1.3830119277936379</v>
      </c>
      <c r="H476" s="1">
        <f t="shared" si="56"/>
        <v>2.1731521025619265</v>
      </c>
      <c r="I476" s="1">
        <f t="shared" si="57"/>
        <v>1.971161598772482</v>
      </c>
      <c r="J476" s="1">
        <f t="shared" si="59"/>
        <v>2.064362381153646</v>
      </c>
    </row>
    <row r="477" spans="1:10">
      <c r="A477" s="88">
        <v>42217</v>
      </c>
      <c r="B477" s="89">
        <f>IPCA!B813</f>
        <v>1</v>
      </c>
      <c r="C477" s="90">
        <f>GEOMEAN(IPCA!D802:D813)</f>
        <v>4172.1885314167794</v>
      </c>
      <c r="D477" s="90">
        <f>GEOMEAN(CPI!B802:B813)</f>
        <v>236.74348952431831</v>
      </c>
      <c r="E477" s="90">
        <f t="shared" si="61"/>
        <v>168.93513890657084</v>
      </c>
      <c r="F477" s="90">
        <f t="shared" si="61"/>
        <v>121.26358204965425</v>
      </c>
      <c r="G477" s="1">
        <f t="shared" si="62"/>
        <v>1.3931234427612105</v>
      </c>
      <c r="H477" s="1">
        <f t="shared" si="56"/>
        <v>2.1890405121773973</v>
      </c>
      <c r="I477" s="1">
        <f t="shared" si="57"/>
        <v>1.9855732098431758</v>
      </c>
      <c r="J477" s="1">
        <f t="shared" si="59"/>
        <v>2.0794554043561502</v>
      </c>
    </row>
    <row r="478" spans="1:10">
      <c r="A478" s="88">
        <v>42248</v>
      </c>
      <c r="B478" s="89">
        <f>IPCA!B814</f>
        <v>1</v>
      </c>
      <c r="C478" s="90">
        <f>GEOMEAN(IPCA!D803:D814)</f>
        <v>4203.8387736385521</v>
      </c>
      <c r="D478" s="90">
        <f>GEOMEAN(CPI!B803:B814)</f>
        <v>236.73636044156044</v>
      </c>
      <c r="E478" s="90">
        <f t="shared" si="61"/>
        <v>170.17322133807252</v>
      </c>
      <c r="F478" s="90">
        <f t="shared" si="61"/>
        <v>121.24813993615899</v>
      </c>
      <c r="G478" s="1">
        <f t="shared" si="62"/>
        <v>1.4035120161651482</v>
      </c>
      <c r="H478" s="1">
        <f t="shared" si="56"/>
        <v>2.2053642688144075</v>
      </c>
      <c r="I478" s="1">
        <f t="shared" si="57"/>
        <v>2.0003797032279</v>
      </c>
      <c r="J478" s="1">
        <f t="shared" si="59"/>
        <v>2.094961980762295</v>
      </c>
    </row>
    <row r="479" spans="1:10">
      <c r="A479" s="88">
        <v>42278</v>
      </c>
      <c r="B479" s="89">
        <f>IPCA!B815</f>
        <v>1</v>
      </c>
      <c r="C479" s="90">
        <f>GEOMEAN(IPCA!D804:D815)</f>
        <v>4237.1324420524024</v>
      </c>
      <c r="D479" s="90">
        <f>GEOMEAN(CPI!B804:B815)</f>
        <v>236.76998513779611</v>
      </c>
      <c r="E479" s="90">
        <f t="shared" si="61"/>
        <v>171.39733483430823</v>
      </c>
      <c r="F479" s="90">
        <f t="shared" si="61"/>
        <v>121.25065483938228</v>
      </c>
      <c r="G479" s="1">
        <f t="shared" si="62"/>
        <v>1.4135786323080399</v>
      </c>
      <c r="H479" s="1">
        <f t="shared" si="56"/>
        <v>2.2211821280800965</v>
      </c>
      <c r="I479" s="1">
        <f t="shared" si="57"/>
        <v>2.014727321474481</v>
      </c>
      <c r="J479" s="1">
        <f t="shared" si="59"/>
        <v>2.1099879854215988</v>
      </c>
    </row>
    <row r="480" spans="1:10">
      <c r="A480" s="88">
        <v>42309</v>
      </c>
      <c r="B480" s="89">
        <f>IPCA!B816</f>
        <v>1</v>
      </c>
      <c r="C480" s="90">
        <f>GEOMEAN(IPCA!D805:D816)</f>
        <v>4272.4562546648876</v>
      </c>
      <c r="D480" s="90">
        <f>GEOMEAN(CPI!B805:B816)</f>
        <v>236.86876699188628</v>
      </c>
      <c r="E480" s="90">
        <f t="shared" si="61"/>
        <v>172.65196883850331</v>
      </c>
      <c r="F480" s="90">
        <f t="shared" si="61"/>
        <v>121.31071464720955</v>
      </c>
      <c r="G480" s="1">
        <f t="shared" si="62"/>
        <v>1.4232211007956068</v>
      </c>
      <c r="H480" s="1">
        <f t="shared" si="56"/>
        <v>2.23633351632667</v>
      </c>
      <c r="I480" s="1">
        <f t="shared" si="57"/>
        <v>2.0284704159613001</v>
      </c>
      <c r="J480" s="1">
        <f t="shared" si="59"/>
        <v>2.1243808831306943</v>
      </c>
    </row>
    <row r="481" spans="1:10">
      <c r="A481" s="88">
        <v>42339</v>
      </c>
      <c r="B481" s="89">
        <f>IPCA!B817</f>
        <v>1</v>
      </c>
      <c r="C481" s="90">
        <f>GEOMEAN(IPCA!D806:D817)</f>
        <v>4308.7150544726292</v>
      </c>
      <c r="D481" s="90">
        <f>GEOMEAN(CPI!B806:B817)</f>
        <v>237.01228811665661</v>
      </c>
      <c r="E481" s="90">
        <f t="shared" si="61"/>
        <v>173.93983360994861</v>
      </c>
      <c r="F481" s="90">
        <f t="shared" si="61"/>
        <v>121.37327185677447</v>
      </c>
      <c r="G481" s="1">
        <f t="shared" si="62"/>
        <v>1.433098333339855</v>
      </c>
      <c r="H481" s="1">
        <f t="shared" si="56"/>
        <v>2.2518537936573719</v>
      </c>
      <c r="I481" s="1">
        <f t="shared" si="57"/>
        <v>2.0425481119681801</v>
      </c>
      <c r="J481" s="1">
        <f t="shared" si="59"/>
        <v>2.1391242030431852</v>
      </c>
    </row>
    <row r="482" spans="1:10">
      <c r="A482" s="88">
        <v>42370</v>
      </c>
      <c r="B482" s="89">
        <f>IPCA!B818</f>
        <v>1</v>
      </c>
      <c r="C482" s="90">
        <f>GEOMEAN(IPCA!D807:D818)</f>
        <v>4345.3887967104893</v>
      </c>
      <c r="D482" s="90">
        <f>GEOMEAN(CPI!B807:B818)</f>
        <v>237.28179490821694</v>
      </c>
      <c r="E482" s="90">
        <f t="shared" si="61"/>
        <v>175.5632647047548</v>
      </c>
      <c r="F482" s="90">
        <f t="shared" si="61"/>
        <v>121.46130757249652</v>
      </c>
      <c r="G482" s="1">
        <f t="shared" si="62"/>
        <v>1.4454254462884526</v>
      </c>
      <c r="H482" s="1">
        <f t="shared" si="56"/>
        <v>2.2712236131682562</v>
      </c>
      <c r="I482" s="1">
        <f t="shared" si="57"/>
        <v>2.0601175422671441</v>
      </c>
      <c r="J482" s="1">
        <f t="shared" si="59"/>
        <v>2.1575243539948219</v>
      </c>
    </row>
    <row r="483" spans="1:10">
      <c r="A483" s="88">
        <v>42401</v>
      </c>
      <c r="B483" s="89">
        <f>IPCA!B819</f>
        <v>1</v>
      </c>
      <c r="C483" s="90">
        <f>GEOMEAN(IPCA!D808:D819)</f>
        <v>4381.2186894272108</v>
      </c>
      <c r="D483" s="90">
        <f>GEOMEAN(CPI!B808:B819)</f>
        <v>237.48211659861744</v>
      </c>
      <c r="E483" s="90">
        <f t="shared" si="61"/>
        <v>177.13819951353534</v>
      </c>
      <c r="F483" s="90">
        <f t="shared" si="61"/>
        <v>121.56133473962542</v>
      </c>
      <c r="G483" s="1">
        <f t="shared" si="62"/>
        <v>1.4571919590464442</v>
      </c>
      <c r="H483" s="1">
        <f t="shared" si="56"/>
        <v>2.2897125512793286</v>
      </c>
      <c r="I483" s="1">
        <f t="shared" si="57"/>
        <v>2.0768879674774468</v>
      </c>
      <c r="J483" s="1">
        <f t="shared" si="59"/>
        <v>2.1750877211696178</v>
      </c>
    </row>
    <row r="484" spans="1:10">
      <c r="A484" s="88">
        <v>42430</v>
      </c>
      <c r="B484" s="89">
        <f>IPCA!B820</f>
        <v>1</v>
      </c>
      <c r="C484" s="90">
        <f>GEOMEAN(IPCA!D809:D820)</f>
        <v>4414.0969393527876</v>
      </c>
      <c r="D484" s="90">
        <f>GEOMEAN(CPI!B809:B820)</f>
        <v>237.65017932907594</v>
      </c>
      <c r="E484" s="90">
        <f t="shared" si="61"/>
        <v>178.56697527351875</v>
      </c>
      <c r="F484" s="90">
        <f t="shared" si="61"/>
        <v>121.66828911032887</v>
      </c>
      <c r="G484" s="1">
        <f t="shared" si="62"/>
        <v>1.4676541979775364</v>
      </c>
      <c r="H484" s="1">
        <f t="shared" si="56"/>
        <v>2.3061520599152949</v>
      </c>
      <c r="I484" s="1">
        <f t="shared" si="57"/>
        <v>2.091799453925038</v>
      </c>
      <c r="J484" s="1">
        <f t="shared" si="59"/>
        <v>2.1907042549376552</v>
      </c>
    </row>
    <row r="485" spans="1:10">
      <c r="A485" s="88">
        <v>42461</v>
      </c>
      <c r="B485" s="89">
        <f>IPCA!B821</f>
        <v>1</v>
      </c>
      <c r="C485" s="90">
        <f>GEOMEAN(IPCA!D810:D821)</f>
        <v>4446.8538891317276</v>
      </c>
      <c r="D485" s="90">
        <f>GEOMEAN(CPI!B810:B821)</f>
        <v>237.87185740922533</v>
      </c>
      <c r="E485" s="90">
        <f t="shared" si="61"/>
        <v>179.9811691297009</v>
      </c>
      <c r="F485" s="90">
        <f t="shared" si="61"/>
        <v>121.78240496042004</v>
      </c>
      <c r="G485" s="1">
        <f t="shared" si="62"/>
        <v>1.4778914013744087</v>
      </c>
      <c r="H485" s="1">
        <f t="shared" si="56"/>
        <v>2.3222379660735726</v>
      </c>
      <c r="I485" s="1">
        <f t="shared" si="57"/>
        <v>2.1063902045969645</v>
      </c>
      <c r="J485" s="1">
        <f t="shared" si="59"/>
        <v>2.2059848878490693</v>
      </c>
    </row>
    <row r="486" spans="1:10">
      <c r="A486" s="88">
        <v>42491</v>
      </c>
      <c r="B486" s="89">
        <f>IPCA!B822</f>
        <v>1</v>
      </c>
      <c r="C486" s="90">
        <f>GEOMEAN(IPCA!D811:D822)</f>
        <v>4480.0021504465094</v>
      </c>
      <c r="D486" s="90">
        <f>GEOMEAN(CPI!B811:B822)</f>
        <v>238.07297631439954</v>
      </c>
      <c r="E486" s="90">
        <f t="shared" ref="E486:F501" si="63">E474*(C486/C474)</f>
        <v>181.36663347914563</v>
      </c>
      <c r="F486" s="90">
        <f t="shared" si="63"/>
        <v>121.88018823358594</v>
      </c>
      <c r="G486" s="1">
        <f t="shared" si="62"/>
        <v>1.4880731323744978</v>
      </c>
      <c r="H486" s="1">
        <f t="shared" si="56"/>
        <v>2.3382367074335715</v>
      </c>
      <c r="I486" s="1">
        <f t="shared" si="57"/>
        <v>2.1209018922788094</v>
      </c>
      <c r="J486" s="1">
        <f t="shared" si="59"/>
        <v>2.2211827195012819</v>
      </c>
    </row>
    <row r="487" spans="1:10">
      <c r="A487" s="88">
        <v>42522</v>
      </c>
      <c r="B487" s="89">
        <f>IPCA!B823</f>
        <v>1</v>
      </c>
      <c r="C487" s="90">
        <f>GEOMEAN(IPCA!D812:D823)</f>
        <v>4511.7515850787013</v>
      </c>
      <c r="D487" s="90">
        <f>GEOMEAN(CPI!B812:B823)</f>
        <v>238.26994132395865</v>
      </c>
      <c r="E487" s="90">
        <f t="shared" si="63"/>
        <v>182.67456171421614</v>
      </c>
      <c r="F487" s="90">
        <f t="shared" si="63"/>
        <v>122.00423933701927</v>
      </c>
      <c r="G487" s="1">
        <f t="shared" si="62"/>
        <v>1.4972804445721248</v>
      </c>
      <c r="H487" s="1">
        <f t="shared" si="56"/>
        <v>2.3527043265907959</v>
      </c>
      <c r="I487" s="1">
        <f t="shared" si="57"/>
        <v>2.1340247727595476</v>
      </c>
      <c r="J487" s="1">
        <f t="shared" si="59"/>
        <v>2.2349260781450799</v>
      </c>
    </row>
    <row r="488" spans="1:10">
      <c r="A488" s="88">
        <v>42552</v>
      </c>
      <c r="B488" s="89">
        <f>IPCA!B824</f>
        <v>1</v>
      </c>
      <c r="C488" s="90">
        <f>GEOMEAN(IPCA!D813:D824)</f>
        <v>4543.3502285981931</v>
      </c>
      <c r="D488" s="90">
        <f>GEOMEAN(CPI!B813:B824)</f>
        <v>238.43355724496001</v>
      </c>
      <c r="E488" s="90">
        <f t="shared" si="63"/>
        <v>183.9608859154088</v>
      </c>
      <c r="F488" s="90">
        <f t="shared" si="63"/>
        <v>122.11083815380996</v>
      </c>
      <c r="G488" s="1">
        <f t="shared" si="62"/>
        <v>1.5065074378057495</v>
      </c>
      <c r="H488" s="1">
        <f t="shared" si="56"/>
        <v>2.3672028709221995</v>
      </c>
      <c r="I488" s="1">
        <f t="shared" si="57"/>
        <v>2.147175703976222</v>
      </c>
      <c r="J488" s="1">
        <f t="shared" si="59"/>
        <v>2.2486988138242592</v>
      </c>
    </row>
    <row r="489" spans="1:10">
      <c r="A489" s="88">
        <v>42583</v>
      </c>
      <c r="B489" s="89">
        <f>IPCA!B825</f>
        <v>1</v>
      </c>
      <c r="C489" s="90">
        <f>GEOMEAN(IPCA!D814:D825)</f>
        <v>4576.0063918008036</v>
      </c>
      <c r="D489" s="90">
        <f>GEOMEAN(CPI!B814:B825)</f>
        <v>238.64372283317795</v>
      </c>
      <c r="E489" s="90">
        <f t="shared" si="63"/>
        <v>185.28603624096425</v>
      </c>
      <c r="F489" s="90">
        <f t="shared" si="63"/>
        <v>122.23691017886863</v>
      </c>
      <c r="G489" s="1">
        <f t="shared" si="62"/>
        <v>1.51579450077588</v>
      </c>
      <c r="H489" s="1">
        <f t="shared" si="56"/>
        <v>2.3817958039364227</v>
      </c>
      <c r="I489" s="1">
        <f t="shared" si="57"/>
        <v>2.1604122506206953</v>
      </c>
      <c r="J489" s="1">
        <f t="shared" si="59"/>
        <v>2.2625612130137789</v>
      </c>
    </row>
    <row r="490" spans="1:10">
      <c r="A490" s="88">
        <v>42614</v>
      </c>
      <c r="B490" s="89">
        <f>IPCA!B826</f>
        <v>1</v>
      </c>
      <c r="C490" s="90">
        <f>GEOMEAN(IPCA!D815:D826)</f>
        <v>4607.136543638987</v>
      </c>
      <c r="D490" s="90">
        <f>GEOMEAN(CPI!B815:B826)</f>
        <v>238.93289021288004</v>
      </c>
      <c r="E490" s="90">
        <f t="shared" si="63"/>
        <v>186.49889041696377</v>
      </c>
      <c r="F490" s="90">
        <f t="shared" si="63"/>
        <v>122.37312618073143</v>
      </c>
      <c r="G490" s="1">
        <f t="shared" si="62"/>
        <v>1.5240183546633086</v>
      </c>
      <c r="H490" s="1">
        <f t="shared" ref="H490:H553" si="64">H$361*(G490/$G$361)*B490</f>
        <v>2.3947180969459549</v>
      </c>
      <c r="I490" s="1">
        <f t="shared" si="57"/>
        <v>2.1721334401860495</v>
      </c>
      <c r="J490" s="1">
        <f t="shared" si="59"/>
        <v>2.2748366057650156</v>
      </c>
    </row>
    <row r="491" spans="1:10">
      <c r="A491" s="88">
        <v>42644</v>
      </c>
      <c r="B491" s="89">
        <f>IPCA!B827</f>
        <v>1</v>
      </c>
      <c r="C491" s="90">
        <f>GEOMEAN(IPCA!D816:D827)</f>
        <v>4636.3267807429429</v>
      </c>
      <c r="D491" s="90">
        <f>GEOMEAN(CPI!B816:B827)</f>
        <v>239.25621562194286</v>
      </c>
      <c r="E491" s="90">
        <f t="shared" si="63"/>
        <v>187.54524776085361</v>
      </c>
      <c r="F491" s="90">
        <f t="shared" si="63"/>
        <v>122.52386129800068</v>
      </c>
      <c r="G491" s="1">
        <f t="shared" si="62"/>
        <v>1.5306834585037188</v>
      </c>
      <c r="H491" s="1">
        <f t="shared" si="64"/>
        <v>2.4051910973109543</v>
      </c>
      <c r="I491" s="1">
        <f t="shared" si="57"/>
        <v>2.1816329943677748</v>
      </c>
      <c r="J491" s="1">
        <f t="shared" si="59"/>
        <v>2.284785319408126</v>
      </c>
    </row>
    <row r="492" spans="1:10">
      <c r="A492" s="88">
        <v>42675</v>
      </c>
      <c r="B492" s="89">
        <f>IPCA!B828</f>
        <v>1</v>
      </c>
      <c r="C492" s="90">
        <f>GEOMEAN(IPCA!D817:D828)</f>
        <v>4662.4954293909968</v>
      </c>
      <c r="D492" s="90">
        <f>GEOMEAN(CPI!B817:B828)</f>
        <v>239.5910841279312</v>
      </c>
      <c r="E492" s="90">
        <f t="shared" si="63"/>
        <v>188.41363553013562</v>
      </c>
      <c r="F492" s="90">
        <f t="shared" si="63"/>
        <v>122.70493069968416</v>
      </c>
      <c r="G492" s="1">
        <f t="shared" si="62"/>
        <v>1.5355017476133141</v>
      </c>
      <c r="H492" s="1">
        <f t="shared" si="64"/>
        <v>2.4127621636906729</v>
      </c>
      <c r="I492" s="1">
        <f t="shared" si="57"/>
        <v>2.1885003440078963</v>
      </c>
      <c r="J492" s="1">
        <f t="shared" si="59"/>
        <v>2.2919773721876271</v>
      </c>
    </row>
    <row r="493" spans="1:10">
      <c r="A493" s="88">
        <v>42705</v>
      </c>
      <c r="B493" s="89">
        <f>IPCA!B829</f>
        <v>1</v>
      </c>
      <c r="C493" s="90">
        <f>GEOMEAN(IPCA!D818:D829)</f>
        <v>4686.2497974602738</v>
      </c>
      <c r="D493" s="90">
        <f>GEOMEAN(CPI!B818:B829)</f>
        <v>240.00141436424741</v>
      </c>
      <c r="E493" s="90">
        <f t="shared" si="63"/>
        <v>189.18064892194727</v>
      </c>
      <c r="F493" s="90">
        <f t="shared" si="63"/>
        <v>122.90399431655042</v>
      </c>
      <c r="G493" s="1">
        <f t="shared" si="62"/>
        <v>1.5392554975446548</v>
      </c>
      <c r="H493" s="1">
        <f t="shared" si="64"/>
        <v>2.4186605000620727</v>
      </c>
      <c r="I493" s="1">
        <f t="shared" si="57"/>
        <v>2.1938504408272768</v>
      </c>
      <c r="J493" s="1">
        <f t="shared" si="59"/>
        <v>2.2975804331524592</v>
      </c>
    </row>
    <row r="494" spans="1:10">
      <c r="A494" s="88">
        <v>42736</v>
      </c>
      <c r="B494" s="89">
        <f>IPCA!B830</f>
        <v>1</v>
      </c>
      <c r="C494" s="90">
        <f>GEOMEAN(IPCA!D819:D830)</f>
        <v>4706.6621540295655</v>
      </c>
      <c r="D494" s="90">
        <f>GEOMEAN(CPI!B819:B830)</f>
        <v>240.49578623529297</v>
      </c>
      <c r="E494" s="90">
        <f t="shared" si="63"/>
        <v>190.15950293084839</v>
      </c>
      <c r="F494" s="90">
        <f t="shared" si="63"/>
        <v>123.10650580299844</v>
      </c>
      <c r="G494" s="1">
        <f t="shared" si="62"/>
        <v>1.5446746838477547</v>
      </c>
      <c r="H494" s="1">
        <f t="shared" si="64"/>
        <v>2.4271757672641017</v>
      </c>
      <c r="I494" s="1">
        <f t="shared" si="57"/>
        <v>2.2015742295543239</v>
      </c>
      <c r="J494" s="1">
        <f t="shared" si="59"/>
        <v>2.3056694193106839</v>
      </c>
    </row>
    <row r="495" spans="1:10">
      <c r="A495" s="88">
        <v>42767</v>
      </c>
      <c r="B495" s="89">
        <f>IPCA!B831</f>
        <v>1</v>
      </c>
      <c r="C495" s="90">
        <f>GEOMEAN(IPCA!D820:D831)</f>
        <v>4724.9324673000383</v>
      </c>
      <c r="D495" s="90">
        <f>GEOMEAN(CPI!B820:B831)</f>
        <v>241.03774125965987</v>
      </c>
      <c r="E495" s="90">
        <f t="shared" si="63"/>
        <v>191.03498122573694</v>
      </c>
      <c r="F495" s="90">
        <f t="shared" si="63"/>
        <v>123.38137275267707</v>
      </c>
      <c r="G495" s="1">
        <f t="shared" si="62"/>
        <v>1.5483291923544591</v>
      </c>
      <c r="H495" s="1">
        <f t="shared" si="64"/>
        <v>2.4329181637579951</v>
      </c>
      <c r="I495" s="1">
        <f t="shared" si="57"/>
        <v>2.2067828808219199</v>
      </c>
      <c r="J495" s="1">
        <f t="shared" si="59"/>
        <v>2.311124346872214</v>
      </c>
    </row>
    <row r="496" spans="1:10">
      <c r="A496" s="88">
        <v>42795</v>
      </c>
      <c r="B496" s="89">
        <f>IPCA!B832</f>
        <v>1</v>
      </c>
      <c r="C496" s="90">
        <f>GEOMEAN(IPCA!D821:D832)</f>
        <v>4742.5645104279984</v>
      </c>
      <c r="D496" s="90">
        <f>GEOMEAN(CPI!B821:B832)</f>
        <v>241.51078296372594</v>
      </c>
      <c r="E496" s="90">
        <f t="shared" si="63"/>
        <v>191.85473524984133</v>
      </c>
      <c r="F496" s="90">
        <f t="shared" si="63"/>
        <v>123.64477842115986</v>
      </c>
      <c r="G496" s="1">
        <f t="shared" si="62"/>
        <v>1.551660633790326</v>
      </c>
      <c r="H496" s="1">
        <f t="shared" si="64"/>
        <v>2.4381529190160109</v>
      </c>
      <c r="I496" s="1">
        <f t="shared" si="57"/>
        <v>2.2115310751758304</v>
      </c>
      <c r="J496" s="1">
        <f t="shared" si="59"/>
        <v>2.316097046121592</v>
      </c>
    </row>
    <row r="497" spans="1:10">
      <c r="A497" s="88">
        <v>42826</v>
      </c>
      <c r="B497" s="89">
        <f>IPCA!B833</f>
        <v>1</v>
      </c>
      <c r="C497" s="90">
        <f>GEOMEAN(IPCA!D822:D833)</f>
        <v>4758.4049198266457</v>
      </c>
      <c r="D497" s="90">
        <f>GEOMEAN(CPI!B822:B833)</f>
        <v>241.9490887179536</v>
      </c>
      <c r="E497" s="90">
        <f t="shared" si="63"/>
        <v>192.59082983500986</v>
      </c>
      <c r="F497" s="90">
        <f t="shared" si="63"/>
        <v>123.86981050626665</v>
      </c>
      <c r="G497" s="1">
        <f t="shared" si="62"/>
        <v>1.5547842452319451</v>
      </c>
      <c r="H497" s="1">
        <f t="shared" si="64"/>
        <v>2.4430611071780395</v>
      </c>
      <c r="I497" s="1">
        <f t="shared" si="57"/>
        <v>2.2159830562466145</v>
      </c>
      <c r="J497" s="1">
        <f t="shared" si="59"/>
        <v>2.3207595264833536</v>
      </c>
    </row>
    <row r="498" spans="1:10">
      <c r="A498" s="88">
        <v>42856</v>
      </c>
      <c r="B498" s="89">
        <f>IPCA!B834</f>
        <v>1</v>
      </c>
      <c r="C498" s="90">
        <f>GEOMEAN(IPCA!D823:D834)</f>
        <v>4772.4393394429599</v>
      </c>
      <c r="D498" s="90">
        <f>GEOMEAN(CPI!B823:B834)</f>
        <v>242.32389949665881</v>
      </c>
      <c r="E498" s="90">
        <f t="shared" si="63"/>
        <v>193.20554486607534</v>
      </c>
      <c r="F498" s="90">
        <f t="shared" si="63"/>
        <v>124.05642564465636</v>
      </c>
      <c r="G498" s="1">
        <f t="shared" si="62"/>
        <v>1.5574005446480275</v>
      </c>
      <c r="H498" s="1">
        <f t="shared" si="64"/>
        <v>2.4471721466150322</v>
      </c>
      <c r="I498" s="1">
        <f t="shared" si="57"/>
        <v>2.2197119821049038</v>
      </c>
      <c r="J498" s="1">
        <f t="shared" si="59"/>
        <v>2.3246647640188032</v>
      </c>
    </row>
    <row r="499" spans="1:10">
      <c r="A499" s="88">
        <v>42887</v>
      </c>
      <c r="B499" s="89">
        <f>IPCA!B835</f>
        <v>1</v>
      </c>
      <c r="C499" s="90">
        <f>GEOMEAN(IPCA!D824:D835)</f>
        <v>4784.2038768122929</v>
      </c>
      <c r="D499" s="90">
        <f>GEOMEAN(CPI!B824:B835)</f>
        <v>242.65131633305884</v>
      </c>
      <c r="E499" s="90">
        <f t="shared" si="63"/>
        <v>193.70577698437145</v>
      </c>
      <c r="F499" s="90">
        <f t="shared" si="63"/>
        <v>124.24768776473643</v>
      </c>
      <c r="G499" s="1">
        <f t="shared" si="62"/>
        <v>1.5590292299938349</v>
      </c>
      <c r="H499" s="1">
        <f t="shared" si="64"/>
        <v>2.4497313298820194</v>
      </c>
      <c r="I499" s="1">
        <f t="shared" ref="I499:I562" si="65">$I$433*(G499/$G$433)*B499</f>
        <v>2.2220332939790977</v>
      </c>
      <c r="J499" s="1">
        <f t="shared" si="59"/>
        <v>2.3270958325374855</v>
      </c>
    </row>
    <row r="500" spans="1:10">
      <c r="A500" s="88">
        <v>42917</v>
      </c>
      <c r="B500" s="89">
        <f>IPCA!B836</f>
        <v>1</v>
      </c>
      <c r="C500" s="90">
        <f>GEOMEAN(IPCA!D825:D836)</f>
        <v>4794.8826083766662</v>
      </c>
      <c r="D500" s="90">
        <f>GEOMEAN(CPI!B825:B836)</f>
        <v>242.99799272256689</v>
      </c>
      <c r="E500" s="90">
        <f t="shared" si="63"/>
        <v>194.14546713681636</v>
      </c>
      <c r="F500" s="90">
        <f t="shared" si="63"/>
        <v>124.44845811095777</v>
      </c>
      <c r="G500" s="1">
        <f t="shared" si="62"/>
        <v>1.5600471880793976</v>
      </c>
      <c r="H500" s="1">
        <f t="shared" si="64"/>
        <v>2.4513308661618614</v>
      </c>
      <c r="I500" s="1">
        <f t="shared" si="65"/>
        <v>2.2234841562942349</v>
      </c>
      <c r="J500" s="1">
        <f t="shared" si="59"/>
        <v>2.328615294759897</v>
      </c>
    </row>
    <row r="501" spans="1:10">
      <c r="A501" s="88">
        <v>42948</v>
      </c>
      <c r="B501" s="89">
        <f>IPCA!B837</f>
        <v>1</v>
      </c>
      <c r="C501" s="90">
        <f>GEOMEAN(IPCA!D826:D837)</f>
        <v>4804.587012498002</v>
      </c>
      <c r="D501" s="90">
        <f>GEOMEAN(CPI!B826:B837)</f>
        <v>243.38718501163498</v>
      </c>
      <c r="E501" s="90">
        <f t="shared" si="63"/>
        <v>194.54144227500521</v>
      </c>
      <c r="F501" s="90">
        <f t="shared" si="63"/>
        <v>124.66658297043095</v>
      </c>
      <c r="G501" s="1">
        <f t="shared" si="62"/>
        <v>1.5604939001267688</v>
      </c>
      <c r="H501" s="1">
        <f t="shared" si="64"/>
        <v>2.4520327930255967</v>
      </c>
      <c r="I501" s="1">
        <f t="shared" si="65"/>
        <v>2.2241208403428621</v>
      </c>
      <c r="J501" s="1">
        <f t="shared" si="59"/>
        <v>2.3292820826069636</v>
      </c>
    </row>
    <row r="502" spans="1:10">
      <c r="A502" s="88">
        <v>42979</v>
      </c>
      <c r="B502" s="89">
        <f>IPCA!B838</f>
        <v>1</v>
      </c>
      <c r="C502" s="90">
        <f>GEOMEAN(IPCA!D827:D838)</f>
        <v>4814.6311806222275</v>
      </c>
      <c r="D502" s="90">
        <f>GEOMEAN(CPI!B827:B838)</f>
        <v>243.83551061331258</v>
      </c>
      <c r="E502" s="90">
        <f t="shared" ref="E502:F517" si="66">E490*(C502/C490)</f>
        <v>194.89836353834852</v>
      </c>
      <c r="F502" s="90">
        <f t="shared" si="66"/>
        <v>124.88407803982386</v>
      </c>
      <c r="G502" s="1">
        <f t="shared" si="62"/>
        <v>1.5606342025137747</v>
      </c>
      <c r="H502" s="1">
        <f t="shared" si="64"/>
        <v>2.4522532527491818</v>
      </c>
      <c r="I502" s="1">
        <f t="shared" si="65"/>
        <v>2.2243208087393196</v>
      </c>
      <c r="J502" s="1">
        <f t="shared" si="59"/>
        <v>2.3294915059415717</v>
      </c>
    </row>
    <row r="503" spans="1:10">
      <c r="A503" s="88">
        <v>43009</v>
      </c>
      <c r="B503" s="89">
        <f>IPCA!B839</f>
        <v>1</v>
      </c>
      <c r="C503" s="90">
        <f>GEOMEAN(IPCA!D828:D839)</f>
        <v>4825.3374830673129</v>
      </c>
      <c r="D503" s="90">
        <f>GEOMEAN(CPI!B828:B839)</f>
        <v>244.24643013075442</v>
      </c>
      <c r="E503" s="90">
        <f t="shared" si="66"/>
        <v>195.19096832224955</v>
      </c>
      <c r="F503" s="90">
        <f t="shared" si="66"/>
        <v>125.07936585923233</v>
      </c>
      <c r="G503" s="1">
        <f t="shared" si="62"/>
        <v>1.5605369197499985</v>
      </c>
      <c r="H503" s="1">
        <f t="shared" si="64"/>
        <v>2.4521003905515428</v>
      </c>
      <c r="I503" s="1">
        <f t="shared" si="65"/>
        <v>2.2241821548027012</v>
      </c>
      <c r="J503" s="1">
        <f t="shared" si="59"/>
        <v>2.3293462961470368</v>
      </c>
    </row>
    <row r="504" spans="1:10">
      <c r="A504" s="88">
        <v>43040</v>
      </c>
      <c r="B504" s="89">
        <f>IPCA!B840</f>
        <v>1</v>
      </c>
      <c r="C504" s="90">
        <f>GEOMEAN(IPCA!D829:D840)</f>
        <v>4836.4694858674848</v>
      </c>
      <c r="D504" s="90">
        <f>GEOMEAN(CPI!B829:B840)</f>
        <v>244.69027788702897</v>
      </c>
      <c r="E504" s="90">
        <f t="shared" si="66"/>
        <v>195.44400906402277</v>
      </c>
      <c r="F504" s="90">
        <f t="shared" si="66"/>
        <v>125.31644781482129</v>
      </c>
      <c r="G504" s="1">
        <f t="shared" si="62"/>
        <v>1.5596038067790445</v>
      </c>
      <c r="H504" s="1">
        <f t="shared" si="64"/>
        <v>2.450634172962233</v>
      </c>
      <c r="I504" s="1">
        <f t="shared" si="65"/>
        <v>2.2228522194502309</v>
      </c>
      <c r="J504" s="1">
        <f>$J$505*(G504/$G$505)*B504</f>
        <v>2.327953478575552</v>
      </c>
    </row>
    <row r="505" spans="1:10">
      <c r="A505" s="95">
        <v>43070</v>
      </c>
      <c r="B505" s="89">
        <f>IPCA!B841</f>
        <v>1</v>
      </c>
      <c r="C505" s="90">
        <f>GEOMEAN(IPCA!D830:D841)</f>
        <v>4848.1912282465273</v>
      </c>
      <c r="D505" s="90">
        <f>GEOMEAN(CPI!B830:B841)</f>
        <v>245.11623580774514</v>
      </c>
      <c r="E505" s="90">
        <f t="shared" si="66"/>
        <v>195.71811198678333</v>
      </c>
      <c r="F505" s="90">
        <f t="shared" si="66"/>
        <v>125.52327882071484</v>
      </c>
      <c r="G505" s="1">
        <f t="shared" si="62"/>
        <v>1.5592176513037708</v>
      </c>
      <c r="H505" s="1">
        <f t="shared" si="64"/>
        <v>2.4500273997550446</v>
      </c>
      <c r="I505" s="1">
        <f t="shared" si="65"/>
        <v>2.2223018447002243</v>
      </c>
      <c r="J505" s="96">
        <v>2.3273770809173602</v>
      </c>
    </row>
    <row r="506" spans="1:10">
      <c r="A506" s="88">
        <v>43101</v>
      </c>
      <c r="B506" s="89">
        <f>IPCA!B842</f>
        <v>1</v>
      </c>
      <c r="C506" s="90">
        <f>GEOMEAN(IPCA!D831:D842)</f>
        <v>4859.578102989839</v>
      </c>
      <c r="D506" s="90">
        <f>GEOMEAN(CPI!B831:B842)</f>
        <v>245.53520378121263</v>
      </c>
      <c r="E506" s="90">
        <f t="shared" si="66"/>
        <v>196.33764359462842</v>
      </c>
      <c r="F506" s="90">
        <f t="shared" si="66"/>
        <v>125.68611476443581</v>
      </c>
      <c r="G506" s="1">
        <f t="shared" si="62"/>
        <v>1.562126762869626</v>
      </c>
      <c r="H506" s="1">
        <f t="shared" si="64"/>
        <v>2.4545985403134716</v>
      </c>
      <c r="I506" s="1">
        <f>$J$505*(G506/$G$505)*B506</f>
        <v>2.331719386546431</v>
      </c>
      <c r="J506" s="1">
        <f>$J$505*(G506/$G$505)*B506</f>
        <v>2.331719386546431</v>
      </c>
    </row>
    <row r="507" spans="1:10">
      <c r="A507" s="88">
        <v>43132</v>
      </c>
      <c r="B507" s="89">
        <f>IPCA!B843</f>
        <v>1</v>
      </c>
      <c r="C507" s="90">
        <f>GEOMEAN(IPCA!D832:D843)</f>
        <v>4870.9513762606148</v>
      </c>
      <c r="D507" s="90">
        <f>GEOMEAN(CPI!B832:B843)</f>
        <v>245.98324115576634</v>
      </c>
      <c r="E507" s="90">
        <f t="shared" si="66"/>
        <v>196.938709950949</v>
      </c>
      <c r="F507" s="90">
        <f t="shared" si="66"/>
        <v>125.91285418351455</v>
      </c>
      <c r="G507" s="1">
        <f t="shared" si="62"/>
        <v>1.5640874097247943</v>
      </c>
      <c r="H507" s="1">
        <f t="shared" si="64"/>
        <v>2.4576793408113295</v>
      </c>
      <c r="I507" s="1">
        <f t="shared" si="65"/>
        <v>2.2292425518639973</v>
      </c>
      <c r="J507" s="1">
        <f t="shared" ref="J507:J569" si="67">$J$505*(G507/$G$505)*B507</f>
        <v>2.3346459597228413</v>
      </c>
    </row>
    <row r="508" spans="1:10">
      <c r="A508" s="88">
        <v>43160</v>
      </c>
      <c r="B508" s="89">
        <f>IPCA!B844</f>
        <v>1</v>
      </c>
      <c r="C508" s="90">
        <f>GEOMEAN(IPCA!D833:D844)</f>
        <v>4881.7016353121626</v>
      </c>
      <c r="D508" s="90">
        <f>GEOMEAN(CPI!B833:B844)</f>
        <v>246.46179510825354</v>
      </c>
      <c r="E508" s="90">
        <f t="shared" si="66"/>
        <v>197.48336005808173</v>
      </c>
      <c r="F508" s="90">
        <f t="shared" si="66"/>
        <v>126.17951741731693</v>
      </c>
      <c r="G508" s="1">
        <f t="shared" si="62"/>
        <v>1.5650983939409093</v>
      </c>
      <c r="H508" s="1">
        <f t="shared" si="64"/>
        <v>2.4592679189217241</v>
      </c>
      <c r="I508" s="1">
        <f t="shared" si="65"/>
        <v>2.230683474551447</v>
      </c>
      <c r="J508" s="1">
        <f t="shared" si="67"/>
        <v>2.3361550123504768</v>
      </c>
    </row>
    <row r="509" spans="1:10">
      <c r="A509" s="88">
        <v>43191</v>
      </c>
      <c r="B509" s="89">
        <f>IPCA!B845</f>
        <v>1</v>
      </c>
      <c r="C509" s="90">
        <f>GEOMEAN(IPCA!D834:D845)</f>
        <v>4892.8010693516289</v>
      </c>
      <c r="D509" s="90">
        <f>GEOMEAN(CPI!B834:B845)</f>
        <v>246.96198423050089</v>
      </c>
      <c r="E509" s="90">
        <f t="shared" si="66"/>
        <v>198.0303555583881</v>
      </c>
      <c r="F509" s="90">
        <f t="shared" si="66"/>
        <v>126.43624471156676</v>
      </c>
      <c r="G509" s="1">
        <f t="shared" si="62"/>
        <v>1.5662467357374124</v>
      </c>
      <c r="H509" s="1">
        <f t="shared" si="64"/>
        <v>2.4610723295268526</v>
      </c>
      <c r="I509" s="1">
        <f t="shared" si="65"/>
        <v>2.2323201684989407</v>
      </c>
      <c r="J509" s="1">
        <f t="shared" si="67"/>
        <v>2.3378690927266228</v>
      </c>
    </row>
    <row r="510" spans="1:10">
      <c r="A510" s="88">
        <v>43221</v>
      </c>
      <c r="B510" s="89">
        <f>IPCA!B846</f>
        <v>1</v>
      </c>
      <c r="C510" s="90">
        <f>GEOMEAN(IPCA!D835:D846)</f>
        <v>4904.2923087250128</v>
      </c>
      <c r="D510" s="90">
        <f>GEOMEAN(CPI!B835:B846)</f>
        <v>247.53116637590051</v>
      </c>
      <c r="E510" s="90">
        <f t="shared" si="66"/>
        <v>198.54342827546873</v>
      </c>
      <c r="F510" s="90">
        <f t="shared" si="66"/>
        <v>126.72225810178647</v>
      </c>
      <c r="G510" s="1">
        <f t="shared" si="62"/>
        <v>1.5667604985068504</v>
      </c>
      <c r="H510" s="1">
        <f t="shared" si="64"/>
        <v>2.461879614424535</v>
      </c>
      <c r="I510" s="1">
        <f t="shared" si="65"/>
        <v>2.2330524177454176</v>
      </c>
      <c r="J510" s="1">
        <f t="shared" si="67"/>
        <v>2.3386359643007228</v>
      </c>
    </row>
    <row r="511" spans="1:10">
      <c r="A511" s="88">
        <v>43252</v>
      </c>
      <c r="B511" s="89">
        <f>IPCA!B847</f>
        <v>1</v>
      </c>
      <c r="C511" s="90">
        <f>GEOMEAN(IPCA!D836:D847)</f>
        <v>4921.886995344028</v>
      </c>
      <c r="D511" s="90">
        <f>GEOMEAN(CPI!B836:B847)</f>
        <v>248.11584196306239</v>
      </c>
      <c r="E511" s="90">
        <f t="shared" si="66"/>
        <v>199.28037542113191</v>
      </c>
      <c r="F511" s="90">
        <f t="shared" si="66"/>
        <v>127.04575490288111</v>
      </c>
      <c r="G511" s="1">
        <f t="shared" si="62"/>
        <v>1.5685716974445139</v>
      </c>
      <c r="H511" s="1">
        <f t="shared" si="64"/>
        <v>2.4647255846583715</v>
      </c>
      <c r="I511" s="1">
        <f t="shared" si="65"/>
        <v>2.2356338602636723</v>
      </c>
      <c r="J511" s="1">
        <f t="shared" si="67"/>
        <v>2.3413394630027642</v>
      </c>
    </row>
    <row r="512" spans="1:10">
      <c r="A512" s="88">
        <v>43282</v>
      </c>
      <c r="B512" s="89">
        <f>IPCA!B848</f>
        <v>1</v>
      </c>
      <c r="C512" s="90">
        <f>GEOMEAN(IPCA!D837:D848)</f>
        <v>4939.9142817705088</v>
      </c>
      <c r="D512" s="90">
        <f>GEOMEAN(CPI!B837:B848)</f>
        <v>248.71760089636558</v>
      </c>
      <c r="E512" s="90">
        <f t="shared" si="66"/>
        <v>200.01781986793242</v>
      </c>
      <c r="F512" s="90">
        <f t="shared" si="66"/>
        <v>127.37768567474568</v>
      </c>
      <c r="G512" s="1">
        <f t="shared" si="62"/>
        <v>1.5702736221685696</v>
      </c>
      <c r="H512" s="1">
        <f t="shared" si="64"/>
        <v>2.4673998503086931</v>
      </c>
      <c r="I512" s="1">
        <f t="shared" si="65"/>
        <v>2.2380595578246556</v>
      </c>
      <c r="J512" s="1">
        <f t="shared" si="67"/>
        <v>2.3438798527892071</v>
      </c>
    </row>
    <row r="513" spans="1:10">
      <c r="A513" s="88">
        <v>43313</v>
      </c>
      <c r="B513" s="89">
        <f>IPCA!B849</f>
        <v>1</v>
      </c>
      <c r="C513" s="90">
        <f>GEOMEAN(IPCA!D838:D849)</f>
        <v>4956.8521338745459</v>
      </c>
      <c r="D513" s="90">
        <f>GEOMEAN(CPI!B838:B849)</f>
        <v>249.27024158852257</v>
      </c>
      <c r="E513" s="90">
        <f t="shared" si="66"/>
        <v>200.70677474660312</v>
      </c>
      <c r="F513" s="90">
        <f t="shared" si="66"/>
        <v>127.67997318169961</v>
      </c>
      <c r="G513" s="1">
        <f t="shared" si="62"/>
        <v>1.5719518867769504</v>
      </c>
      <c r="H513" s="1">
        <f t="shared" si="64"/>
        <v>2.4700369383836867</v>
      </c>
      <c r="I513" s="1">
        <f t="shared" si="65"/>
        <v>2.2404515333977781</v>
      </c>
      <c r="J513" s="1">
        <f t="shared" si="67"/>
        <v>2.3463849261392902</v>
      </c>
    </row>
    <row r="514" spans="1:10">
      <c r="A514" s="88">
        <v>43344</v>
      </c>
      <c r="B514" s="89">
        <f>IPCA!B850</f>
        <v>1</v>
      </c>
      <c r="C514" s="90">
        <f>GEOMEAN(IPCA!D839:D850)</f>
        <v>4975.1706651242721</v>
      </c>
      <c r="D514" s="90">
        <f>GEOMEAN(CPI!B839:B850)</f>
        <v>249.73836060773803</v>
      </c>
      <c r="E514" s="90">
        <f t="shared" si="66"/>
        <v>201.39707167172935</v>
      </c>
      <c r="F514" s="90">
        <f t="shared" si="66"/>
        <v>127.90731275041631</v>
      </c>
      <c r="G514" s="1">
        <f t="shared" si="62"/>
        <v>1.5745547876899935</v>
      </c>
      <c r="H514" s="1">
        <f t="shared" si="64"/>
        <v>2.4741269245061952</v>
      </c>
      <c r="I514" s="1">
        <f t="shared" si="65"/>
        <v>2.2441613628085668</v>
      </c>
      <c r="J514" s="1">
        <f t="shared" si="67"/>
        <v>2.3502701643059116</v>
      </c>
    </row>
    <row r="515" spans="1:10">
      <c r="A515" s="88">
        <v>43374</v>
      </c>
      <c r="B515" s="89">
        <f>IPCA!B851</f>
        <v>1</v>
      </c>
      <c r="C515" s="90">
        <f>GEOMEAN(IPCA!D840:D851)</f>
        <v>4993.6805046964946</v>
      </c>
      <c r="D515" s="90">
        <f>GEOMEAN(CPI!B840:B851)</f>
        <v>250.25735195813058</v>
      </c>
      <c r="E515" s="90">
        <f t="shared" si="66"/>
        <v>202.00065521304211</v>
      </c>
      <c r="F515" s="90">
        <f t="shared" si="66"/>
        <v>128.15757785191175</v>
      </c>
      <c r="G515" s="1">
        <f t="shared" si="62"/>
        <v>1.5761897080050724</v>
      </c>
      <c r="H515" s="1">
        <f t="shared" si="64"/>
        <v>2.4766959048951809</v>
      </c>
      <c r="I515" s="1">
        <f t="shared" si="65"/>
        <v>2.246491561180231</v>
      </c>
      <c r="J515" s="1">
        <f t="shared" si="67"/>
        <v>2.3527105394948786</v>
      </c>
    </row>
    <row r="516" spans="1:10">
      <c r="A516" s="88">
        <v>43405</v>
      </c>
      <c r="B516" s="89">
        <f>IPCA!B852</f>
        <v>1</v>
      </c>
      <c r="C516" s="90">
        <f>GEOMEAN(IPCA!D841:D852)</f>
        <v>5010.2132682971733</v>
      </c>
      <c r="D516" s="90">
        <f>GEOMEAN(CPI!B841:B852)</f>
        <v>250.70681089059696</v>
      </c>
      <c r="E516" s="90">
        <f t="shared" si="66"/>
        <v>202.4650771152595</v>
      </c>
      <c r="F516" s="90">
        <f t="shared" si="66"/>
        <v>128.39777393320463</v>
      </c>
      <c r="G516" s="1">
        <f t="shared" si="62"/>
        <v>1.5768581565953497</v>
      </c>
      <c r="H516" s="1">
        <f t="shared" si="64"/>
        <v>2.4777462504708208</v>
      </c>
      <c r="I516" s="1">
        <f t="shared" si="65"/>
        <v>2.247444279060264</v>
      </c>
      <c r="J516" s="1">
        <f t="shared" si="67"/>
        <v>2.3537083039362199</v>
      </c>
    </row>
    <row r="517" spans="1:10">
      <c r="A517" s="88">
        <v>43435</v>
      </c>
      <c r="B517" s="89">
        <f>IPCA!B853</f>
        <v>1</v>
      </c>
      <c r="C517" s="90">
        <f>GEOMEAN(IPCA!D842:D853)</f>
        <v>5025.5895199663682</v>
      </c>
      <c r="D517" s="90">
        <f>GEOMEAN(CPI!B842:B853)</f>
        <v>251.10243394642686</v>
      </c>
      <c r="E517" s="90">
        <f t="shared" si="66"/>
        <v>202.87955779007629</v>
      </c>
      <c r="F517" s="90">
        <f t="shared" si="66"/>
        <v>128.58879268013601</v>
      </c>
      <c r="G517" s="1">
        <f t="shared" si="62"/>
        <v>1.577739035895128</v>
      </c>
      <c r="H517" s="1">
        <f t="shared" si="64"/>
        <v>2.4791303923310219</v>
      </c>
      <c r="I517" s="1">
        <f t="shared" si="65"/>
        <v>2.2486997674721727</v>
      </c>
      <c r="J517" s="1">
        <f t="shared" si="67"/>
        <v>2.3550231545548259</v>
      </c>
    </row>
    <row r="518" spans="1:10">
      <c r="A518" s="88">
        <v>43466</v>
      </c>
      <c r="B518" s="89">
        <f>IPCA!B854</f>
        <v>1</v>
      </c>
      <c r="C518" s="90">
        <f>GEOMEAN(IPCA!D843:D854)</f>
        <v>5041.1382514299148</v>
      </c>
      <c r="D518" s="90">
        <f>GEOMEAN(CPI!B843:B854)</f>
        <v>251.42474781844513</v>
      </c>
      <c r="E518" s="90">
        <f t="shared" ref="E518:F533" si="68">E506*(C518/C506)</f>
        <v>203.67307291790314</v>
      </c>
      <c r="F518" s="90">
        <f t="shared" si="68"/>
        <v>128.70089185698419</v>
      </c>
      <c r="G518" s="1">
        <f t="shared" si="62"/>
        <v>1.5825303925961136</v>
      </c>
      <c r="H518" s="1">
        <f t="shared" si="64"/>
        <v>2.4866591393212825</v>
      </c>
      <c r="I518" s="1">
        <f t="shared" si="65"/>
        <v>2.2555287312325007</v>
      </c>
      <c r="J518" s="1">
        <f t="shared" si="67"/>
        <v>2.3621750064871394</v>
      </c>
    </row>
    <row r="519" spans="1:10">
      <c r="A519" s="88">
        <v>43497</v>
      </c>
      <c r="B519" s="89">
        <f>IPCA!B855</f>
        <v>1</v>
      </c>
      <c r="C519" s="90">
        <f>GEOMEAN(IPCA!D844:D855)</f>
        <v>5057.1965386881184</v>
      </c>
      <c r="D519" s="90">
        <f>GEOMEAN(CPI!B844:B855)</f>
        <v>251.74104974362433</v>
      </c>
      <c r="E519" s="90">
        <f t="shared" si="68"/>
        <v>204.46883685836141</v>
      </c>
      <c r="F519" s="90">
        <f t="shared" si="68"/>
        <v>128.86013672899685</v>
      </c>
      <c r="G519" s="1">
        <f t="shared" si="62"/>
        <v>1.5867501156573789</v>
      </c>
      <c r="H519" s="1">
        <f t="shared" si="64"/>
        <v>2.4932896678500183</v>
      </c>
      <c r="I519" s="1">
        <f t="shared" si="65"/>
        <v>2.2615429642905558</v>
      </c>
      <c r="J519" s="1">
        <f t="shared" si="67"/>
        <v>2.3684736054879876</v>
      </c>
    </row>
    <row r="520" spans="1:10">
      <c r="A520" s="88">
        <v>43525</v>
      </c>
      <c r="B520" s="89">
        <f>IPCA!B856</f>
        <v>1</v>
      </c>
      <c r="C520" s="90">
        <f>GEOMEAN(IPCA!D845:D856)</f>
        <v>5076.0853945451781</v>
      </c>
      <c r="D520" s="90">
        <f>GEOMEAN(CPI!B845:B856)</f>
        <v>252.12848128806451</v>
      </c>
      <c r="E520" s="90">
        <f t="shared" si="68"/>
        <v>205.3469209189868</v>
      </c>
      <c r="F520" s="90">
        <f t="shared" si="68"/>
        <v>129.08065561283266</v>
      </c>
      <c r="G520" s="1">
        <f t="shared" si="62"/>
        <v>1.5908419425363691</v>
      </c>
      <c r="H520" s="1">
        <f t="shared" si="64"/>
        <v>2.4997192307530534</v>
      </c>
      <c r="I520" s="1">
        <f t="shared" si="65"/>
        <v>2.2673749111093788</v>
      </c>
      <c r="J520" s="1">
        <f t="shared" si="67"/>
        <v>2.3745812993620796</v>
      </c>
    </row>
    <row r="521" spans="1:10">
      <c r="A521" s="88">
        <v>43556</v>
      </c>
      <c r="B521" s="89">
        <f>IPCA!B857</f>
        <v>1</v>
      </c>
      <c r="C521" s="90">
        <f>GEOMEAN(IPCA!D846:D857)</f>
        <v>5096.525275675298</v>
      </c>
      <c r="D521" s="90">
        <f>GEOMEAN(CPI!B846:B857)</f>
        <v>252.54415738938238</v>
      </c>
      <c r="E521" s="90">
        <f t="shared" si="68"/>
        <v>206.27585265550852</v>
      </c>
      <c r="F521" s="90">
        <f t="shared" si="68"/>
        <v>129.29412995952433</v>
      </c>
      <c r="G521" s="1">
        <f t="shared" si="62"/>
        <v>1.5953999823509653</v>
      </c>
      <c r="H521" s="1">
        <f t="shared" si="64"/>
        <v>2.5068813626245068</v>
      </c>
      <c r="I521" s="1">
        <f t="shared" si="65"/>
        <v>2.2738713359540594</v>
      </c>
      <c r="J521" s="1">
        <f t="shared" si="67"/>
        <v>2.3813848892198068</v>
      </c>
    </row>
    <row r="522" spans="1:10">
      <c r="A522" s="88">
        <v>43586</v>
      </c>
      <c r="B522" s="89">
        <f>IPCA!B858</f>
        <v>1</v>
      </c>
      <c r="C522" s="90">
        <f>GEOMEAN(IPCA!D847:D858)</f>
        <v>5115.8991473335227</v>
      </c>
      <c r="D522" s="90">
        <f>GEOMEAN(CPI!B847:B858)</f>
        <v>252.91786068115286</v>
      </c>
      <c r="E522" s="90">
        <f t="shared" si="68"/>
        <v>207.11003575706675</v>
      </c>
      <c r="F522" s="90">
        <f t="shared" si="68"/>
        <v>129.47994747100714</v>
      </c>
      <c r="G522" s="1">
        <f t="shared" si="62"/>
        <v>1.5995529794560843</v>
      </c>
      <c r="H522" s="1">
        <f t="shared" si="64"/>
        <v>2.5134070434299649</v>
      </c>
      <c r="I522" s="1">
        <f t="shared" si="65"/>
        <v>2.2797904666924929</v>
      </c>
      <c r="J522" s="1">
        <f t="shared" si="67"/>
        <v>2.3875838892577352</v>
      </c>
    </row>
    <row r="523" spans="1:10">
      <c r="A523" s="88">
        <v>43617</v>
      </c>
      <c r="B523" s="89">
        <f>IPCA!B859</f>
        <v>1</v>
      </c>
      <c r="C523" s="90">
        <f>GEOMEAN(IPCA!D848:D859)</f>
        <v>5130.033610267119</v>
      </c>
      <c r="D523" s="90">
        <f>GEOMEAN(CPI!B848:B859)</f>
        <v>253.26270555581073</v>
      </c>
      <c r="E523" s="90">
        <f t="shared" si="68"/>
        <v>207.70794306007807</v>
      </c>
      <c r="F523" s="90">
        <f t="shared" si="68"/>
        <v>129.68116570675963</v>
      </c>
      <c r="G523" s="1">
        <f t="shared" si="62"/>
        <v>1.6016816468920074</v>
      </c>
      <c r="H523" s="1">
        <f t="shared" si="64"/>
        <v>2.5167518577595214</v>
      </c>
      <c r="I523" s="1">
        <f t="shared" si="65"/>
        <v>2.282824386662325</v>
      </c>
      <c r="J523" s="1">
        <f t="shared" si="67"/>
        <v>2.3907612595235985</v>
      </c>
    </row>
    <row r="524" spans="1:10">
      <c r="A524" s="88">
        <v>43647</v>
      </c>
      <c r="B524" s="89">
        <f>IPCA!B860</f>
        <v>1</v>
      </c>
      <c r="C524" s="90">
        <f>GEOMEAN(IPCA!D849:D860)</f>
        <v>5143.6085171133054</v>
      </c>
      <c r="D524" s="90">
        <f>GEOMEAN(CPI!B849:B860)</f>
        <v>253.64188136675006</v>
      </c>
      <c r="E524" s="90">
        <f t="shared" si="68"/>
        <v>208.26542793337629</v>
      </c>
      <c r="F524" s="90">
        <f t="shared" si="68"/>
        <v>129.89959585589239</v>
      </c>
      <c r="G524" s="1">
        <f t="shared" si="62"/>
        <v>1.6032800299426733</v>
      </c>
      <c r="H524" s="1">
        <f t="shared" si="64"/>
        <v>2.5192634264723055</v>
      </c>
      <c r="I524" s="1">
        <f t="shared" si="65"/>
        <v>2.2851025096678352</v>
      </c>
      <c r="J524" s="1">
        <f t="shared" si="67"/>
        <v>2.393147097110504</v>
      </c>
    </row>
    <row r="525" spans="1:10">
      <c r="A525" s="88">
        <v>43678</v>
      </c>
      <c r="B525" s="89">
        <f>IPCA!B861</f>
        <v>1</v>
      </c>
      <c r="C525" s="90">
        <f>GEOMEAN(IPCA!D850:D861)</f>
        <v>5158.0787225550339</v>
      </c>
      <c r="D525" s="90">
        <f>GEOMEAN(CPI!B850:B861)</f>
        <v>254.00879587885527</v>
      </c>
      <c r="E525" s="90">
        <f t="shared" si="68"/>
        <v>208.85459487852077</v>
      </c>
      <c r="F525" s="90">
        <f t="shared" si="68"/>
        <v>130.10713207902367</v>
      </c>
      <c r="G525" s="1">
        <f t="shared" si="62"/>
        <v>1.6052509308380416</v>
      </c>
      <c r="H525" s="1">
        <f t="shared" si="64"/>
        <v>2.5223603393323009</v>
      </c>
      <c r="I525" s="1">
        <f t="shared" si="65"/>
        <v>2.2879115701552122</v>
      </c>
      <c r="J525" s="1">
        <f t="shared" si="67"/>
        <v>2.3960889760513968</v>
      </c>
    </row>
    <row r="526" spans="1:10">
      <c r="A526" s="88">
        <v>43709</v>
      </c>
      <c r="B526" s="89">
        <f>IPCA!B862</f>
        <v>1</v>
      </c>
      <c r="C526" s="90">
        <f>GEOMEAN(IPCA!D851:D862)</f>
        <v>5170.3538681713735</v>
      </c>
      <c r="D526" s="90">
        <f>GEOMEAN(CPI!B851:B862)</f>
        <v>254.36822401453978</v>
      </c>
      <c r="E526" s="90">
        <f t="shared" si="68"/>
        <v>209.29817259450803</v>
      </c>
      <c r="F526" s="90">
        <f t="shared" si="68"/>
        <v>130.27856795255823</v>
      </c>
      <c r="G526" s="1">
        <f t="shared" si="62"/>
        <v>1.6065433930063253</v>
      </c>
      <c r="H526" s="1">
        <f t="shared" si="64"/>
        <v>2.5243912089307781</v>
      </c>
      <c r="I526" s="1">
        <f t="shared" si="65"/>
        <v>2.2897536741478013</v>
      </c>
      <c r="J526" s="1">
        <f t="shared" si="67"/>
        <v>2.398018178703702</v>
      </c>
    </row>
    <row r="527" spans="1:10">
      <c r="A527" s="88">
        <v>43739</v>
      </c>
      <c r="B527" s="89">
        <f>IPCA!B863</f>
        <v>1</v>
      </c>
      <c r="C527" s="90">
        <f>GEOMEAN(IPCA!D852:D863)</f>
        <v>5181.1514748065938</v>
      </c>
      <c r="D527" s="90">
        <f>GEOMEAN(CPI!B852:B863)</f>
        <v>254.73916474721833</v>
      </c>
      <c r="E527" s="90">
        <f t="shared" si="68"/>
        <v>209.58409167039036</v>
      </c>
      <c r="F527" s="90">
        <f t="shared" si="68"/>
        <v>130.45272829181292</v>
      </c>
      <c r="G527" s="1">
        <f t="shared" si="62"/>
        <v>1.6065903290390873</v>
      </c>
      <c r="H527" s="1">
        <f t="shared" si="64"/>
        <v>2.5244649603831211</v>
      </c>
      <c r="I527" s="1">
        <f t="shared" si="65"/>
        <v>2.2898205705378611</v>
      </c>
      <c r="J527" s="1">
        <f t="shared" si="67"/>
        <v>2.3980882380997257</v>
      </c>
    </row>
    <row r="528" spans="1:10">
      <c r="A528" s="88">
        <v>43770</v>
      </c>
      <c r="B528" s="89">
        <f>IPCA!B864</f>
        <v>1</v>
      </c>
      <c r="C528" s="90">
        <f>GEOMEAN(IPCA!D853:D864)</f>
        <v>5195.0833952650373</v>
      </c>
      <c r="D528" s="90">
        <f>GEOMEAN(CPI!B853:B864)</f>
        <v>255.1705743374896</v>
      </c>
      <c r="E528" s="90">
        <f t="shared" si="68"/>
        <v>209.93576598786663</v>
      </c>
      <c r="F528" s="90">
        <f t="shared" si="68"/>
        <v>130.68385977151689</v>
      </c>
      <c r="G528" s="1">
        <f t="shared" si="62"/>
        <v>1.6064398951401575</v>
      </c>
      <c r="H528" s="1">
        <f t="shared" si="64"/>
        <v>2.5242285808283351</v>
      </c>
      <c r="I528" s="1">
        <f t="shared" si="65"/>
        <v>2.2896061620293264</v>
      </c>
      <c r="J528" s="1">
        <f t="shared" si="67"/>
        <v>2.3978636918933192</v>
      </c>
    </row>
    <row r="529" spans="1:10">
      <c r="A529" s="88">
        <v>43800</v>
      </c>
      <c r="B529" s="89">
        <f>IPCA!B865</f>
        <v>1</v>
      </c>
      <c r="C529" s="90">
        <f>GEOMEAN(IPCA!D854:D865)</f>
        <v>5213.3676223333832</v>
      </c>
      <c r="D529" s="90">
        <f>GEOMEAN(CPI!B854:B865)</f>
        <v>255.65147307629726</v>
      </c>
      <c r="E529" s="90">
        <f t="shared" si="68"/>
        <v>210.46002933864293</v>
      </c>
      <c r="F529" s="90">
        <f t="shared" si="68"/>
        <v>130.9183417823543</v>
      </c>
      <c r="G529" s="1">
        <f t="shared" si="62"/>
        <v>1.6075671786961907</v>
      </c>
      <c r="H529" s="1">
        <f t="shared" si="64"/>
        <v>2.5259999022325439</v>
      </c>
      <c r="I529" s="1">
        <f t="shared" si="65"/>
        <v>2.2912128423564622</v>
      </c>
      <c r="J529" s="1">
        <f t="shared" si="67"/>
        <v>2.3995463395402421</v>
      </c>
    </row>
    <row r="530" spans="1:10">
      <c r="A530" s="88">
        <v>43831</v>
      </c>
      <c r="B530" s="89">
        <f>IPCA!B866</f>
        <v>1</v>
      </c>
      <c r="C530" s="90">
        <f>GEOMEAN(IPCA!D855:D866)</f>
        <v>5231.2378763807756</v>
      </c>
      <c r="D530" s="90">
        <f>GEOMEAN(CPI!B855:B866)</f>
        <v>256.17527636094712</v>
      </c>
      <c r="E530" s="90">
        <f t="shared" si="68"/>
        <v>211.35351587407487</v>
      </c>
      <c r="F530" s="90">
        <f t="shared" si="68"/>
        <v>131.1326224861964</v>
      </c>
      <c r="G530" s="1">
        <f t="shared" si="62"/>
        <v>1.6117539012561339</v>
      </c>
      <c r="H530" s="1">
        <f t="shared" si="64"/>
        <v>2.5325785764660327</v>
      </c>
      <c r="I530" s="1">
        <f t="shared" si="65"/>
        <v>2.2971800408809466</v>
      </c>
      <c r="J530" s="1">
        <f t="shared" si="67"/>
        <v>2.405795680113076</v>
      </c>
    </row>
    <row r="531" spans="1:10">
      <c r="A531" s="88">
        <v>43862</v>
      </c>
      <c r="B531" s="89">
        <f>IPCA!B867</f>
        <v>1</v>
      </c>
      <c r="C531" s="90">
        <f>GEOMEAN(IPCA!D856:D867)</f>
        <v>5248.3850935583223</v>
      </c>
      <c r="D531" s="90">
        <f>GEOMEAN(CPI!B856:B867)</f>
        <v>256.66846786485894</v>
      </c>
      <c r="E531" s="90">
        <f t="shared" si="68"/>
        <v>212.19883135944173</v>
      </c>
      <c r="F531" s="90">
        <f t="shared" si="68"/>
        <v>131.38236253789796</v>
      </c>
      <c r="G531" s="1">
        <f t="shared" si="62"/>
        <v>1.6151241860811554</v>
      </c>
      <c r="H531" s="1">
        <f t="shared" si="64"/>
        <v>2.5378743670565105</v>
      </c>
      <c r="I531" s="1">
        <f t="shared" si="65"/>
        <v>2.3019835974450658</v>
      </c>
      <c r="J531" s="1">
        <f t="shared" si="67"/>
        <v>2.4108263592176638</v>
      </c>
    </row>
    <row r="532" spans="1:10">
      <c r="A532" s="88">
        <v>43891</v>
      </c>
      <c r="B532" s="89">
        <f>IPCA!B868</f>
        <v>1</v>
      </c>
      <c r="C532" s="90">
        <f>GEOMEAN(IPCA!D857:D868)</f>
        <v>5262.6177526929787</v>
      </c>
      <c r="D532" s="90">
        <f>GEOMEAN(CPI!B857:B868)</f>
        <v>256.99541478569614</v>
      </c>
      <c r="E532" s="90">
        <f t="shared" si="68"/>
        <v>212.89286280534085</v>
      </c>
      <c r="F532" s="90">
        <f t="shared" si="68"/>
        <v>131.57234938534452</v>
      </c>
      <c r="G532" s="1">
        <f t="shared" si="62"/>
        <v>1.6180668947533015</v>
      </c>
      <c r="H532" s="1">
        <f t="shared" si="64"/>
        <v>2.5424982993665548</v>
      </c>
      <c r="I532" s="1">
        <f t="shared" si="65"/>
        <v>2.3061777437241675</v>
      </c>
      <c r="J532" s="1">
        <f t="shared" si="67"/>
        <v>2.4152188138013093</v>
      </c>
    </row>
    <row r="533" spans="1:10" s="1" customFormat="1">
      <c r="A533" s="88">
        <v>43922</v>
      </c>
      <c r="B533" s="89">
        <f>IPCA!B869</f>
        <v>1</v>
      </c>
      <c r="C533" s="90">
        <f>GEOMEAN(IPCA!D858:D869)</f>
        <v>5273.0258632433543</v>
      </c>
      <c r="D533" s="90">
        <f>GEOMEAN(CPI!B858:B869)</f>
        <v>257.065788981899</v>
      </c>
      <c r="E533" s="90">
        <f t="shared" si="68"/>
        <v>213.41950587519653</v>
      </c>
      <c r="F533" s="90">
        <f t="shared" si="68"/>
        <v>131.60905353089228</v>
      </c>
      <c r="G533" s="1">
        <f t="shared" si="62"/>
        <v>1.6216172075510069</v>
      </c>
      <c r="H533" s="1">
        <f t="shared" si="64"/>
        <v>2.5480769712247175</v>
      </c>
      <c r="I533" s="1">
        <f t="shared" si="65"/>
        <v>2.3112378882607603</v>
      </c>
      <c r="J533" s="1">
        <f t="shared" si="67"/>
        <v>2.4205182129124965</v>
      </c>
    </row>
    <row r="534" spans="1:10">
      <c r="A534" s="88">
        <v>43952</v>
      </c>
      <c r="B534" s="89">
        <f>IPCA!B870</f>
        <v>1</v>
      </c>
      <c r="C534" s="90">
        <f>GEOMEAN(IPCA!D859:D870)</f>
        <v>5281.2067793096085</v>
      </c>
      <c r="D534" s="90">
        <f>GEOMEAN(CPI!B859:B870)</f>
        <v>257.09103770080816</v>
      </c>
      <c r="E534" s="90">
        <f t="shared" ref="E534:F549" si="69">E522*(C534/C522)</f>
        <v>213.80228448666259</v>
      </c>
      <c r="F534" s="90">
        <f t="shared" si="69"/>
        <v>131.61638314951929</v>
      </c>
      <c r="G534" s="1">
        <f t="shared" si="62"/>
        <v>1.6244351908970038</v>
      </c>
      <c r="H534" s="1">
        <f t="shared" si="64"/>
        <v>2.5525049203336652</v>
      </c>
      <c r="I534" s="1">
        <f t="shared" si="65"/>
        <v>2.3152542676180019</v>
      </c>
      <c r="J534" s="1">
        <f t="shared" si="67"/>
        <v>2.4247244953698535</v>
      </c>
    </row>
    <row r="535" spans="1:10">
      <c r="A535" s="88">
        <v>43983</v>
      </c>
      <c r="B535" s="89">
        <f>IPCA!B871</f>
        <v>1</v>
      </c>
      <c r="C535" s="90">
        <f>GEOMEAN(IPCA!D860:D871)</f>
        <v>5290.5010678664057</v>
      </c>
      <c r="D535" s="90">
        <f>GEOMEAN(CPI!B860:B871)</f>
        <v>257.22897342205835</v>
      </c>
      <c r="E535" s="90">
        <f t="shared" si="69"/>
        <v>214.20504777286624</v>
      </c>
      <c r="F535" s="90">
        <f t="shared" si="69"/>
        <v>131.71206180443599</v>
      </c>
      <c r="G535" s="1">
        <f t="shared" si="62"/>
        <v>1.6263130713944371</v>
      </c>
      <c r="H535" s="1">
        <f t="shared" si="64"/>
        <v>2.5554556685299357</v>
      </c>
      <c r="I535" s="1">
        <f t="shared" si="65"/>
        <v>2.3179307491791765</v>
      </c>
      <c r="J535" s="1">
        <f t="shared" si="67"/>
        <v>2.4275275267662546</v>
      </c>
    </row>
    <row r="536" spans="1:10">
      <c r="A536" s="88">
        <v>44013</v>
      </c>
      <c r="B536" s="89">
        <f>IPCA!B872</f>
        <v>1</v>
      </c>
      <c r="C536" s="90">
        <f>GEOMEAN(IPCA!D861:D872)</f>
        <v>5300.5601329660931</v>
      </c>
      <c r="D536" s="90">
        <f>GEOMEAN(CPI!B861:B872)</f>
        <v>257.43939809692245</v>
      </c>
      <c r="E536" s="90">
        <f t="shared" si="69"/>
        <v>214.62042080106067</v>
      </c>
      <c r="F536" s="90">
        <f t="shared" si="69"/>
        <v>131.84444773069814</v>
      </c>
      <c r="G536" s="1">
        <f t="shared" si="62"/>
        <v>1.6278305571080132</v>
      </c>
      <c r="H536" s="1">
        <f t="shared" si="64"/>
        <v>2.5578401217676787</v>
      </c>
      <c r="I536" s="1">
        <f t="shared" si="65"/>
        <v>2.3200935718600042</v>
      </c>
      <c r="J536" s="1">
        <f t="shared" si="67"/>
        <v>2.4297926123798272</v>
      </c>
    </row>
    <row r="537" spans="1:10">
      <c r="A537" s="88">
        <v>44044</v>
      </c>
      <c r="B537" s="89">
        <f>IPCA!B873</f>
        <v>1</v>
      </c>
      <c r="C537" s="90">
        <f>GEOMEAN(IPCA!D862:D873)</f>
        <v>5311.2126197350171</v>
      </c>
      <c r="D537" s="90">
        <f>GEOMEAN(CPI!B862:B873)</f>
        <v>257.71868752150584</v>
      </c>
      <c r="E537" s="90">
        <f t="shared" si="69"/>
        <v>215.05510475399856</v>
      </c>
      <c r="F537" s="90">
        <f t="shared" si="69"/>
        <v>132.00739447064342</v>
      </c>
      <c r="G537" s="1">
        <f t="shared" si="62"/>
        <v>1.6291140781649454</v>
      </c>
      <c r="H537" s="1">
        <f t="shared" si="64"/>
        <v>2.5598569420332891</v>
      </c>
      <c r="I537" s="1">
        <f t="shared" si="65"/>
        <v>2.3219229323794588</v>
      </c>
      <c r="J537" s="1">
        <f t="shared" si="67"/>
        <v>2.4317084690200348</v>
      </c>
    </row>
    <row r="538" spans="1:10">
      <c r="A538" s="88">
        <v>44075</v>
      </c>
      <c r="B538" s="89">
        <f>IPCA!B874</f>
        <v>1</v>
      </c>
      <c r="C538" s="90">
        <f>GEOMEAN(IPCA!D863:D874)</f>
        <v>5324.8941095759219</v>
      </c>
      <c r="D538" s="90">
        <f>GEOMEAN(CPI!B863:B874)</f>
        <v>258.0113658614473</v>
      </c>
      <c r="E538" s="90">
        <f t="shared" si="69"/>
        <v>215.5540287588997</v>
      </c>
      <c r="F538" s="90">
        <f t="shared" si="69"/>
        <v>132.14445864901575</v>
      </c>
      <c r="G538" s="1">
        <f t="shared" si="62"/>
        <v>1.6311999077572006</v>
      </c>
      <c r="H538" s="1">
        <f t="shared" si="64"/>
        <v>2.5631344444704709</v>
      </c>
      <c r="I538" s="1">
        <f t="shared" si="65"/>
        <v>2.3248957969739066</v>
      </c>
      <c r="J538" s="1">
        <f t="shared" si="67"/>
        <v>2.4348218970803539</v>
      </c>
    </row>
    <row r="539" spans="1:10">
      <c r="A539" s="88">
        <v>44105</v>
      </c>
      <c r="B539" s="89">
        <f>IPCA!B875</f>
        <v>1</v>
      </c>
      <c r="C539" s="90">
        <f>GEOMEAN(IPCA!D864:D875)</f>
        <v>5341.976781566791</v>
      </c>
      <c r="D539" s="90">
        <f>GEOMEAN(CPI!B864:B875)</f>
        <v>258.26415462957931</v>
      </c>
      <c r="E539" s="90">
        <f t="shared" si="69"/>
        <v>216.08967754234288</v>
      </c>
      <c r="F539" s="90">
        <f t="shared" si="69"/>
        <v>132.25788670870315</v>
      </c>
      <c r="G539" s="1">
        <f t="shared" si="62"/>
        <v>1.6338509779630648</v>
      </c>
      <c r="H539" s="1">
        <f t="shared" si="64"/>
        <v>2.5673001198895573</v>
      </c>
      <c r="I539" s="1">
        <f t="shared" si="65"/>
        <v>2.3286742804999205</v>
      </c>
      <c r="J539" s="1">
        <f t="shared" si="67"/>
        <v>2.4387790354772108</v>
      </c>
    </row>
    <row r="540" spans="1:10">
      <c r="A540" s="88">
        <v>44136</v>
      </c>
      <c r="B540" s="89">
        <f>IPCA!B876</f>
        <v>1</v>
      </c>
      <c r="C540" s="90">
        <f>GEOMEAN(IPCA!D865:D876)</f>
        <v>5360.7997246867435</v>
      </c>
      <c r="D540" s="90">
        <f>GEOMEAN(CPI!B865:B876)</f>
        <v>258.51558768928908</v>
      </c>
      <c r="E540" s="90">
        <f t="shared" si="69"/>
        <v>216.6324408835097</v>
      </c>
      <c r="F540" s="90">
        <f t="shared" si="69"/>
        <v>132.39698542064545</v>
      </c>
      <c r="G540" s="1">
        <f t="shared" ref="G540:G569" si="70">E540/F540</f>
        <v>1.6362339383728062</v>
      </c>
      <c r="H540" s="1">
        <f t="shared" si="64"/>
        <v>2.5710445094502554</v>
      </c>
      <c r="I540" s="1">
        <f t="shared" si="65"/>
        <v>2.3320706359157204</v>
      </c>
      <c r="J540" s="1">
        <f t="shared" si="67"/>
        <v>2.4423359779205756</v>
      </c>
    </row>
    <row r="541" spans="1:10">
      <c r="A541" s="88">
        <v>44166</v>
      </c>
      <c r="B541" s="89">
        <f>IPCA!B877</f>
        <v>1</v>
      </c>
      <c r="C541" s="90">
        <f>GEOMEAN(IPCA!D866:D877)</f>
        <v>5380.5745379060045</v>
      </c>
      <c r="D541" s="90">
        <f>GEOMEAN(CPI!B866:B877)</f>
        <v>258.807188187858</v>
      </c>
      <c r="E541" s="90">
        <f t="shared" si="69"/>
        <v>217.21005636652544</v>
      </c>
      <c r="F541" s="90">
        <f t="shared" si="69"/>
        <v>132.53437389267879</v>
      </c>
      <c r="G541" s="1">
        <f t="shared" si="70"/>
        <v>1.6388960085359723</v>
      </c>
      <c r="H541" s="1">
        <f t="shared" si="64"/>
        <v>2.5752274693047528</v>
      </c>
      <c r="I541" s="1">
        <f t="shared" si="65"/>
        <v>2.3358647973205624</v>
      </c>
      <c r="J541" s="1">
        <f t="shared" si="67"/>
        <v>2.4463095354802697</v>
      </c>
    </row>
    <row r="542" spans="1:10">
      <c r="A542" s="88">
        <v>44197</v>
      </c>
      <c r="B542" s="89">
        <f>IPCA!B878</f>
        <v>1</v>
      </c>
      <c r="C542" s="90">
        <f>GEOMEAN(IPCA!D867:D878)</f>
        <v>5400.6019941174063</v>
      </c>
      <c r="D542" s="90">
        <f>GEOMEAN(CPI!B867:B878)</f>
        <v>259.10716057092668</v>
      </c>
      <c r="E542" s="90">
        <f t="shared" si="69"/>
        <v>218.19619873278535</v>
      </c>
      <c r="F542" s="90">
        <f t="shared" si="69"/>
        <v>132.63341393938401</v>
      </c>
      <c r="G542" s="1">
        <f t="shared" si="70"/>
        <v>1.6451073093278377</v>
      </c>
      <c r="H542" s="1">
        <f t="shared" si="64"/>
        <v>2.5849874005853315</v>
      </c>
      <c r="I542" s="1">
        <f t="shared" si="65"/>
        <v>2.3447175608819606</v>
      </c>
      <c r="J542" s="1">
        <f t="shared" si="67"/>
        <v>2.4555808768440515</v>
      </c>
    </row>
    <row r="543" spans="1:10">
      <c r="A543" s="88">
        <v>44228</v>
      </c>
      <c r="B543" s="89">
        <f>IPCA!B879</f>
        <v>1</v>
      </c>
      <c r="C543" s="90">
        <f>GEOMEAN(IPCA!D868:D879)</f>
        <v>5423.4448410738041</v>
      </c>
      <c r="D543" s="90">
        <f>GEOMEAN(CPI!B868:B879)</f>
        <v>259.46634218998889</v>
      </c>
      <c r="E543" s="90">
        <f t="shared" si="69"/>
        <v>219.27671782902598</v>
      </c>
      <c r="F543" s="90">
        <f t="shared" si="69"/>
        <v>132.81452653520381</v>
      </c>
      <c r="G543" s="1">
        <f t="shared" si="70"/>
        <v>1.6509995069771566</v>
      </c>
      <c r="H543" s="1">
        <f t="shared" si="64"/>
        <v>2.5942459192235297</v>
      </c>
      <c r="I543" s="1">
        <f t="shared" si="65"/>
        <v>2.353115517186823</v>
      </c>
      <c r="J543" s="1">
        <f t="shared" si="67"/>
        <v>2.4643759066808375</v>
      </c>
    </row>
    <row r="544" spans="1:10">
      <c r="A544" s="88">
        <v>44256</v>
      </c>
      <c r="B544" s="89">
        <f>IPCA!B880</f>
        <v>1</v>
      </c>
      <c r="C544" s="90">
        <f>GEOMEAN(IPCA!D869:D880)</f>
        <v>5450.2697625312449</v>
      </c>
      <c r="D544" s="90">
        <f>GEOMEAN(CPI!B869:B880)</f>
        <v>260.02610255561154</v>
      </c>
      <c r="E544" s="90">
        <f t="shared" si="69"/>
        <v>220.48409885230652</v>
      </c>
      <c r="F544" s="90">
        <f t="shared" si="69"/>
        <v>133.12395181558134</v>
      </c>
      <c r="G544" s="1">
        <f t="shared" si="70"/>
        <v>1.656231623575497</v>
      </c>
      <c r="H544" s="1">
        <f t="shared" si="64"/>
        <v>2.6024672403546294</v>
      </c>
      <c r="I544" s="1">
        <f t="shared" si="65"/>
        <v>2.3605726815913282</v>
      </c>
      <c r="J544" s="1">
        <f t="shared" si="67"/>
        <v>2.4721856619420621</v>
      </c>
    </row>
    <row r="545" spans="1:10">
      <c r="A545" s="88">
        <v>44287</v>
      </c>
      <c r="B545" s="89">
        <f>IPCA!B881</f>
        <v>1</v>
      </c>
      <c r="C545" s="90">
        <f>GEOMEAN(IPCA!D870:D881)</f>
        <v>5480.0578456430012</v>
      </c>
      <c r="D545" s="90">
        <f>GEOMEAN(CPI!B870:B881)</f>
        <v>260.91071890689358</v>
      </c>
      <c r="E545" s="90">
        <f t="shared" si="69"/>
        <v>221.79888130972506</v>
      </c>
      <c r="F545" s="90">
        <f t="shared" si="69"/>
        <v>133.57752856728374</v>
      </c>
      <c r="G545" s="1">
        <f t="shared" si="70"/>
        <v>1.660450553986734</v>
      </c>
      <c r="H545" s="1">
        <f t="shared" si="64"/>
        <v>2.6090965233777834</v>
      </c>
      <c r="I545" s="1">
        <f t="shared" si="65"/>
        <v>2.3665857849112619</v>
      </c>
      <c r="J545" s="1">
        <f t="shared" si="67"/>
        <v>2.4784830777883289</v>
      </c>
    </row>
    <row r="546" spans="1:10">
      <c r="A546" s="88">
        <v>44317</v>
      </c>
      <c r="B546" s="89">
        <f>IPCA!B882</f>
        <v>1</v>
      </c>
      <c r="C546" s="90">
        <f>GEOMEAN(IPCA!D871:D882)</f>
        <v>5515.5552407237192</v>
      </c>
      <c r="D546" s="90">
        <f>GEOMEAN(CPI!B871:B882)</f>
        <v>261.97218499904574</v>
      </c>
      <c r="E546" s="90">
        <f t="shared" si="69"/>
        <v>223.28955482278477</v>
      </c>
      <c r="F546" s="90">
        <f t="shared" si="69"/>
        <v>134.11526042956558</v>
      </c>
      <c r="G546" s="1">
        <f t="shared" si="70"/>
        <v>1.6649078867505283</v>
      </c>
      <c r="H546" s="1">
        <f t="shared" si="64"/>
        <v>2.6161004124063552</v>
      </c>
      <c r="I546" s="1">
        <f t="shared" si="65"/>
        <v>2.3729386752951926</v>
      </c>
      <c r="J546" s="1">
        <f t="shared" si="67"/>
        <v>2.485136346565656</v>
      </c>
    </row>
    <row r="547" spans="1:10">
      <c r="A547" s="88">
        <v>44348</v>
      </c>
      <c r="B547" s="89">
        <f>IPCA!B883</f>
        <v>1</v>
      </c>
      <c r="C547" s="90">
        <f>GEOMEAN(IPCA!D872:D883)</f>
        <v>5552.5268885390406</v>
      </c>
      <c r="D547" s="90">
        <f>GEOMEAN(CPI!B872:B883)</f>
        <v>263.1210727888872</v>
      </c>
      <c r="E547" s="90">
        <f t="shared" si="69"/>
        <v>224.8141096962847</v>
      </c>
      <c r="F547" s="90">
        <f t="shared" si="69"/>
        <v>134.7290646934857</v>
      </c>
      <c r="G547" s="1">
        <f t="shared" si="70"/>
        <v>1.6686385391878604</v>
      </c>
      <c r="H547" s="1">
        <f t="shared" si="64"/>
        <v>2.6219624552602081</v>
      </c>
      <c r="I547" s="1">
        <f t="shared" si="65"/>
        <v>2.3782558520129435</v>
      </c>
      <c r="J547" s="1">
        <f t="shared" si="67"/>
        <v>2.4907049308952747</v>
      </c>
    </row>
    <row r="548" spans="1:10">
      <c r="A548" s="88">
        <v>44378</v>
      </c>
      <c r="B548" s="89">
        <f>IPCA!B884</f>
        <v>1</v>
      </c>
      <c r="C548" s="90">
        <f>GEOMEAN(IPCA!D873:D884)</f>
        <v>5592.5236088615875</v>
      </c>
      <c r="D548" s="90">
        <f>GEOMEAN(CPI!B873:B884)</f>
        <v>264.26957039140916</v>
      </c>
      <c r="E548" s="90">
        <f t="shared" si="69"/>
        <v>226.44206275650572</v>
      </c>
      <c r="F548" s="90">
        <f t="shared" si="69"/>
        <v>135.34243716327552</v>
      </c>
      <c r="G548" s="1">
        <f t="shared" si="70"/>
        <v>1.6731046632722351</v>
      </c>
      <c r="H548" s="1">
        <f t="shared" si="64"/>
        <v>2.6289801582526509</v>
      </c>
      <c r="I548" s="1">
        <f t="shared" si="65"/>
        <v>2.384621272378129</v>
      </c>
      <c r="J548" s="1">
        <f t="shared" si="67"/>
        <v>2.4973713220984624</v>
      </c>
    </row>
    <row r="549" spans="1:10">
      <c r="A549" s="88">
        <v>44409</v>
      </c>
      <c r="B549" s="89">
        <f>IPCA!B885</f>
        <v>1</v>
      </c>
      <c r="C549" s="90">
        <f>GEOMEAN(IPCA!D874:D885)</f>
        <v>5635.7498082970142</v>
      </c>
      <c r="D549" s="90">
        <f>GEOMEAN(CPI!B874:B885)</f>
        <v>265.39909522541518</v>
      </c>
      <c r="E549" s="90">
        <f t="shared" si="69"/>
        <v>228.19586639917077</v>
      </c>
      <c r="F549" s="90">
        <f t="shared" si="69"/>
        <v>135.94141500759312</v>
      </c>
      <c r="G549" s="1">
        <f t="shared" si="70"/>
        <v>1.6786338908302867</v>
      </c>
      <c r="H549" s="1">
        <f t="shared" si="64"/>
        <v>2.6376683353043791</v>
      </c>
      <c r="I549" s="1">
        <f t="shared" si="65"/>
        <v>2.39250189930135</v>
      </c>
      <c r="J549" s="1">
        <f t="shared" si="67"/>
        <v>2.5056245621018869</v>
      </c>
    </row>
    <row r="550" spans="1:10">
      <c r="A550" s="88">
        <v>44440</v>
      </c>
      <c r="B550" s="89">
        <f>IPCA!B886</f>
        <v>1</v>
      </c>
      <c r="C550" s="90">
        <f>GEOMEAN(IPCA!D875:D886)</f>
        <v>5681.7493553869672</v>
      </c>
      <c r="D550" s="90">
        <f>GEOMEAN(CPI!B875:B886)</f>
        <v>266.56277945510823</v>
      </c>
      <c r="E550" s="90">
        <f t="shared" ref="E550:F565" si="71">E538*(C550/C538)</f>
        <v>229.99968426592432</v>
      </c>
      <c r="F550" s="90">
        <f t="shared" si="71"/>
        <v>136.52419562783155</v>
      </c>
      <c r="G550" s="1">
        <f t="shared" si="70"/>
        <v>1.6846807498716883</v>
      </c>
      <c r="H550" s="1">
        <f t="shared" si="64"/>
        <v>2.6471698762351803</v>
      </c>
      <c r="I550" s="1">
        <f t="shared" si="65"/>
        <v>2.4011202894222623</v>
      </c>
      <c r="J550" s="1">
        <f t="shared" si="67"/>
        <v>2.5146504483421617</v>
      </c>
    </row>
    <row r="551" spans="1:10">
      <c r="A551" s="88">
        <v>44470</v>
      </c>
      <c r="B551" s="89">
        <f>IPCA!B887</f>
        <v>1</v>
      </c>
      <c r="C551" s="90">
        <f>GEOMEAN(IPCA!D876:D887)</f>
        <v>5729.9665673532309</v>
      </c>
      <c r="D551" s="90">
        <f>GEOMEAN(CPI!B876:B887)</f>
        <v>267.90696409543398</v>
      </c>
      <c r="E551" s="90">
        <f t="shared" si="71"/>
        <v>231.78435221588654</v>
      </c>
      <c r="F551" s="90">
        <f t="shared" si="71"/>
        <v>137.19599979573914</v>
      </c>
      <c r="G551" s="1">
        <f t="shared" si="70"/>
        <v>1.689439579586671</v>
      </c>
      <c r="H551" s="1">
        <f t="shared" si="64"/>
        <v>2.6546475129735323</v>
      </c>
      <c r="I551" s="1">
        <f t="shared" si="65"/>
        <v>2.4079028935348936</v>
      </c>
      <c r="J551" s="1">
        <f t="shared" si="67"/>
        <v>2.5217537486423973</v>
      </c>
    </row>
    <row r="552" spans="1:10">
      <c r="A552" s="88">
        <v>44501</v>
      </c>
      <c r="B552" s="89">
        <f>IPCA!B888</f>
        <v>1</v>
      </c>
      <c r="C552" s="90">
        <f>GEOMEAN(IPCA!D877:D888)</f>
        <v>5778.8795345062899</v>
      </c>
      <c r="D552" s="90">
        <f>GEOMEAN(CPI!B877:B888)</f>
        <v>269.38163925653004</v>
      </c>
      <c r="E552" s="90">
        <f t="shared" si="71"/>
        <v>233.52724284155417</v>
      </c>
      <c r="F552" s="90">
        <f t="shared" si="71"/>
        <v>137.96195921501905</v>
      </c>
      <c r="G552" s="1">
        <f t="shared" si="70"/>
        <v>1.6926930015366985</v>
      </c>
      <c r="H552" s="1">
        <f t="shared" si="64"/>
        <v>2.6597596747771566</v>
      </c>
      <c r="I552" s="1">
        <f t="shared" si="65"/>
        <v>2.4125398892712422</v>
      </c>
      <c r="J552" s="1">
        <f t="shared" si="67"/>
        <v>2.5266099915631446</v>
      </c>
    </row>
    <row r="553" spans="1:10">
      <c r="A553" s="88">
        <v>44531</v>
      </c>
      <c r="B553" s="89">
        <f>IPCA!B889</f>
        <v>1</v>
      </c>
      <c r="C553" s="90">
        <f>GEOMEAN(IPCA!D878:D889)</f>
        <v>5825.2301707143361</v>
      </c>
      <c r="D553" s="90">
        <f>GEOMEAN(CPI!B878:B889)</f>
        <v>270.91244147143715</v>
      </c>
      <c r="E553" s="90">
        <f t="shared" si="71"/>
        <v>235.16049537365399</v>
      </c>
      <c r="F553" s="90">
        <f t="shared" si="71"/>
        <v>138.73343728031125</v>
      </c>
      <c r="G553" s="1">
        <f t="shared" si="70"/>
        <v>1.6950527571699361</v>
      </c>
      <c r="H553" s="1">
        <f t="shared" si="64"/>
        <v>2.6634676022453481</v>
      </c>
      <c r="I553" s="1">
        <f t="shared" si="65"/>
        <v>2.4159031716791861</v>
      </c>
      <c r="J553" s="1">
        <f t="shared" si="67"/>
        <v>2.5301322972353324</v>
      </c>
    </row>
    <row r="554" spans="1:10">
      <c r="A554" s="88">
        <v>44562</v>
      </c>
      <c r="B554" s="89">
        <f>IPCA!B890</f>
        <v>1</v>
      </c>
      <c r="C554" s="90">
        <f>GEOMEAN(IPCA!D879:D890)</f>
        <v>5873.366485811408</v>
      </c>
      <c r="D554" s="90">
        <f>GEOMEAN(CPI!B879:B890)</f>
        <v>272.54583235032402</v>
      </c>
      <c r="E554" s="90">
        <f t="shared" si="71"/>
        <v>237.29692400301084</v>
      </c>
      <c r="F554" s="90">
        <f t="shared" si="71"/>
        <v>139.5124863393319</v>
      </c>
      <c r="G554" s="1">
        <f t="shared" si="70"/>
        <v>1.7009009747402888</v>
      </c>
      <c r="H554" s="1">
        <f t="shared" ref="H554:H569" si="72">H$361*(G554/$G$361)*B554</f>
        <v>2.6726570141758201</v>
      </c>
      <c r="I554" s="1">
        <f t="shared" si="65"/>
        <v>2.4242384446181084</v>
      </c>
      <c r="J554" s="1">
        <f t="shared" si="67"/>
        <v>2.5388616799011046</v>
      </c>
    </row>
    <row r="555" spans="1:10">
      <c r="A555" s="88">
        <v>44593</v>
      </c>
      <c r="B555" s="89">
        <f>IPCA!B891</f>
        <v>1</v>
      </c>
      <c r="C555" s="90">
        <f>GEOMEAN(IPCA!D880:D891)</f>
        <v>5922.6343523830474</v>
      </c>
      <c r="D555" s="90">
        <f>GEOMEAN(CPI!B880:B891)</f>
        <v>274.27209607275034</v>
      </c>
      <c r="E555" s="90">
        <f t="shared" si="71"/>
        <v>239.45957961192443</v>
      </c>
      <c r="F555" s="90">
        <f t="shared" si="71"/>
        <v>140.39323279567071</v>
      </c>
      <c r="G555" s="1">
        <f t="shared" si="70"/>
        <v>1.7056347720152265</v>
      </c>
      <c r="H555" s="1">
        <f t="shared" si="72"/>
        <v>2.6800953169802972</v>
      </c>
      <c r="I555" s="1">
        <f t="shared" si="65"/>
        <v>2.430985370813906</v>
      </c>
      <c r="J555" s="1">
        <f t="shared" si="67"/>
        <v>2.5459276153554566</v>
      </c>
    </row>
    <row r="556" spans="1:10">
      <c r="A556" s="88">
        <v>44621</v>
      </c>
      <c r="B556" s="89">
        <f>IPCA!B892</f>
        <v>1</v>
      </c>
      <c r="C556" s="90">
        <f>GEOMEAN(IPCA!D881:D892)</f>
        <v>5975.707441590599</v>
      </c>
      <c r="D556" s="90">
        <f>GEOMEAN(CPI!B881:B892)</f>
        <v>276.15204420141094</v>
      </c>
      <c r="E556" s="90">
        <f t="shared" si="71"/>
        <v>241.74004731322179</v>
      </c>
      <c r="F556" s="90">
        <f t="shared" si="71"/>
        <v>141.37985019477253</v>
      </c>
      <c r="G556" s="1">
        <f t="shared" si="70"/>
        <v>1.7098620983130739</v>
      </c>
      <c r="H556" s="1">
        <f t="shared" si="72"/>
        <v>2.6867377926146454</v>
      </c>
      <c r="I556" s="1">
        <f t="shared" si="65"/>
        <v>2.4370104405160098</v>
      </c>
      <c r="J556" s="1">
        <f t="shared" si="67"/>
        <v>2.5522375633803156</v>
      </c>
    </row>
    <row r="557" spans="1:10">
      <c r="A557" s="88">
        <v>44652</v>
      </c>
      <c r="B557" s="89">
        <f>IPCA!B893</f>
        <v>1</v>
      </c>
      <c r="C557" s="90">
        <f>GEOMEAN(IPCA!D882:D893)</f>
        <v>6033.0001832064836</v>
      </c>
      <c r="D557" s="90">
        <f>GEOMEAN(CPI!B882:B893)</f>
        <v>277.98421737070845</v>
      </c>
      <c r="E557" s="90">
        <f t="shared" si="71"/>
        <v>244.17857060404026</v>
      </c>
      <c r="F557" s="90">
        <f t="shared" si="71"/>
        <v>142.31858657497546</v>
      </c>
      <c r="G557" s="1">
        <f t="shared" si="70"/>
        <v>1.7157180694413623</v>
      </c>
      <c r="H557" s="1">
        <f t="shared" si="72"/>
        <v>2.6959393878534401</v>
      </c>
      <c r="I557" s="1">
        <f t="shared" si="65"/>
        <v>2.4453567643470833</v>
      </c>
      <c r="J557" s="1">
        <f t="shared" si="67"/>
        <v>2.5609785194483123</v>
      </c>
    </row>
    <row r="558" spans="1:10">
      <c r="A558" s="88">
        <v>44682</v>
      </c>
      <c r="B558" s="89">
        <f>IPCA!B894</f>
        <v>1</v>
      </c>
      <c r="C558" s="90">
        <f>GEOMEAN(IPCA!D883:D894)</f>
        <v>6089.0267399297627</v>
      </c>
      <c r="D558" s="90">
        <f>GEOMEAN(CPI!B883:B894)</f>
        <v>279.89800071698738</v>
      </c>
      <c r="E558" s="90">
        <f t="shared" si="71"/>
        <v>246.50574796610107</v>
      </c>
      <c r="F558" s="90">
        <f t="shared" si="71"/>
        <v>143.29228601124291</v>
      </c>
      <c r="G558" s="1">
        <f t="shared" si="70"/>
        <v>1.720300197784268</v>
      </c>
      <c r="H558" s="1">
        <f t="shared" si="72"/>
        <v>2.7031393704728814</v>
      </c>
      <c r="I558" s="1">
        <f t="shared" si="65"/>
        <v>2.4518875217821199</v>
      </c>
      <c r="J558" s="1">
        <f t="shared" si="67"/>
        <v>2.5678180652155014</v>
      </c>
    </row>
    <row r="559" spans="1:10">
      <c r="A559" s="88">
        <v>44713</v>
      </c>
      <c r="B559" s="89">
        <f>IPCA!B895</f>
        <v>1</v>
      </c>
      <c r="C559" s="90">
        <f>GEOMEAN(IPCA!D884:D895)</f>
        <v>6146.2866106727288</v>
      </c>
      <c r="D559" s="90">
        <f>GEOMEAN(CPI!B884:B895)</f>
        <v>281.92819259746318</v>
      </c>
      <c r="E559" s="90">
        <f t="shared" si="71"/>
        <v>248.85461701566859</v>
      </c>
      <c r="F559" s="90">
        <f t="shared" si="71"/>
        <v>144.35910167429716</v>
      </c>
      <c r="G559" s="1">
        <f t="shared" si="70"/>
        <v>1.7238581712508443</v>
      </c>
      <c r="H559" s="1">
        <f t="shared" si="72"/>
        <v>2.7087300796810694</v>
      </c>
      <c r="I559" s="1">
        <f t="shared" si="65"/>
        <v>2.4569585848191213</v>
      </c>
      <c r="J559" s="1">
        <f t="shared" si="67"/>
        <v>2.5731288990774051</v>
      </c>
    </row>
    <row r="560" spans="1:10">
      <c r="A560" s="88">
        <v>44743</v>
      </c>
      <c r="B560" s="89">
        <f>IPCA!B896</f>
        <v>1</v>
      </c>
      <c r="C560" s="90">
        <f>GEOMEAN(IPCA!D885:D896)</f>
        <v>6195.6236071146395</v>
      </c>
      <c r="D560" s="90">
        <f>GEOMEAN(CPI!B885:B896)</f>
        <v>283.85677323330407</v>
      </c>
      <c r="E560" s="90">
        <f t="shared" si="71"/>
        <v>250.86166599903285</v>
      </c>
      <c r="F560" s="90">
        <f t="shared" si="71"/>
        <v>145.3737841923986</v>
      </c>
      <c r="G560" s="1">
        <f t="shared" si="70"/>
        <v>1.7256320827902756</v>
      </c>
      <c r="H560" s="1">
        <f t="shared" si="72"/>
        <v>2.7115174595396248</v>
      </c>
      <c r="I560" s="1">
        <f t="shared" si="65"/>
        <v>2.4594868828300611</v>
      </c>
      <c r="J560" s="1">
        <f t="shared" si="67"/>
        <v>2.5757767404849181</v>
      </c>
    </row>
    <row r="561" spans="1:10">
      <c r="A561" s="88">
        <v>44774</v>
      </c>
      <c r="B561" s="89">
        <f>IPCA!B897</f>
        <v>1</v>
      </c>
      <c r="C561" s="90">
        <f>GEOMEAN(IPCA!D886:D897)</f>
        <v>6238.9749217561139</v>
      </c>
      <c r="D561" s="90">
        <f>GEOMEAN(CPI!B886:B897)</f>
        <v>285.74095829539192</v>
      </c>
      <c r="E561" s="90">
        <f t="shared" si="71"/>
        <v>252.62091756039911</v>
      </c>
      <c r="F561" s="90">
        <f t="shared" si="71"/>
        <v>146.36082373720708</v>
      </c>
      <c r="G561" s="1">
        <f t="shared" si="70"/>
        <v>1.7260145926343207</v>
      </c>
      <c r="H561" s="1">
        <f t="shared" si="72"/>
        <v>2.7121185042993496</v>
      </c>
      <c r="I561" s="1">
        <f t="shared" si="65"/>
        <v>2.4600320615812934</v>
      </c>
      <c r="J561" s="1">
        <f t="shared" si="67"/>
        <v>2.576347696466279</v>
      </c>
    </row>
    <row r="562" spans="1:10">
      <c r="A562" s="88">
        <v>44805</v>
      </c>
      <c r="B562" s="89">
        <f>IPCA!B898</f>
        <v>1</v>
      </c>
      <c r="C562" s="90">
        <f>GEOMEAN(IPCA!D887:D898)</f>
        <v>6275.0753574142391</v>
      </c>
      <c r="D562" s="90">
        <f>GEOMEAN(CPI!B887:B898)</f>
        <v>287.62413600189961</v>
      </c>
      <c r="E562" s="90">
        <f t="shared" si="71"/>
        <v>254.01777879937129</v>
      </c>
      <c r="F562" s="90">
        <f t="shared" si="71"/>
        <v>147.3110908097446</v>
      </c>
      <c r="G562" s="1">
        <f t="shared" si="70"/>
        <v>1.7243628935409938</v>
      </c>
      <c r="H562" s="1">
        <f t="shared" si="72"/>
        <v>2.7095231591072158</v>
      </c>
      <c r="I562" s="1">
        <f t="shared" si="65"/>
        <v>2.4576779489665976</v>
      </c>
      <c r="J562" s="1">
        <f t="shared" si="67"/>
        <v>2.5738822763171632</v>
      </c>
    </row>
    <row r="563" spans="1:10">
      <c r="A563" s="88">
        <v>44835</v>
      </c>
      <c r="B563" s="89">
        <f>IPCA!B899</f>
        <v>1</v>
      </c>
      <c r="C563" s="90">
        <f>GEOMEAN(IPCA!D888:D899)</f>
        <v>6307.9466268799324</v>
      </c>
      <c r="D563" s="90">
        <f>GEOMEAN(CPI!B888:B899)</f>
        <v>289.41779544723101</v>
      </c>
      <c r="E563" s="90">
        <f t="shared" si="71"/>
        <v>255.16437234626184</v>
      </c>
      <c r="F563" s="90">
        <f t="shared" si="71"/>
        <v>148.21176425603159</v>
      </c>
      <c r="G563" s="1">
        <f t="shared" si="70"/>
        <v>1.7216202345818694</v>
      </c>
      <c r="H563" s="1">
        <f t="shared" si="72"/>
        <v>2.7052135685940377</v>
      </c>
      <c r="I563" s="1">
        <f t="shared" ref="I563:I569" si="73">$I$433*(G563/$G$433)*B563</f>
        <v>2.4537689269906413</v>
      </c>
      <c r="J563" s="1">
        <f t="shared" si="67"/>
        <v>2.5697884273302041</v>
      </c>
    </row>
    <row r="564" spans="1:10">
      <c r="A564" s="88">
        <v>44866</v>
      </c>
      <c r="B564" s="89">
        <f>IPCA!B900</f>
        <v>1</v>
      </c>
      <c r="C564" s="90">
        <f>GEOMEAN(IPCA!D889:D900)</f>
        <v>6338.1559745921159</v>
      </c>
      <c r="D564" s="90">
        <f>GEOMEAN(CPI!B889:B900)</f>
        <v>291.07920165095095</v>
      </c>
      <c r="E564" s="90">
        <f t="shared" si="71"/>
        <v>256.12786710783604</v>
      </c>
      <c r="F564" s="90">
        <f t="shared" si="71"/>
        <v>149.07421700061298</v>
      </c>
      <c r="G564" s="1">
        <f t="shared" si="70"/>
        <v>1.7181231755641746</v>
      </c>
      <c r="H564" s="1">
        <f t="shared" si="72"/>
        <v>2.6997185753807758</v>
      </c>
      <c r="I564" s="1">
        <f t="shared" si="73"/>
        <v>2.4487846833223181</v>
      </c>
      <c r="J564" s="1">
        <f t="shared" si="67"/>
        <v>2.5645685178444491</v>
      </c>
    </row>
    <row r="565" spans="1:10">
      <c r="A565" s="88">
        <v>44896</v>
      </c>
      <c r="B565" s="89">
        <f>IPCA!B901</f>
        <v>1</v>
      </c>
      <c r="C565" s="90">
        <f>GEOMEAN(IPCA!D890:D901)</f>
        <v>6367.9302108227776</v>
      </c>
      <c r="D565" s="90">
        <f>GEOMEAN(CPI!B890:B901)</f>
        <v>292.60032910375912</v>
      </c>
      <c r="E565" s="90">
        <f t="shared" si="71"/>
        <v>257.06891899488801</v>
      </c>
      <c r="F565" s="90">
        <f t="shared" si="71"/>
        <v>149.83973857175047</v>
      </c>
      <c r="G565" s="1">
        <f t="shared" si="70"/>
        <v>1.7156257842227285</v>
      </c>
      <c r="H565" s="1">
        <f t="shared" si="72"/>
        <v>2.695794378390485</v>
      </c>
      <c r="I565" s="1">
        <f t="shared" si="73"/>
        <v>2.4452252332478568</v>
      </c>
      <c r="J565" s="1">
        <f t="shared" si="67"/>
        <v>2.5608407692743227</v>
      </c>
    </row>
    <row r="566" spans="1:10">
      <c r="A566" s="88">
        <v>44927</v>
      </c>
      <c r="B566" s="89">
        <f>IPCA!B902</f>
        <v>1</v>
      </c>
      <c r="C566" s="90">
        <f>GEOMEAN(IPCA!D891:D902)</f>
        <v>6397.7909097432484</v>
      </c>
      <c r="D566" s="90">
        <f>GEOMEAN(CPI!B891:B902)</f>
        <v>294.11921432779752</v>
      </c>
      <c r="E566" s="90">
        <f t="shared" ref="E566:F569" si="74">E554*(C566/C554)</f>
        <v>258.48482415732661</v>
      </c>
      <c r="F566" s="90">
        <f t="shared" si="74"/>
        <v>150.55560570193799</v>
      </c>
      <c r="G566" s="1">
        <f t="shared" si="70"/>
        <v>1.7168727989382286</v>
      </c>
      <c r="H566" s="1">
        <f t="shared" si="72"/>
        <v>2.6977538355697432</v>
      </c>
      <c r="I566" s="1">
        <f t="shared" si="73"/>
        <v>2.4470025624746699</v>
      </c>
      <c r="J566" s="1">
        <f t="shared" si="67"/>
        <v>2.5627021344698711</v>
      </c>
    </row>
    <row r="567" spans="1:10">
      <c r="A567" s="88">
        <v>44958</v>
      </c>
      <c r="B567" s="89">
        <f>IPCA!B903</f>
        <v>1</v>
      </c>
      <c r="C567" s="90">
        <f>GEOMEAN(IPCA!D892:D903)</f>
        <v>6426.8890651997081</v>
      </c>
      <c r="D567" s="90">
        <f>GEOMEAN(CPI!B892:B903)</f>
        <v>295.55912794680813</v>
      </c>
      <c r="E567" s="90">
        <f t="shared" si="74"/>
        <v>259.84723388266701</v>
      </c>
      <c r="F567" s="90">
        <f t="shared" si="74"/>
        <v>151.28954803960551</v>
      </c>
      <c r="G567" s="1">
        <f t="shared" si="70"/>
        <v>1.7175491449987186</v>
      </c>
      <c r="H567" s="1">
        <f t="shared" si="72"/>
        <v>2.6988165905857162</v>
      </c>
      <c r="I567" s="1">
        <f t="shared" si="73"/>
        <v>2.4479665363603078</v>
      </c>
      <c r="J567" s="1">
        <f t="shared" si="67"/>
        <v>2.5637116871250996</v>
      </c>
    </row>
    <row r="568" spans="1:10">
      <c r="A568" s="88">
        <v>44986</v>
      </c>
      <c r="B568" s="89">
        <f>IPCA!B904</f>
        <v>1</v>
      </c>
      <c r="C568" s="90">
        <f>GEOMEAN(IPCA!D893:D904)</f>
        <v>6451.2817483348681</v>
      </c>
      <c r="D568" s="90">
        <f>GEOMEAN(CPI!B893:B904)</f>
        <v>296.75973319628071</v>
      </c>
      <c r="E568" s="90">
        <f t="shared" si="74"/>
        <v>260.97883310336266</v>
      </c>
      <c r="F568" s="90">
        <f t="shared" si="74"/>
        <v>151.9302409817775</v>
      </c>
      <c r="G568" s="1">
        <f t="shared" si="70"/>
        <v>1.7177543550047054</v>
      </c>
      <c r="H568" s="1">
        <f t="shared" si="72"/>
        <v>2.6991390408459166</v>
      </c>
      <c r="I568" s="1">
        <f t="shared" si="73"/>
        <v>2.4482590154599859</v>
      </c>
      <c r="J568" s="1">
        <f t="shared" si="67"/>
        <v>2.5640179952690008</v>
      </c>
    </row>
    <row r="569" spans="1:10">
      <c r="A569" s="88">
        <v>45017</v>
      </c>
      <c r="B569" s="89">
        <f>IPCA!B905</f>
        <v>1</v>
      </c>
      <c r="C569" s="90">
        <f>GEOMEAN(IPCA!D894:D905)</f>
        <v>6473.3591378476112</v>
      </c>
      <c r="D569" s="90">
        <f>GEOMEAN(CPI!B894:B905)</f>
        <v>297.95228601755252</v>
      </c>
      <c r="E569" s="90">
        <f t="shared" si="74"/>
        <v>262.00158018992937</v>
      </c>
      <c r="F569" s="90">
        <f t="shared" si="74"/>
        <v>152.54156733744509</v>
      </c>
      <c r="G569" s="1">
        <f t="shared" si="70"/>
        <v>1.7175749847275539</v>
      </c>
      <c r="H569" s="1">
        <f t="shared" si="72"/>
        <v>2.6988571930273291</v>
      </c>
      <c r="I569" s="1">
        <f t="shared" si="73"/>
        <v>2.4480033648794106</v>
      </c>
      <c r="J569" s="1">
        <f t="shared" si="67"/>
        <v>2.5637502569762156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AMN52"/>
  <sheetViews>
    <sheetView zoomScaleNormal="100" workbookViewId="0">
      <pane ySplit="4" topLeftCell="A5" activePane="bottomLeft" state="frozen"/>
      <selection activeCell="D2" sqref="D2"/>
      <selection pane="bottomLeft" activeCell="D2" sqref="D2"/>
    </sheetView>
  </sheetViews>
  <sheetFormatPr defaultColWidth="10" defaultRowHeight="13.8"/>
  <cols>
    <col min="1" max="14" width="10" style="1"/>
    <col min="15" max="15" width="7" style="1" customWidth="1"/>
    <col min="16" max="22" width="10" style="1"/>
    <col min="23" max="23" width="7" style="1" customWidth="1"/>
    <col min="24" max="1028" width="10" style="1"/>
  </cols>
  <sheetData>
    <row r="1" spans="1:32" ht="105.75" customHeight="1">
      <c r="A1" s="2" t="s">
        <v>30</v>
      </c>
      <c r="B1" s="2" t="s">
        <v>31</v>
      </c>
      <c r="C1" s="117" t="s">
        <v>98</v>
      </c>
      <c r="D1" s="117" t="s">
        <v>99</v>
      </c>
      <c r="E1" s="117" t="s">
        <v>100</v>
      </c>
      <c r="F1" s="2" t="s">
        <v>101</v>
      </c>
      <c r="G1" s="2" t="s">
        <v>102</v>
      </c>
      <c r="H1" s="2" t="s">
        <v>103</v>
      </c>
      <c r="I1" s="117" t="s">
        <v>104</v>
      </c>
      <c r="J1" s="117" t="s">
        <v>105</v>
      </c>
      <c r="K1" s="117" t="s">
        <v>106</v>
      </c>
      <c r="L1" s="2" t="s">
        <v>107</v>
      </c>
      <c r="M1" s="2" t="s">
        <v>108</v>
      </c>
      <c r="N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X1" s="2" t="s">
        <v>117</v>
      </c>
      <c r="Y1" s="2" t="s">
        <v>118</v>
      </c>
      <c r="Z1" s="2" t="s">
        <v>117</v>
      </c>
      <c r="AA1" s="2" t="s">
        <v>118</v>
      </c>
      <c r="AB1" s="2" t="s">
        <v>112</v>
      </c>
      <c r="AC1" s="2" t="s">
        <v>113</v>
      </c>
      <c r="AD1" s="2" t="s">
        <v>114</v>
      </c>
      <c r="AE1" s="2" t="s">
        <v>119</v>
      </c>
      <c r="AF1" s="2" t="s">
        <v>120</v>
      </c>
    </row>
    <row r="2" spans="1:32">
      <c r="A2" s="118" t="s">
        <v>121</v>
      </c>
      <c r="B2" s="119"/>
      <c r="C2" s="119"/>
      <c r="D2" s="119"/>
      <c r="E2" s="119"/>
      <c r="F2" s="118" t="s">
        <v>122</v>
      </c>
      <c r="G2" s="118" t="s">
        <v>122</v>
      </c>
      <c r="H2" s="118" t="s">
        <v>122</v>
      </c>
      <c r="I2" s="119"/>
      <c r="J2" s="120"/>
      <c r="K2" s="120"/>
      <c r="L2" s="120"/>
      <c r="M2" s="120"/>
      <c r="N2" s="120"/>
      <c r="P2" s="118" t="s">
        <v>122</v>
      </c>
      <c r="Q2" s="118" t="s">
        <v>122</v>
      </c>
      <c r="R2" s="120"/>
      <c r="S2" s="120"/>
      <c r="T2" s="120"/>
      <c r="U2" s="120"/>
      <c r="V2" s="120"/>
      <c r="X2" s="120" t="s">
        <v>123</v>
      </c>
      <c r="Y2" s="120" t="s">
        <v>123</v>
      </c>
      <c r="Z2" s="120"/>
      <c r="AA2" s="120"/>
      <c r="AB2" s="120"/>
      <c r="AC2" s="120"/>
      <c r="AD2" s="120"/>
      <c r="AE2" s="120"/>
      <c r="AF2" s="120"/>
    </row>
    <row r="3" spans="1:32">
      <c r="A3" s="118" t="s">
        <v>124</v>
      </c>
      <c r="B3" s="119"/>
      <c r="C3" s="119"/>
      <c r="D3" s="119"/>
      <c r="E3" s="119"/>
      <c r="F3" s="118" t="s">
        <v>125</v>
      </c>
      <c r="G3" s="118" t="s">
        <v>125</v>
      </c>
      <c r="H3" s="118" t="s">
        <v>125</v>
      </c>
      <c r="I3" s="119"/>
      <c r="J3" s="120"/>
      <c r="K3" s="120"/>
      <c r="L3" s="120"/>
      <c r="M3" s="120"/>
      <c r="N3" s="120"/>
      <c r="P3" s="120" t="s">
        <v>125</v>
      </c>
      <c r="Q3" s="120" t="s">
        <v>126</v>
      </c>
      <c r="R3" s="120"/>
      <c r="S3" s="120"/>
      <c r="T3" s="120"/>
      <c r="U3" s="120"/>
      <c r="V3" s="120"/>
      <c r="X3" s="120" t="s">
        <v>125</v>
      </c>
      <c r="Y3" s="118" t="s">
        <v>126</v>
      </c>
      <c r="Z3" s="120"/>
      <c r="AA3" s="118"/>
      <c r="AB3" s="120"/>
      <c r="AC3" s="120"/>
      <c r="AD3" s="120"/>
      <c r="AE3" s="120"/>
      <c r="AF3" s="120"/>
    </row>
    <row r="4" spans="1:32">
      <c r="A4" s="118" t="s">
        <v>127</v>
      </c>
      <c r="B4" s="119"/>
      <c r="C4" s="119" t="s">
        <v>128</v>
      </c>
      <c r="D4" s="119" t="s">
        <v>128</v>
      </c>
      <c r="E4" s="119" t="s">
        <v>128</v>
      </c>
      <c r="F4" s="118" t="s">
        <v>129</v>
      </c>
      <c r="G4" s="118" t="s">
        <v>130</v>
      </c>
      <c r="H4" s="118" t="s">
        <v>130</v>
      </c>
      <c r="I4" s="119" t="s">
        <v>131</v>
      </c>
      <c r="J4" s="119" t="s">
        <v>131</v>
      </c>
      <c r="K4" s="119" t="s">
        <v>131</v>
      </c>
      <c r="L4" s="120"/>
      <c r="M4" s="120"/>
      <c r="N4" s="120"/>
      <c r="P4" s="120" t="s">
        <v>132</v>
      </c>
      <c r="Q4" s="120" t="s">
        <v>132</v>
      </c>
      <c r="R4" s="120"/>
      <c r="S4" s="120" t="s">
        <v>133</v>
      </c>
      <c r="T4" s="120" t="s">
        <v>133</v>
      </c>
      <c r="U4" s="120"/>
      <c r="V4" s="120"/>
      <c r="X4" s="120" t="s">
        <v>134</v>
      </c>
      <c r="Y4" s="120" t="s">
        <v>134</v>
      </c>
      <c r="Z4" s="120"/>
      <c r="AA4" s="120"/>
      <c r="AB4" s="120"/>
      <c r="AC4" s="120" t="s">
        <v>135</v>
      </c>
      <c r="AD4" s="120" t="s">
        <v>135</v>
      </c>
      <c r="AE4" s="120"/>
      <c r="AF4" s="120"/>
    </row>
    <row r="5" spans="1:32">
      <c r="A5" s="121">
        <v>28095</v>
      </c>
      <c r="B5" s="1">
        <f>VLOOKUP(A5,PPP!$A$2:$I$177,2,0)</f>
        <v>2750000000000</v>
      </c>
      <c r="C5" s="1">
        <f>VLOOKUP(A5,PPP!$A$2:$I$177,8,0)</f>
        <v>11.56394504361981</v>
      </c>
      <c r="D5" s="1">
        <f>VLOOKUP(A5,PPP!$A$2:$I$177,9,0)</f>
        <v>10.489097552548873</v>
      </c>
      <c r="E5" s="1">
        <f>VLOOKUP(A5,PPP!$A$2:$J$177,10,0)</f>
        <v>10.985044764070594</v>
      </c>
      <c r="F5" s="89"/>
      <c r="G5" s="89"/>
      <c r="H5" s="89"/>
      <c r="I5" s="122"/>
    </row>
    <row r="6" spans="1:32">
      <c r="A6" s="121">
        <v>28460</v>
      </c>
      <c r="B6" s="1">
        <f>VLOOKUP(A6,PPP!$A$2:$I$177,2,0)</f>
        <v>2750000000000</v>
      </c>
      <c r="C6" s="1">
        <f>VLOOKUP(A6,PPP!$A$2:$I$177,8,0)</f>
        <v>15.544552020991357</v>
      </c>
      <c r="D6" s="1">
        <f>VLOOKUP(A6,PPP!$A$2:$I$177,9,0)</f>
        <v>14.099714409210891</v>
      </c>
      <c r="E6" s="1">
        <f>VLOOKUP(A6,PPP!$A$2:$J$177,10,0)</f>
        <v>14.7663793924917</v>
      </c>
      <c r="F6" s="89"/>
      <c r="G6" s="89"/>
      <c r="H6" s="89"/>
      <c r="I6" s="122"/>
    </row>
    <row r="7" spans="1:32">
      <c r="A7" s="121">
        <v>28825</v>
      </c>
      <c r="B7" s="1">
        <f>VLOOKUP(A7,PPP!$A$2:$I$177,2,0)</f>
        <v>2750000000000</v>
      </c>
      <c r="C7" s="1">
        <f>VLOOKUP(A7,PPP!$A$2:$I$177,8,0)</f>
        <v>20.45026653200263</v>
      </c>
      <c r="D7" s="1">
        <f>VLOOKUP(A7,PPP!$A$2:$I$177,9,0)</f>
        <v>18.549451750304705</v>
      </c>
      <c r="E7" s="1">
        <f>VLOOKUP(A7,PPP!$A$2:$J$177,10,0)</f>
        <v>19.426509936171687</v>
      </c>
      <c r="F7" s="89"/>
      <c r="G7" s="89"/>
      <c r="H7" s="89"/>
      <c r="I7" s="122"/>
    </row>
    <row r="8" spans="1:32">
      <c r="A8" s="121">
        <v>29190</v>
      </c>
      <c r="B8" s="1">
        <f>VLOOKUP(A8,PPP!$A$2:$I$177,2,0)</f>
        <v>2750000000000</v>
      </c>
      <c r="C8" s="1">
        <f>VLOOKUP(A8,PPP!$A$2:$I$177,8,0)</f>
        <v>27.598656504677308</v>
      </c>
      <c r="D8" s="1">
        <f>VLOOKUP(A8,PPP!$A$2:$I$177,9,0)</f>
        <v>25.033411980504503</v>
      </c>
      <c r="E8" s="1">
        <f>VLOOKUP(A8,PPP!$A$2:$J$177,10,0)</f>
        <v>26.21704582549517</v>
      </c>
      <c r="F8" s="89"/>
      <c r="G8" s="89"/>
      <c r="H8" s="89"/>
      <c r="I8" s="122"/>
    </row>
    <row r="9" spans="1:32">
      <c r="A9" s="121">
        <v>29556</v>
      </c>
      <c r="B9" s="1">
        <f>VLOOKUP(A9,PPP!$A$2:$I$177,2,0)</f>
        <v>2750000000000</v>
      </c>
      <c r="C9" s="1">
        <f>VLOOKUP(A9,PPP!$A$2:$I$177,8,0)</f>
        <v>45.144630764085605</v>
      </c>
      <c r="D9" s="1">
        <f>VLOOKUP(A9,PPP!$A$2:$I$177,9,0)</f>
        <v>40.948520100374587</v>
      </c>
      <c r="E9" s="1">
        <f>VLOOKUP(A9,PPP!$A$2:$J$177,10,0)</f>
        <v>42.884654668480202</v>
      </c>
      <c r="F9" s="12">
        <v>1.67237165313631E-11</v>
      </c>
      <c r="G9" s="12">
        <v>1.51715459921054E-11</v>
      </c>
      <c r="H9" s="12"/>
      <c r="I9" s="12">
        <f t="shared" ref="I9:I42" si="0">F9*B9</f>
        <v>45.990220461248526</v>
      </c>
      <c r="J9" s="12">
        <f t="shared" ref="J9:J47" si="1">G9*B9</f>
        <v>41.721751478289846</v>
      </c>
      <c r="L9" s="123">
        <f t="shared" ref="L9:L42" si="2">C9-$I9</f>
        <v>-0.84558969716292154</v>
      </c>
      <c r="M9" s="123">
        <f>D9-$J9</f>
        <v>-0.77323137791525909</v>
      </c>
      <c r="N9" s="123"/>
      <c r="P9" s="1">
        <v>3.5727871380074098E-10</v>
      </c>
      <c r="Q9" s="1">
        <v>37.788544659501802</v>
      </c>
      <c r="R9" s="1">
        <f t="shared" ref="R9:R51" si="3">P9/Q9</f>
        <v>9.4546830797545534E-12</v>
      </c>
      <c r="S9" s="1">
        <f t="shared" ref="S9:S51" si="4">$F$34*(R9/R$34)*$B9</f>
        <v>45.990220461248576</v>
      </c>
      <c r="T9" s="1">
        <f t="shared" ref="T9:T51" si="5">$G$40*(R9/R$40)*$B9</f>
        <v>41.721751478289733</v>
      </c>
      <c r="U9" s="123">
        <f t="shared" ref="U9:U42" si="6">S9-$I9</f>
        <v>0</v>
      </c>
      <c r="V9" s="123">
        <f t="shared" ref="V9:V47" si="7">T9-$J9</f>
        <v>-1.1368683772161603E-13</v>
      </c>
      <c r="X9" s="1">
        <v>73.290999999999997</v>
      </c>
      <c r="Y9" s="1">
        <v>82.382999999999996</v>
      </c>
      <c r="Z9" s="1">
        <f t="shared" ref="Z9:AA46" si="8">X9*100/X$39</f>
        <v>3.5713082894677591E-10</v>
      </c>
      <c r="AA9" s="1">
        <f t="shared" si="8"/>
        <v>37.777196940516149</v>
      </c>
      <c r="AB9" s="1">
        <f t="shared" ref="AB9:AB51" si="9">Z9/AA9</f>
        <v>9.4536084693926057E-12</v>
      </c>
      <c r="AC9" s="1">
        <f t="shared" ref="AC9:AC51" si="10">$F$34*(AB9/AB$34)*$B9</f>
        <v>45.984476130791066</v>
      </c>
      <c r="AD9" s="1">
        <f t="shared" ref="AD9:AD51" si="11">$G$40*(AB9/AB$40)*$B9</f>
        <v>41.710025414462926</v>
      </c>
      <c r="AE9" s="123">
        <f t="shared" ref="AE9:AE51" si="12">AC9-$S9</f>
        <v>-5.7443304575102161E-3</v>
      </c>
      <c r="AF9" s="123">
        <f t="shared" ref="AF9:AF51" si="13">AD9-$T9</f>
        <v>-1.172606382680641E-2</v>
      </c>
    </row>
    <row r="10" spans="1:32">
      <c r="A10" s="121">
        <v>29921</v>
      </c>
      <c r="B10" s="1">
        <f>VLOOKUP(A10,PPP!$A$2:$I$177,2,0)</f>
        <v>2750000000000</v>
      </c>
      <c r="C10" s="1">
        <f>VLOOKUP(A10,PPP!$A$2:$I$177,8,0)</f>
        <v>82.626923406987117</v>
      </c>
      <c r="D10" s="1">
        <f>VLOOKUP(A10,PPP!$A$2:$I$177,9,0)</f>
        <v>74.946902360198195</v>
      </c>
      <c r="E10" s="1">
        <f>VLOOKUP(A10,PPP!$A$2:$J$177,10,0)</f>
        <v>78.490553951911977</v>
      </c>
      <c r="F10" s="12">
        <v>3.05812662892073E-11</v>
      </c>
      <c r="G10" s="12">
        <v>2.77429414169646E-11</v>
      </c>
      <c r="H10" s="12"/>
      <c r="I10" s="12">
        <f t="shared" si="0"/>
        <v>84.098482295320068</v>
      </c>
      <c r="J10" s="12">
        <f t="shared" si="1"/>
        <v>76.293088896652648</v>
      </c>
      <c r="L10" s="123">
        <f t="shared" si="2"/>
        <v>-1.4715588883329502</v>
      </c>
      <c r="M10" s="123">
        <f t="shared" ref="M10:M47" si="14">D10-$J10</f>
        <v>-1.3461865364544536</v>
      </c>
      <c r="N10" s="123"/>
      <c r="P10" s="1">
        <v>7.2071984519182701E-10</v>
      </c>
      <c r="Q10" s="1">
        <v>41.686634824620299</v>
      </c>
      <c r="R10" s="1">
        <f t="shared" si="3"/>
        <v>1.7288990781433067E-11</v>
      </c>
      <c r="S10" s="1">
        <f t="shared" si="4"/>
        <v>84.098482295320125</v>
      </c>
      <c r="T10" s="1">
        <f t="shared" si="5"/>
        <v>76.293088896652733</v>
      </c>
      <c r="U10" s="123">
        <f t="shared" si="6"/>
        <v>0</v>
      </c>
      <c r="V10" s="123">
        <f t="shared" si="7"/>
        <v>0</v>
      </c>
      <c r="X10" s="1">
        <v>147.85499999999999</v>
      </c>
      <c r="Y10" s="1">
        <v>90.933000000000007</v>
      </c>
      <c r="Z10" s="1">
        <f t="shared" si="8"/>
        <v>7.2046470526975413E-10</v>
      </c>
      <c r="AA10" s="1">
        <f t="shared" si="8"/>
        <v>41.697848456501411</v>
      </c>
      <c r="AB10" s="1">
        <f t="shared" si="9"/>
        <v>1.7278222544775479E-11</v>
      </c>
      <c r="AC10" s="1">
        <f t="shared" si="10"/>
        <v>84.045157440688129</v>
      </c>
      <c r="AD10" s="1">
        <f t="shared" si="11"/>
        <v>76.232806107066835</v>
      </c>
      <c r="AE10" s="123">
        <f t="shared" si="12"/>
        <v>-5.3324854631995322E-2</v>
      </c>
      <c r="AF10" s="123">
        <f t="shared" si="13"/>
        <v>-6.0282789585897945E-2</v>
      </c>
    </row>
    <row r="11" spans="1:32">
      <c r="A11" s="121">
        <v>30286</v>
      </c>
      <c r="B11" s="1">
        <f>VLOOKUP(A11,PPP!$A$2:$I$177,2,0)</f>
        <v>2750000000000</v>
      </c>
      <c r="C11" s="1">
        <f>VLOOKUP(A11,PPP!$A$2:$I$177,8,0)</f>
        <v>155.71750197798411</v>
      </c>
      <c r="D11" s="1">
        <f>VLOOKUP(A11,PPP!$A$2:$I$177,9,0)</f>
        <v>141.24384565347449</v>
      </c>
      <c r="E11" s="1">
        <f>VLOOKUP(A11,PPP!$A$2:$J$177,10,0)</f>
        <v>147.92216006951523</v>
      </c>
      <c r="F11" s="12">
        <v>5.7769767595744401E-11</v>
      </c>
      <c r="G11" s="12">
        <v>5.2408008972670202E-11</v>
      </c>
      <c r="H11" s="12"/>
      <c r="I11" s="12">
        <f t="shared" si="0"/>
        <v>158.86686088829711</v>
      </c>
      <c r="J11" s="12">
        <f t="shared" si="1"/>
        <v>144.12202467484306</v>
      </c>
      <c r="L11" s="123">
        <f t="shared" si="2"/>
        <v>-3.1493589103129978</v>
      </c>
      <c r="M11" s="123">
        <f t="shared" si="14"/>
        <v>-2.8781790213685667</v>
      </c>
      <c r="N11" s="123"/>
      <c r="P11" s="1">
        <v>1.44535678898609E-9</v>
      </c>
      <c r="Q11" s="1">
        <v>44.254788345168997</v>
      </c>
      <c r="R11" s="1">
        <f t="shared" si="3"/>
        <v>3.2659896093342632E-11</v>
      </c>
      <c r="S11" s="1">
        <f t="shared" si="4"/>
        <v>158.86686088829663</v>
      </c>
      <c r="T11" s="1">
        <f t="shared" si="5"/>
        <v>144.12202467484309</v>
      </c>
      <c r="U11" s="123">
        <f t="shared" si="6"/>
        <v>-4.8316906031686813E-13</v>
      </c>
      <c r="V11" s="123">
        <f t="shared" si="7"/>
        <v>0</v>
      </c>
      <c r="X11" s="1">
        <v>296.55799999999999</v>
      </c>
      <c r="Y11" s="1">
        <v>96.533000000000001</v>
      </c>
      <c r="Z11" s="1">
        <f t="shared" si="8"/>
        <v>1.4450615269377957E-9</v>
      </c>
      <c r="AA11" s="1">
        <f t="shared" si="8"/>
        <v>44.265760560538524</v>
      </c>
      <c r="AB11" s="1">
        <f t="shared" si="9"/>
        <v>3.2645130426743885E-11</v>
      </c>
      <c r="AC11" s="1">
        <f t="shared" si="10"/>
        <v>158.79325082643447</v>
      </c>
      <c r="AD11" s="1">
        <f t="shared" si="11"/>
        <v>144.03274941694607</v>
      </c>
      <c r="AE11" s="123">
        <f t="shared" si="12"/>
        <v>-7.3610061862154907E-2</v>
      </c>
      <c r="AF11" s="123">
        <f t="shared" si="13"/>
        <v>-8.9275257897014626E-2</v>
      </c>
    </row>
    <row r="12" spans="1:32">
      <c r="A12" s="121">
        <v>30651</v>
      </c>
      <c r="B12" s="1">
        <f>VLOOKUP(A12,PPP!$A$2:$I$177,2,0)</f>
        <v>2750000000000</v>
      </c>
      <c r="C12" s="1">
        <f>VLOOKUP(A12,PPP!$A$2:$I$177,8,0)</f>
        <v>347.41225431613287</v>
      </c>
      <c r="D12" s="1">
        <f>VLOOKUP(A12,PPP!$A$2:$I$177,9,0)</f>
        <v>315.12092220495015</v>
      </c>
      <c r="E12" s="1">
        <f>VLOOKUP(A12,PPP!$A$2:$J$177,10,0)</f>
        <v>330.02052075256023</v>
      </c>
      <c r="F12" s="12">
        <v>1.3154897001915299E-10</v>
      </c>
      <c r="G12" s="12">
        <v>1.1933957652994201E-10</v>
      </c>
      <c r="H12" s="12"/>
      <c r="I12" s="12">
        <f t="shared" si="0"/>
        <v>361.75966755267075</v>
      </c>
      <c r="J12" s="12">
        <f t="shared" si="1"/>
        <v>328.18383545734054</v>
      </c>
      <c r="L12" s="123">
        <f t="shared" si="2"/>
        <v>-14.347413236537875</v>
      </c>
      <c r="M12" s="123">
        <f t="shared" si="14"/>
        <v>-13.062913252390388</v>
      </c>
      <c r="N12" s="123"/>
      <c r="P12" s="1">
        <v>3.3969873019129898E-9</v>
      </c>
      <c r="Q12" s="1">
        <v>45.6764447583299</v>
      </c>
      <c r="R12" s="1">
        <f t="shared" si="3"/>
        <v>7.4370659097619226E-11</v>
      </c>
      <c r="S12" s="1">
        <f t="shared" si="4"/>
        <v>361.75966755267092</v>
      </c>
      <c r="T12" s="1">
        <f t="shared" si="5"/>
        <v>328.18383545734122</v>
      </c>
      <c r="U12" s="123">
        <f t="shared" si="6"/>
        <v>0</v>
      </c>
      <c r="V12" s="123">
        <f t="shared" si="7"/>
        <v>6.8212102632969618E-13</v>
      </c>
      <c r="X12" s="1">
        <v>696.97</v>
      </c>
      <c r="Y12" s="1">
        <v>99.582999999999998</v>
      </c>
      <c r="Z12" s="1">
        <f t="shared" si="8"/>
        <v>3.3961806204177105E-9</v>
      </c>
      <c r="AA12" s="1">
        <f t="shared" si="8"/>
        <v>45.664355545773034</v>
      </c>
      <c r="AB12" s="1">
        <f t="shared" si="9"/>
        <v>7.4372682584197362E-11</v>
      </c>
      <c r="AC12" s="1">
        <f t="shared" si="10"/>
        <v>361.76544206888002</v>
      </c>
      <c r="AD12" s="1">
        <f t="shared" si="11"/>
        <v>328.13782068213419</v>
      </c>
      <c r="AE12" s="123">
        <f t="shared" si="12"/>
        <v>5.7745162091009661E-3</v>
      </c>
      <c r="AF12" s="123">
        <f t="shared" si="13"/>
        <v>-4.6014775207027014E-2</v>
      </c>
    </row>
    <row r="13" spans="1:32">
      <c r="A13" s="121">
        <v>31017</v>
      </c>
      <c r="B13" s="1">
        <f>VLOOKUP(A13,PPP!$A$2:$I$177,2,0)</f>
        <v>2750000000000</v>
      </c>
      <c r="C13" s="1">
        <f>VLOOKUP(A13,PPP!$A$2:$I$177,8,0)</f>
        <v>959.87526261536505</v>
      </c>
      <c r="D13" s="1">
        <f>VLOOKUP(A13,PPP!$A$2:$I$177,9,0)</f>
        <v>870.65661674049443</v>
      </c>
      <c r="E13" s="1">
        <f>VLOOKUP(A13,PPP!$A$2:$J$177,10,0)</f>
        <v>911.82314408968989</v>
      </c>
      <c r="F13" s="12">
        <v>3.6837925537087099E-10</v>
      </c>
      <c r="G13" s="12">
        <v>3.3418904254418999E-10</v>
      </c>
      <c r="H13" s="12"/>
      <c r="I13" s="12">
        <f t="shared" si="0"/>
        <v>1013.0429522698952</v>
      </c>
      <c r="J13" s="12">
        <f t="shared" si="1"/>
        <v>919.01986699652252</v>
      </c>
      <c r="L13" s="123">
        <f t="shared" si="2"/>
        <v>-53.167689654530136</v>
      </c>
      <c r="M13" s="123">
        <f t="shared" si="14"/>
        <v>-48.363250256028095</v>
      </c>
      <c r="N13" s="123"/>
      <c r="P13" s="1">
        <v>9.9233394177827697E-9</v>
      </c>
      <c r="Q13" s="1">
        <v>47.6484197830369</v>
      </c>
      <c r="R13" s="1">
        <f t="shared" si="3"/>
        <v>2.082616687598008E-10</v>
      </c>
      <c r="S13" s="1">
        <f t="shared" si="4"/>
        <v>1013.0429522698937</v>
      </c>
      <c r="T13" s="1">
        <f t="shared" si="5"/>
        <v>919.01986699652286</v>
      </c>
      <c r="U13" s="123">
        <f t="shared" si="6"/>
        <v>-1.4779288903810084E-12</v>
      </c>
      <c r="V13" s="123">
        <f t="shared" si="7"/>
        <v>0</v>
      </c>
      <c r="X13" s="1">
        <v>2035.9949999999999</v>
      </c>
      <c r="Y13" s="1">
        <v>103.93300000000001</v>
      </c>
      <c r="Z13" s="1">
        <f t="shared" si="8"/>
        <v>9.9209532150126365E-9</v>
      </c>
      <c r="AA13" s="1">
        <f t="shared" si="8"/>
        <v>47.659072983730447</v>
      </c>
      <c r="AB13" s="1">
        <f t="shared" si="9"/>
        <v>2.0816504799410153E-10</v>
      </c>
      <c r="AC13" s="1">
        <f t="shared" si="10"/>
        <v>1012.5615749522111</v>
      </c>
      <c r="AD13" s="1">
        <f t="shared" si="11"/>
        <v>918.43971223770427</v>
      </c>
      <c r="AE13" s="123">
        <f t="shared" si="12"/>
        <v>-0.48137731768258618</v>
      </c>
      <c r="AF13" s="123">
        <f t="shared" si="13"/>
        <v>-0.58015475881859402</v>
      </c>
    </row>
    <row r="14" spans="1:32">
      <c r="A14" s="121">
        <v>31382</v>
      </c>
      <c r="B14" s="1">
        <f>VLOOKUP(A14,PPP!$A$2:$I$177,2,0)</f>
        <v>2750000000000</v>
      </c>
      <c r="C14" s="1">
        <f>VLOOKUP(A14,PPP!$A$2:$I$177,8,0)</f>
        <v>3008.8011895167983</v>
      </c>
      <c r="D14" s="1">
        <f>VLOOKUP(A14,PPP!$A$2:$I$177,9,0)</f>
        <v>2729.1386351303372</v>
      </c>
      <c r="E14" s="1">
        <f>VLOOKUP(A14,PPP!$A$2:$J$177,10,0)</f>
        <v>2858.1782106675269</v>
      </c>
      <c r="F14" s="12">
        <v>1.15959088591706E-9</v>
      </c>
      <c r="G14" s="12">
        <v>1.0519663153058001E-9</v>
      </c>
      <c r="H14" s="12"/>
      <c r="I14" s="12">
        <f t="shared" si="0"/>
        <v>3188.874936271915</v>
      </c>
      <c r="J14" s="12">
        <f t="shared" si="1"/>
        <v>2892.9073670909502</v>
      </c>
      <c r="L14" s="123">
        <f t="shared" si="2"/>
        <v>-180.07374675511664</v>
      </c>
      <c r="M14" s="123">
        <f t="shared" si="14"/>
        <v>-163.76873196061297</v>
      </c>
      <c r="N14" s="123"/>
      <c r="P14" s="1">
        <v>3.2349248608533497E-8</v>
      </c>
      <c r="Q14" s="1">
        <v>49.345235501970798</v>
      </c>
      <c r="R14" s="1">
        <f t="shared" si="3"/>
        <v>6.5556984943848333E-10</v>
      </c>
      <c r="S14" s="1">
        <f t="shared" si="4"/>
        <v>3188.8749362719077</v>
      </c>
      <c r="T14" s="1">
        <f t="shared" si="5"/>
        <v>2892.9073670909625</v>
      </c>
      <c r="U14" s="123">
        <f t="shared" si="6"/>
        <v>-7.2759576141834259E-12</v>
      </c>
      <c r="V14" s="123">
        <f t="shared" si="7"/>
        <v>1.2278178473934531E-11</v>
      </c>
      <c r="X14" s="1">
        <v>6637.9390000000003</v>
      </c>
      <c r="Y14" s="1">
        <v>107.6</v>
      </c>
      <c r="Z14" s="1">
        <f t="shared" si="8"/>
        <v>3.2345208246143906E-8</v>
      </c>
      <c r="AA14" s="1">
        <f t="shared" si="8"/>
        <v>49.3405968561419</v>
      </c>
      <c r="AB14" s="1">
        <f t="shared" si="9"/>
        <v>6.5554959419015588E-10</v>
      </c>
      <c r="AC14" s="1">
        <f t="shared" si="10"/>
        <v>3188.7405496203942</v>
      </c>
      <c r="AD14" s="1">
        <f t="shared" si="11"/>
        <v>2892.3336864054668</v>
      </c>
      <c r="AE14" s="123">
        <f t="shared" si="12"/>
        <v>-0.13438665151352325</v>
      </c>
      <c r="AF14" s="123">
        <f t="shared" si="13"/>
        <v>-0.57368068549567397</v>
      </c>
    </row>
    <row r="15" spans="1:32">
      <c r="A15" s="121">
        <v>31747</v>
      </c>
      <c r="B15" s="1">
        <f>VLOOKUP(A15,PPP!$A$2:$I$177,2,0)</f>
        <v>2750000000</v>
      </c>
      <c r="C15" s="1">
        <f>VLOOKUP(A15,PPP!$A$2:$I$177,8,0)</f>
        <v>7.6912742573419877</v>
      </c>
      <c r="D15" s="1">
        <f>VLOOKUP(A15,PPP!$A$2:$I$177,9,0)</f>
        <v>6.9763844159030013</v>
      </c>
      <c r="E15" s="1">
        <f>VLOOKUP(A15,PPP!$A$2:$J$177,10,0)</f>
        <v>7.3062429552327188</v>
      </c>
      <c r="F15" s="12">
        <v>2.8135417163298799E-9</v>
      </c>
      <c r="G15" s="12">
        <v>2.5524097750613199E-9</v>
      </c>
      <c r="H15" s="12"/>
      <c r="I15" s="12">
        <f t="shared" si="0"/>
        <v>7.7372397199071692</v>
      </c>
      <c r="J15" s="12">
        <f t="shared" si="1"/>
        <v>7.0191268814186296</v>
      </c>
      <c r="L15" s="123">
        <f t="shared" si="2"/>
        <v>-4.5965462565181525E-2</v>
      </c>
      <c r="M15" s="123">
        <f t="shared" si="14"/>
        <v>-4.2742465515628325E-2</v>
      </c>
      <c r="N15" s="123"/>
      <c r="P15" s="1">
        <v>7.9948633655844498E-8</v>
      </c>
      <c r="Q15" s="1">
        <v>50.262433187881101</v>
      </c>
      <c r="R15" s="1">
        <f t="shared" si="3"/>
        <v>1.5906240224582105E-9</v>
      </c>
      <c r="S15" s="1">
        <f t="shared" si="4"/>
        <v>7.737239719907163</v>
      </c>
      <c r="T15" s="1">
        <f t="shared" si="5"/>
        <v>7.0191268814186243</v>
      </c>
      <c r="U15" s="123">
        <f t="shared" si="6"/>
        <v>0</v>
      </c>
      <c r="V15" s="123">
        <f t="shared" si="7"/>
        <v>0</v>
      </c>
      <c r="X15" s="1">
        <v>16404.814999999999</v>
      </c>
      <c r="Y15" s="1">
        <v>109.69199999999999</v>
      </c>
      <c r="Z15" s="1">
        <f t="shared" si="8"/>
        <v>7.993703428345231E-8</v>
      </c>
      <c r="AA15" s="1">
        <f t="shared" si="8"/>
        <v>50.299895449292904</v>
      </c>
      <c r="AB15" s="1">
        <f t="shared" si="9"/>
        <v>1.5892087561898905E-9</v>
      </c>
      <c r="AC15" s="1">
        <f t="shared" si="10"/>
        <v>7.7302685374015176</v>
      </c>
      <c r="AD15" s="1">
        <f t="shared" si="11"/>
        <v>7.0117075214377076</v>
      </c>
      <c r="AE15" s="123">
        <f t="shared" si="12"/>
        <v>-6.9711825056453236E-3</v>
      </c>
      <c r="AF15" s="123">
        <f t="shared" si="13"/>
        <v>-7.4193599809166955E-3</v>
      </c>
    </row>
    <row r="16" spans="1:32">
      <c r="A16" s="121">
        <v>32112</v>
      </c>
      <c r="B16" s="1">
        <f>VLOOKUP(A16,PPP!$A$2:$I$177,2,0)</f>
        <v>2750000000</v>
      </c>
      <c r="C16" s="1">
        <f>VLOOKUP(A16,PPP!$A$2:$I$177,8,0)</f>
        <v>22.38273351947192</v>
      </c>
      <c r="D16" s="1">
        <f>VLOOKUP(A16,PPP!$A$2:$I$177,9,0)</f>
        <v>20.302299474172884</v>
      </c>
      <c r="E16" s="1">
        <f>VLOOKUP(A16,PPP!$A$2:$J$177,10,0)</f>
        <v>21.262236090383318</v>
      </c>
      <c r="F16" s="12">
        <v>8.9047310434336307E-9</v>
      </c>
      <c r="G16" s="12">
        <v>8.0782603746853995E-9</v>
      </c>
      <c r="H16" s="12"/>
      <c r="I16" s="12">
        <f t="shared" si="0"/>
        <v>24.488010369442485</v>
      </c>
      <c r="J16" s="12">
        <f t="shared" si="1"/>
        <v>22.215216030384848</v>
      </c>
      <c r="L16" s="123">
        <f t="shared" si="2"/>
        <v>-2.105276849970565</v>
      </c>
      <c r="M16" s="123">
        <f t="shared" si="14"/>
        <v>-1.9129165562119645</v>
      </c>
      <c r="N16" s="123"/>
      <c r="P16" s="1">
        <v>2.6249945394647001E-7</v>
      </c>
      <c r="Q16" s="1">
        <v>52.142688443997102</v>
      </c>
      <c r="R16" s="1">
        <f t="shared" si="3"/>
        <v>5.0342523905034686E-9</v>
      </c>
      <c r="S16" s="1">
        <f t="shared" si="4"/>
        <v>24.488010369442517</v>
      </c>
      <c r="T16" s="1">
        <f t="shared" si="5"/>
        <v>22.215216030384845</v>
      </c>
      <c r="U16" s="123">
        <f t="shared" si="6"/>
        <v>3.1974423109204508E-14</v>
      </c>
      <c r="V16" s="123">
        <f t="shared" si="7"/>
        <v>0</v>
      </c>
      <c r="X16" s="1">
        <v>53861.430999999997</v>
      </c>
      <c r="Y16" s="1">
        <v>113.617</v>
      </c>
      <c r="Z16" s="1">
        <f t="shared" si="8"/>
        <v>2.6245483758291706E-7</v>
      </c>
      <c r="AA16" s="1">
        <f t="shared" si="8"/>
        <v>52.099726700783215</v>
      </c>
      <c r="AB16" s="1">
        <f t="shared" si="9"/>
        <v>5.0375473002043903E-9</v>
      </c>
      <c r="AC16" s="1">
        <f t="shared" si="10"/>
        <v>24.503762170178305</v>
      </c>
      <c r="AD16" s="1">
        <f t="shared" si="11"/>
        <v>22.226034280810889</v>
      </c>
      <c r="AE16" s="123">
        <f t="shared" si="12"/>
        <v>1.5751800735788635E-2</v>
      </c>
      <c r="AF16" s="123">
        <f t="shared" si="13"/>
        <v>1.0818250426044784E-2</v>
      </c>
    </row>
    <row r="17" spans="1:32">
      <c r="A17" s="121">
        <v>32478</v>
      </c>
      <c r="B17" s="1">
        <f>VLOOKUP(A17,PPP!$A$2:$I$177,2,0)</f>
        <v>2750000000</v>
      </c>
      <c r="C17" s="1">
        <f>VLOOKUP(A17,PPP!$A$2:$I$177,8,0)</f>
        <v>134.88714190993076</v>
      </c>
      <c r="D17" s="1">
        <f>VLOOKUP(A17,PPP!$A$2:$I$177,9,0)</f>
        <v>122.34962936445129</v>
      </c>
      <c r="E17" s="1">
        <f>VLOOKUP(A17,PPP!$A$2:$J$177,10,0)</f>
        <v>128.1345843817941</v>
      </c>
      <c r="F17" s="12">
        <v>6.2423107971648296E-8</v>
      </c>
      <c r="G17" s="12">
        <v>5.66294610283512E-8</v>
      </c>
      <c r="H17" s="12"/>
      <c r="I17" s="12">
        <f t="shared" si="0"/>
        <v>171.66354692203282</v>
      </c>
      <c r="J17" s="12">
        <f t="shared" si="1"/>
        <v>155.73101782796581</v>
      </c>
      <c r="L17" s="123">
        <f t="shared" si="2"/>
        <v>-36.77640501210206</v>
      </c>
      <c r="M17" s="123">
        <f t="shared" si="14"/>
        <v>-33.381388463514526</v>
      </c>
      <c r="N17" s="123"/>
      <c r="P17" s="1">
        <v>1.9139221775315601E-6</v>
      </c>
      <c r="Q17" s="1">
        <v>54.2331348364673</v>
      </c>
      <c r="R17" s="1">
        <f t="shared" si="3"/>
        <v>3.5290642580458133E-8</v>
      </c>
      <c r="S17" s="1">
        <f t="shared" si="4"/>
        <v>171.66354692203285</v>
      </c>
      <c r="T17" s="1">
        <f t="shared" si="5"/>
        <v>155.7310178279659</v>
      </c>
      <c r="U17" s="123">
        <f t="shared" si="6"/>
        <v>0</v>
      </c>
      <c r="V17" s="123">
        <f t="shared" si="7"/>
        <v>0</v>
      </c>
      <c r="X17" s="1">
        <v>392713.47399999999</v>
      </c>
      <c r="Y17" s="1">
        <v>118.27500000000001</v>
      </c>
      <c r="Z17" s="1">
        <f t="shared" si="8"/>
        <v>1.913605879414773E-6</v>
      </c>
      <c r="AA17" s="1">
        <f t="shared" si="8"/>
        <v>54.235679304462664</v>
      </c>
      <c r="AB17" s="1">
        <f t="shared" si="9"/>
        <v>3.5283154999725726E-8</v>
      </c>
      <c r="AC17" s="1">
        <f t="shared" si="10"/>
        <v>171.62519520000106</v>
      </c>
      <c r="AD17" s="1">
        <f t="shared" si="11"/>
        <v>155.67191052027445</v>
      </c>
      <c r="AE17" s="123">
        <f t="shared" si="12"/>
        <v>-3.8351722031791269E-2</v>
      </c>
      <c r="AF17" s="123">
        <f t="shared" si="13"/>
        <v>-5.9107307691448341E-2</v>
      </c>
    </row>
    <row r="18" spans="1:32">
      <c r="A18" s="121">
        <v>32843</v>
      </c>
      <c r="B18" s="1">
        <f>VLOOKUP(A18,PPP!$A$2:$I$177,2,0)</f>
        <v>2750000</v>
      </c>
      <c r="C18" s="1">
        <f>VLOOKUP(A18,PPP!$A$2:$I$177,8,0)</f>
        <v>1.6774569640555845</v>
      </c>
      <c r="D18" s="1">
        <f>VLOOKUP(A18,PPP!$A$2:$I$177,9,0)</f>
        <v>1.521540414608699</v>
      </c>
      <c r="E18" s="1">
        <f>VLOOKUP(A18,PPP!$A$2:$J$177,10,0)</f>
        <v>1.5934821352440856</v>
      </c>
      <c r="F18" s="12">
        <v>9.1152564493694701E-7</v>
      </c>
      <c r="G18" s="12">
        <v>8.2692463838462505E-7</v>
      </c>
      <c r="H18" s="12"/>
      <c r="I18" s="12">
        <f t="shared" si="0"/>
        <v>2.5066955235766044</v>
      </c>
      <c r="J18" s="12">
        <f t="shared" si="1"/>
        <v>2.2740427555577187</v>
      </c>
      <c r="L18" s="123">
        <f t="shared" si="2"/>
        <v>-0.82923855952101988</v>
      </c>
      <c r="M18" s="123">
        <f t="shared" si="14"/>
        <v>-0.75250234094901969</v>
      </c>
      <c r="N18" s="123"/>
      <c r="P18" s="1">
        <v>2.92968514009874E-5</v>
      </c>
      <c r="Q18" s="1">
        <v>56.850969898336402</v>
      </c>
      <c r="R18" s="1">
        <f t="shared" si="3"/>
        <v>5.1532720467878411E-7</v>
      </c>
      <c r="S18" s="1">
        <f t="shared" si="4"/>
        <v>2.5066955235766093</v>
      </c>
      <c r="T18" s="1">
        <f t="shared" si="5"/>
        <v>2.2740427555577178</v>
      </c>
      <c r="U18" s="123">
        <f t="shared" si="6"/>
        <v>4.8849813083506888E-15</v>
      </c>
      <c r="V18" s="123">
        <f t="shared" si="7"/>
        <v>0</v>
      </c>
      <c r="X18" s="1">
        <v>6011358.8779999996</v>
      </c>
      <c r="Y18" s="1">
        <v>123.94199999999999</v>
      </c>
      <c r="Z18" s="1">
        <f t="shared" si="8"/>
        <v>2.929202192897765E-5</v>
      </c>
      <c r="AA18" s="1">
        <f t="shared" si="8"/>
        <v>56.834314642601662</v>
      </c>
      <c r="AB18" s="1">
        <f t="shared" si="9"/>
        <v>5.1539324637199096E-7</v>
      </c>
      <c r="AC18" s="1">
        <f t="shared" si="10"/>
        <v>2.5069885761078563</v>
      </c>
      <c r="AD18" s="1">
        <f t="shared" si="11"/>
        <v>2.27395342997524</v>
      </c>
      <c r="AE18" s="123">
        <f t="shared" si="12"/>
        <v>2.930525312470067E-4</v>
      </c>
      <c r="AF18" s="123">
        <f t="shared" si="13"/>
        <v>-8.93255824778727E-5</v>
      </c>
    </row>
    <row r="19" spans="1:32">
      <c r="A19" s="121">
        <v>33208</v>
      </c>
      <c r="B19" s="1">
        <f>VLOOKUP(A19,PPP!$A$2:$I$177,2,0)</f>
        <v>2750000</v>
      </c>
      <c r="C19" s="1">
        <f>VLOOKUP(A19,PPP!$A$2:$I$177,8,0)</f>
        <v>61.303796991957128</v>
      </c>
      <c r="D19" s="1">
        <f>VLOOKUP(A19,PPP!$A$2:$I$177,9,0)</f>
        <v>55.605721452737761</v>
      </c>
      <c r="E19" s="1">
        <f>VLOOKUP(A19,PPP!$A$2:$J$177,10,0)</f>
        <v>58.234880192179304</v>
      </c>
      <c r="F19" s="1">
        <v>2.63580701015729E-5</v>
      </c>
      <c r="G19" s="1">
        <v>2.39117107766808E-5</v>
      </c>
      <c r="I19" s="1">
        <f t="shared" si="0"/>
        <v>72.484692779325471</v>
      </c>
      <c r="J19" s="1">
        <f t="shared" si="1"/>
        <v>65.757204635872199</v>
      </c>
      <c r="L19" s="123">
        <f t="shared" si="2"/>
        <v>-11.180895787368343</v>
      </c>
      <c r="M19" s="123">
        <f t="shared" si="14"/>
        <v>-10.151483183134438</v>
      </c>
      <c r="N19" s="123"/>
      <c r="P19" s="1">
        <v>8.9288978753409697E-4</v>
      </c>
      <c r="Q19" s="1">
        <v>59.9197604891108</v>
      </c>
      <c r="R19" s="1">
        <f t="shared" si="3"/>
        <v>1.4901424509137708E-5</v>
      </c>
      <c r="S19" s="1">
        <f t="shared" si="4"/>
        <v>72.484692779325528</v>
      </c>
      <c r="T19" s="1">
        <f t="shared" si="5"/>
        <v>65.757204635872242</v>
      </c>
      <c r="U19" s="123">
        <f t="shared" si="6"/>
        <v>0</v>
      </c>
      <c r="V19" s="123">
        <f t="shared" si="7"/>
        <v>0</v>
      </c>
      <c r="X19" s="1">
        <v>183210172.17699999</v>
      </c>
      <c r="Y19" s="1">
        <v>130.65799999999999</v>
      </c>
      <c r="Z19" s="1">
        <f t="shared" si="8"/>
        <v>8.9274263771886792E-4</v>
      </c>
      <c r="AA19" s="1">
        <f t="shared" si="8"/>
        <v>59.913974944514756</v>
      </c>
      <c r="AB19" s="1">
        <f t="shared" si="9"/>
        <v>1.4900407434920161E-5</v>
      </c>
      <c r="AC19" s="1">
        <f t="shared" si="10"/>
        <v>72.478930373363681</v>
      </c>
      <c r="AD19" s="1">
        <f t="shared" si="11"/>
        <v>65.741708555897418</v>
      </c>
      <c r="AE19" s="123">
        <f t="shared" si="12"/>
        <v>-5.7624059618461843E-3</v>
      </c>
      <c r="AF19" s="123">
        <f t="shared" si="13"/>
        <v>-1.5496079974823829E-2</v>
      </c>
    </row>
    <row r="20" spans="1:32">
      <c r="A20" s="121">
        <v>33573</v>
      </c>
      <c r="B20" s="1">
        <f>VLOOKUP(A20,PPP!$A$2:$I$177,2,0)</f>
        <v>2750000</v>
      </c>
      <c r="C20" s="1">
        <f>VLOOKUP(A20,PPP!$A$2:$I$177,8,0)</f>
        <v>331.77078214869306</v>
      </c>
      <c r="D20" s="1">
        <f>VLOOKUP(A20,PPP!$A$2:$I$177,9,0)</f>
        <v>300.93329619921485</v>
      </c>
      <c r="E20" s="1">
        <f>VLOOKUP(A20,PPP!$A$2:$J$177,10,0)</f>
        <v>315.16207311318044</v>
      </c>
      <c r="F20" s="1">
        <v>1.3472613547860801E-4</v>
      </c>
      <c r="G20" s="1">
        <v>1.2222186120645201E-4</v>
      </c>
      <c r="I20" s="1">
        <f t="shared" si="0"/>
        <v>370.49687256617204</v>
      </c>
      <c r="J20" s="1">
        <f t="shared" si="1"/>
        <v>336.11011831774306</v>
      </c>
      <c r="L20" s="123">
        <f t="shared" si="2"/>
        <v>-38.726090417478986</v>
      </c>
      <c r="M20" s="123">
        <f t="shared" si="14"/>
        <v>-35.176822118528207</v>
      </c>
      <c r="N20" s="123"/>
      <c r="P20" s="1">
        <v>4.7571792967944599E-3</v>
      </c>
      <c r="Q20" s="1">
        <v>62.457340753462802</v>
      </c>
      <c r="R20" s="1">
        <f t="shared" si="3"/>
        <v>7.6166856279911494E-5</v>
      </c>
      <c r="S20" s="1">
        <f t="shared" si="4"/>
        <v>370.49687256617204</v>
      </c>
      <c r="T20" s="1">
        <f t="shared" si="5"/>
        <v>336.11011831774437</v>
      </c>
      <c r="U20" s="123">
        <f t="shared" si="6"/>
        <v>0</v>
      </c>
      <c r="V20" s="123">
        <f t="shared" si="7"/>
        <v>1.3073986337985843E-12</v>
      </c>
      <c r="X20" s="1">
        <v>976093360.45000005</v>
      </c>
      <c r="Y20" s="1">
        <v>136.167</v>
      </c>
      <c r="Z20" s="1">
        <f t="shared" si="8"/>
        <v>4.7562870058663774E-3</v>
      </c>
      <c r="AA20" s="1">
        <f t="shared" si="8"/>
        <v>62.440158476861285</v>
      </c>
      <c r="AB20" s="1">
        <f t="shared" si="9"/>
        <v>7.61735255305115E-5</v>
      </c>
      <c r="AC20" s="1">
        <f t="shared" si="10"/>
        <v>370.52514686818472</v>
      </c>
      <c r="AD20" s="1">
        <f t="shared" si="11"/>
        <v>336.08327402954205</v>
      </c>
      <c r="AE20" s="123">
        <f t="shared" si="12"/>
        <v>2.8274302012675889E-2</v>
      </c>
      <c r="AF20" s="123">
        <f t="shared" si="13"/>
        <v>-2.6844288202312327E-2</v>
      </c>
    </row>
    <row r="21" spans="1:32">
      <c r="A21" s="121">
        <v>33939</v>
      </c>
      <c r="B21" s="1">
        <f>VLOOKUP(A21,PPP!$A$2:$I$177,2,0)</f>
        <v>2750000</v>
      </c>
      <c r="C21" s="1">
        <f>VLOOKUP(A21,PPP!$A$2:$I$177,8,0)</f>
        <v>2974.0811856232867</v>
      </c>
      <c r="D21" s="1">
        <f>VLOOKUP(A21,PPP!$A$2:$I$177,9,0)</f>
        <v>2697.6457919448831</v>
      </c>
      <c r="E21" s="1">
        <f>VLOOKUP(A21,PPP!$A$2:$J$177,10,0)</f>
        <v>2825.1963177633088</v>
      </c>
      <c r="F21" s="1">
        <v>1.3751932064371101E-3</v>
      </c>
      <c r="G21" s="1">
        <v>1.2475580377342701E-3</v>
      </c>
      <c r="I21" s="1">
        <f t="shared" si="0"/>
        <v>3781.7813177020525</v>
      </c>
      <c r="J21" s="1">
        <f t="shared" si="1"/>
        <v>3430.7846037692429</v>
      </c>
      <c r="L21" s="123">
        <f t="shared" si="2"/>
        <v>-807.70013207876582</v>
      </c>
      <c r="M21" s="123">
        <f t="shared" si="14"/>
        <v>-733.13881182435989</v>
      </c>
      <c r="N21" s="123"/>
      <c r="P21" s="1">
        <v>5.00288028109281E-2</v>
      </c>
      <c r="Q21" s="1">
        <v>64.349060980652595</v>
      </c>
      <c r="R21" s="1">
        <f t="shared" si="3"/>
        <v>7.7745971811414506E-4</v>
      </c>
      <c r="S21" s="1">
        <f t="shared" si="4"/>
        <v>3781.7813177020771</v>
      </c>
      <c r="T21" s="1">
        <f t="shared" si="5"/>
        <v>3430.7846037692493</v>
      </c>
      <c r="U21" s="123">
        <f t="shared" si="6"/>
        <v>2.4556356947869062E-11</v>
      </c>
      <c r="V21" s="123">
        <f t="shared" si="7"/>
        <v>6.3664629124104977E-12</v>
      </c>
      <c r="X21" s="1">
        <v>10268073824.271</v>
      </c>
      <c r="Y21" s="1">
        <v>140.30799999999999</v>
      </c>
      <c r="Z21" s="1">
        <f t="shared" si="8"/>
        <v>5.0034052155770753E-2</v>
      </c>
      <c r="AA21" s="1">
        <f t="shared" si="8"/>
        <v>64.339037766650151</v>
      </c>
      <c r="AB21" s="1">
        <f t="shared" si="9"/>
        <v>7.776624253728842E-4</v>
      </c>
      <c r="AC21" s="1">
        <f t="shared" si="10"/>
        <v>3782.7248032486045</v>
      </c>
      <c r="AD21" s="1">
        <f t="shared" si="11"/>
        <v>3431.1046021413986</v>
      </c>
      <c r="AE21" s="123">
        <f t="shared" si="12"/>
        <v>0.94348554652742678</v>
      </c>
      <c r="AF21" s="123">
        <f t="shared" si="13"/>
        <v>0.31999837214925719</v>
      </c>
    </row>
    <row r="22" spans="1:32">
      <c r="A22" s="121">
        <v>34304</v>
      </c>
      <c r="B22" s="1">
        <f>VLOOKUP(A22,PPP!$A$2:$I$177,2,0)</f>
        <v>2750</v>
      </c>
      <c r="C22" s="1">
        <f>VLOOKUP(A22,PPP!$A$2:$I$177,8,0)</f>
        <v>48.829567223517749</v>
      </c>
      <c r="D22" s="1">
        <f>VLOOKUP(A22,PPP!$A$2:$I$177,9,0)</f>
        <v>44.29094847167277</v>
      </c>
      <c r="E22" s="1">
        <f>VLOOKUP(A22,PPP!$A$2:$J$177,10,0)</f>
        <v>46.38512028007974</v>
      </c>
      <c r="F22" s="1">
        <v>2.70891135831225E-2</v>
      </c>
      <c r="G22" s="1">
        <v>2.4574904258928498E-2</v>
      </c>
      <c r="I22" s="1">
        <f t="shared" si="0"/>
        <v>74.495062353586874</v>
      </c>
      <c r="J22" s="1">
        <f t="shared" si="1"/>
        <v>67.580986712053374</v>
      </c>
      <c r="L22" s="123">
        <f t="shared" si="2"/>
        <v>-25.665495130069125</v>
      </c>
      <c r="M22" s="123">
        <f t="shared" si="14"/>
        <v>-23.290038240380603</v>
      </c>
      <c r="N22" s="123"/>
      <c r="P22" s="1">
        <v>1.01457586522235</v>
      </c>
      <c r="Q22" s="1">
        <v>66.248424521891494</v>
      </c>
      <c r="R22" s="1">
        <f t="shared" si="3"/>
        <v>1.5314716878845745E-2</v>
      </c>
      <c r="S22" s="1">
        <f t="shared" si="4"/>
        <v>74.495062353587116</v>
      </c>
      <c r="T22" s="1">
        <f t="shared" si="5"/>
        <v>67.580986712053672</v>
      </c>
      <c r="U22" s="123">
        <f t="shared" si="6"/>
        <v>2.4158453015843406E-13</v>
      </c>
      <c r="V22" s="123">
        <f t="shared" si="7"/>
        <v>2.9842794901924208E-13</v>
      </c>
      <c r="X22" s="1">
        <v>208172960975.02499</v>
      </c>
      <c r="Y22" s="1">
        <v>144.47499999999999</v>
      </c>
      <c r="Z22" s="1">
        <f t="shared" si="8"/>
        <v>1.0143807850529467</v>
      </c>
      <c r="AA22" s="1">
        <f t="shared" si="8"/>
        <v>66.249839505493497</v>
      </c>
      <c r="AB22" s="1">
        <f t="shared" si="9"/>
        <v>1.5311445169143893E-2</v>
      </c>
      <c r="AC22" s="1">
        <f t="shared" si="10"/>
        <v>74.478310286278585</v>
      </c>
      <c r="AD22" s="1">
        <f t="shared" si="11"/>
        <v>67.555237685677071</v>
      </c>
      <c r="AE22" s="123">
        <f t="shared" si="12"/>
        <v>-1.6752067308530627E-2</v>
      </c>
      <c r="AF22" s="123">
        <f t="shared" si="13"/>
        <v>-2.5749026376601591E-2</v>
      </c>
    </row>
    <row r="23" spans="1:32">
      <c r="A23" s="121">
        <v>34669</v>
      </c>
      <c r="B23" s="1">
        <f>VLOOKUP(A23,PPP!$A$2:$I$177,2,0)</f>
        <v>1</v>
      </c>
      <c r="C23" s="1">
        <f>VLOOKUP(A23,PPP!$A$2:$I$177,8,0)</f>
        <v>0.47956533329737938</v>
      </c>
      <c r="D23" s="1">
        <f>VLOOKUP(A23,PPP!$A$2:$I$177,9,0)</f>
        <v>0.43499061477744999</v>
      </c>
      <c r="E23" s="1">
        <f>VLOOKUP(A23,PPP!$A$2:$J$177,10,0)</f>
        <v>0.45555791156882863</v>
      </c>
      <c r="F23" s="1">
        <v>0.57445009938672997</v>
      </c>
      <c r="G23" s="1">
        <v>0.52113392897271904</v>
      </c>
      <c r="H23" s="124">
        <v>0.51865190039407105</v>
      </c>
      <c r="I23" s="1">
        <f t="shared" si="0"/>
        <v>0.57445009938672997</v>
      </c>
      <c r="J23" s="1">
        <f t="shared" si="1"/>
        <v>0.52113392897271904</v>
      </c>
      <c r="K23" s="1">
        <f t="shared" ref="K23:K48" si="15">H23*B23</f>
        <v>0.51865190039407105</v>
      </c>
      <c r="L23" s="123">
        <f t="shared" si="2"/>
        <v>-9.4884766089350592E-2</v>
      </c>
      <c r="M23" s="123">
        <f t="shared" si="14"/>
        <v>-8.614331419526905E-2</v>
      </c>
      <c r="N23" s="123">
        <f>E23-$K23</f>
        <v>-6.309398882524242E-2</v>
      </c>
      <c r="P23" s="1">
        <v>22.076026204227102</v>
      </c>
      <c r="Q23" s="1">
        <v>67.9758134970225</v>
      </c>
      <c r="R23" s="1">
        <f t="shared" si="3"/>
        <v>0.32476295712436137</v>
      </c>
      <c r="S23" s="1">
        <f t="shared" si="4"/>
        <v>0.57445009938673164</v>
      </c>
      <c r="T23" s="1">
        <f t="shared" si="5"/>
        <v>0.52113392897272015</v>
      </c>
      <c r="U23" s="123">
        <f t="shared" si="6"/>
        <v>1.6653345369377348E-15</v>
      </c>
      <c r="V23" s="123">
        <f t="shared" si="7"/>
        <v>1.1102230246251565E-15</v>
      </c>
      <c r="X23" s="1">
        <v>4529483298244.8896</v>
      </c>
      <c r="Y23" s="1">
        <v>148.22499999999999</v>
      </c>
      <c r="Z23" s="1">
        <f t="shared" si="8"/>
        <v>22.07117006184626</v>
      </c>
      <c r="AA23" s="1">
        <f t="shared" si="8"/>
        <v>67.969423503732642</v>
      </c>
      <c r="AB23" s="1">
        <f t="shared" si="9"/>
        <v>0.32472204300267737</v>
      </c>
      <c r="AC23" s="1">
        <f t="shared" si="10"/>
        <v>0.57437127012758626</v>
      </c>
      <c r="AD23" s="1">
        <f t="shared" si="11"/>
        <v>0.52098104165021486</v>
      </c>
      <c r="AE23" s="123">
        <f t="shared" si="12"/>
        <v>-7.8829259145374309E-5</v>
      </c>
      <c r="AF23" s="123">
        <f t="shared" si="13"/>
        <v>-1.5288732250529069E-4</v>
      </c>
    </row>
    <row r="24" spans="1:32">
      <c r="A24" s="121">
        <v>35034</v>
      </c>
      <c r="B24" s="1">
        <f>VLOOKUP(A24,PPP!$A$2:$I$177,2,0)</f>
        <v>1</v>
      </c>
      <c r="C24" s="1">
        <f>VLOOKUP(A24,PPP!$A$2:$I$177,8,0)</f>
        <v>0.9259209023708741</v>
      </c>
      <c r="D24" s="1">
        <f>VLOOKUP(A24,PPP!$A$2:$I$177,9,0)</f>
        <v>0.83985825203057651</v>
      </c>
      <c r="E24" s="1">
        <f>VLOOKUP(A24,PPP!$A$2:$J$177,10,0)</f>
        <v>0.87956856610491307</v>
      </c>
      <c r="F24" s="1">
        <v>0.92760908260389296</v>
      </c>
      <c r="G24" s="1">
        <v>0.84151533141733303</v>
      </c>
      <c r="H24" s="124">
        <v>0.83750315588949598</v>
      </c>
      <c r="I24" s="1">
        <f t="shared" si="0"/>
        <v>0.92760908260389296</v>
      </c>
      <c r="J24" s="1">
        <f t="shared" si="1"/>
        <v>0.84151533141733303</v>
      </c>
      <c r="K24" s="1">
        <f t="shared" si="15"/>
        <v>0.83750315588949598</v>
      </c>
      <c r="L24" s="123">
        <f t="shared" si="2"/>
        <v>-1.6881802330188656E-3</v>
      </c>
      <c r="M24" s="123">
        <f t="shared" si="14"/>
        <v>-1.6570793867565214E-3</v>
      </c>
      <c r="N24" s="123">
        <f>E24-$K24</f>
        <v>4.2065410215417098E-2</v>
      </c>
      <c r="P24" s="1">
        <v>36.647942274789102</v>
      </c>
      <c r="Q24" s="1">
        <v>69.882820352310802</v>
      </c>
      <c r="R24" s="1">
        <f t="shared" si="3"/>
        <v>0.52441990878488165</v>
      </c>
      <c r="S24" s="1">
        <f t="shared" si="4"/>
        <v>0.9276090826038923</v>
      </c>
      <c r="T24" s="1">
        <f t="shared" si="5"/>
        <v>0.84151533141733559</v>
      </c>
      <c r="U24" s="123">
        <f t="shared" si="6"/>
        <v>0</v>
      </c>
      <c r="V24" s="123">
        <f t="shared" si="7"/>
        <v>2.55351295663786E-15</v>
      </c>
      <c r="X24" s="1">
        <v>7519306426937.4297</v>
      </c>
      <c r="Y24" s="1">
        <v>152.38300000000001</v>
      </c>
      <c r="Z24" s="1">
        <f t="shared" si="8"/>
        <v>36.639916734073545</v>
      </c>
      <c r="AA24" s="1">
        <f t="shared" si="8"/>
        <v>69.876098240980212</v>
      </c>
      <c r="AB24" s="1">
        <f t="shared" si="9"/>
        <v>0.52435550433446132</v>
      </c>
      <c r="AC24" s="1">
        <f t="shared" si="10"/>
        <v>0.9274847319819689</v>
      </c>
      <c r="AD24" s="1">
        <f t="shared" si="11"/>
        <v>0.8412711201159172</v>
      </c>
      <c r="AE24" s="123">
        <f t="shared" si="12"/>
        <v>-1.2435062192339696E-4</v>
      </c>
      <c r="AF24" s="123">
        <f t="shared" si="13"/>
        <v>-2.4421130141838443E-4</v>
      </c>
    </row>
    <row r="25" spans="1:32">
      <c r="A25" s="121">
        <v>35400</v>
      </c>
      <c r="B25" s="1">
        <f>VLOOKUP(A25,PPP!$A$2:$I$177,2,0)</f>
        <v>1</v>
      </c>
      <c r="C25" s="1">
        <f>VLOOKUP(A25,PPP!$A$2:$I$177,8,0)</f>
        <v>1.0428984747486312</v>
      </c>
      <c r="D25" s="1">
        <f>VLOOKUP(A25,PPP!$A$2:$I$177,9,0)</f>
        <v>0.94596297351639913</v>
      </c>
      <c r="E25" s="1">
        <f>VLOOKUP(A25,PPP!$A$2:$J$177,10,0)</f>
        <v>0.99069014823928558</v>
      </c>
      <c r="F25" s="1">
        <v>1.0431982209563</v>
      </c>
      <c r="G25" s="1">
        <v>0.94637634872844201</v>
      </c>
      <c r="H25" s="124">
        <v>0.941866084363567</v>
      </c>
      <c r="I25" s="1">
        <f t="shared" si="0"/>
        <v>1.0431982209563</v>
      </c>
      <c r="J25" s="1">
        <f t="shared" si="1"/>
        <v>0.94637634872844201</v>
      </c>
      <c r="K25" s="1">
        <f t="shared" si="15"/>
        <v>0.941866084363567</v>
      </c>
      <c r="L25" s="123">
        <f t="shared" si="2"/>
        <v>-2.9974620766881621E-4</v>
      </c>
      <c r="M25" s="123">
        <f t="shared" si="14"/>
        <v>-4.1337521204287686E-4</v>
      </c>
      <c r="N25" s="123">
        <f t="shared" ref="N25:N51" si="16">E25-$K25</f>
        <v>4.8824063875718582E-2</v>
      </c>
      <c r="P25" s="1">
        <v>42.422718359503399</v>
      </c>
      <c r="Q25" s="1">
        <v>71.931228517510405</v>
      </c>
      <c r="R25" s="1">
        <f t="shared" si="3"/>
        <v>0.58976774391078735</v>
      </c>
      <c r="S25" s="1">
        <f t="shared" si="4"/>
        <v>1.0431982209562982</v>
      </c>
      <c r="T25" s="1">
        <f t="shared" si="5"/>
        <v>0.94637634872844512</v>
      </c>
      <c r="U25" s="123">
        <f t="shared" si="6"/>
        <v>-1.7763568394002505E-15</v>
      </c>
      <c r="V25" s="123">
        <f t="shared" si="7"/>
        <v>3.1086244689504383E-15</v>
      </c>
      <c r="X25" s="1">
        <v>8704156332078.9697</v>
      </c>
      <c r="Y25" s="1">
        <v>156.858</v>
      </c>
      <c r="Z25" s="1">
        <f t="shared" si="8"/>
        <v>42.413428199338135</v>
      </c>
      <c r="AA25" s="1">
        <f t="shared" si="8"/>
        <v>71.928135145545596</v>
      </c>
      <c r="AB25" s="1">
        <f t="shared" si="9"/>
        <v>0.58966394879437856</v>
      </c>
      <c r="AC25" s="1">
        <f t="shared" si="10"/>
        <v>1.0430028959096032</v>
      </c>
      <c r="AD25" s="1">
        <f t="shared" si="11"/>
        <v>0.94605138421089985</v>
      </c>
      <c r="AE25" s="123">
        <f t="shared" si="12"/>
        <v>-1.9532504669506068E-4</v>
      </c>
      <c r="AF25" s="123">
        <f t="shared" si="13"/>
        <v>-3.2496451754526756E-4</v>
      </c>
    </row>
    <row r="26" spans="1:32">
      <c r="A26" s="121">
        <v>35765</v>
      </c>
      <c r="B26" s="1">
        <f>VLOOKUP(A26,PPP!$A$2:$I$177,2,0)</f>
        <v>1</v>
      </c>
      <c r="C26" s="1">
        <f>VLOOKUP(A26,PPP!$A$2:$I$177,8,0)</f>
        <v>1.0899349400710041</v>
      </c>
      <c r="D26" s="1">
        <f>VLOOKUP(A26,PPP!$A$2:$I$177,9,0)</f>
        <v>0.98862748562125902</v>
      </c>
      <c r="E26" s="1">
        <f>VLOOKUP(A26,PPP!$A$2:$J$177,10,0)</f>
        <v>1.0353719307244935</v>
      </c>
      <c r="F26" s="1">
        <v>1.08996304763602</v>
      </c>
      <c r="G26" s="1">
        <v>0.98880081325782798</v>
      </c>
      <c r="H26" s="124">
        <v>0.98410120546285795</v>
      </c>
      <c r="I26" s="1">
        <f t="shared" si="0"/>
        <v>1.08996304763602</v>
      </c>
      <c r="J26" s="1">
        <f t="shared" si="1"/>
        <v>0.98880081325782798</v>
      </c>
      <c r="K26" s="1">
        <f t="shared" si="15"/>
        <v>0.98410120546285795</v>
      </c>
      <c r="L26" s="123">
        <f t="shared" si="2"/>
        <v>-2.8107565015922376E-5</v>
      </c>
      <c r="M26" s="123">
        <f t="shared" si="14"/>
        <v>-1.733276365689651E-4</v>
      </c>
      <c r="N26" s="123">
        <f t="shared" si="16"/>
        <v>5.1270725261635564E-2</v>
      </c>
      <c r="P26" s="1">
        <v>45.360626062537399</v>
      </c>
      <c r="Q26" s="1">
        <v>73.612757608346001</v>
      </c>
      <c r="R26" s="1">
        <f t="shared" si="3"/>
        <v>0.61620604276064428</v>
      </c>
      <c r="S26" s="1">
        <f t="shared" si="4"/>
        <v>1.0899630476360254</v>
      </c>
      <c r="T26" s="1">
        <f t="shared" si="5"/>
        <v>0.98880081325783076</v>
      </c>
      <c r="U26" s="123">
        <f t="shared" si="6"/>
        <v>5.3290705182007514E-15</v>
      </c>
      <c r="V26" s="123">
        <f t="shared" si="7"/>
        <v>2.7755575615628914E-15</v>
      </c>
      <c r="X26" s="1">
        <v>9306985212080.2305</v>
      </c>
      <c r="Y26" s="1">
        <v>160.52500000000001</v>
      </c>
      <c r="Z26" s="1">
        <f t="shared" si="8"/>
        <v>45.350879968694628</v>
      </c>
      <c r="AA26" s="1">
        <f t="shared" si="8"/>
        <v>73.609659017957043</v>
      </c>
      <c r="AB26" s="1">
        <f t="shared" si="9"/>
        <v>0.61609957950805483</v>
      </c>
      <c r="AC26" s="1">
        <f t="shared" si="10"/>
        <v>1.0897624772710475</v>
      </c>
      <c r="AD26" s="1">
        <f t="shared" si="11"/>
        <v>0.98846446556053247</v>
      </c>
      <c r="AE26" s="123">
        <f t="shared" si="12"/>
        <v>-2.0057036497789227E-4</v>
      </c>
      <c r="AF26" s="123">
        <f t="shared" si="13"/>
        <v>-3.3634769729828928E-4</v>
      </c>
    </row>
    <row r="27" spans="1:32">
      <c r="A27" s="121">
        <v>36130</v>
      </c>
      <c r="B27" s="1">
        <f>VLOOKUP(A27,PPP!$A$2:$I$177,2,0)</f>
        <v>1</v>
      </c>
      <c r="C27" s="1">
        <f>VLOOKUP(A27,PPP!$A$2:$I$177,8,0)</f>
        <v>1.1076369951825804</v>
      </c>
      <c r="D27" s="1">
        <f>VLOOKUP(A27,PPP!$A$2:$I$177,9,0)</f>
        <v>1.0046841671642388</v>
      </c>
      <c r="E27" s="1">
        <f>VLOOKUP(A27,PPP!$A$2:$J$177,10,0)</f>
        <v>1.052187806888139</v>
      </c>
      <c r="F27" s="1">
        <v>1.10763296233013</v>
      </c>
      <c r="G27" s="1">
        <v>1.00483073836183</v>
      </c>
      <c r="H27" s="124">
        <v>1.0000208747538899</v>
      </c>
      <c r="I27" s="1">
        <f t="shared" si="0"/>
        <v>1.10763296233013</v>
      </c>
      <c r="J27" s="1">
        <f t="shared" si="1"/>
        <v>1.00483073836183</v>
      </c>
      <c r="K27" s="1">
        <f t="shared" si="15"/>
        <v>1.0000208747538899</v>
      </c>
      <c r="L27" s="123">
        <f t="shared" si="2"/>
        <v>4.0328524504307239E-6</v>
      </c>
      <c r="M27" s="123">
        <f t="shared" si="14"/>
        <v>-1.465711975912054E-4</v>
      </c>
      <c r="N27" s="123">
        <f t="shared" si="16"/>
        <v>5.2166932134249056E-2</v>
      </c>
      <c r="P27" s="1">
        <v>46.811527369587502</v>
      </c>
      <c r="Q27" s="1">
        <v>74.755433058708903</v>
      </c>
      <c r="R27" s="1">
        <f t="shared" si="3"/>
        <v>0.62619565500776697</v>
      </c>
      <c r="S27" s="1">
        <f t="shared" si="4"/>
        <v>1.107632962330136</v>
      </c>
      <c r="T27" s="1">
        <f t="shared" si="5"/>
        <v>1.0048307383618307</v>
      </c>
      <c r="U27" s="123">
        <f t="shared" si="6"/>
        <v>5.9952043329758453E-15</v>
      </c>
      <c r="V27" s="123">
        <f t="shared" si="7"/>
        <v>0</v>
      </c>
      <c r="X27" s="1">
        <v>9604457667224.6992</v>
      </c>
      <c r="Y27" s="1">
        <v>163.00800000000001</v>
      </c>
      <c r="Z27" s="1">
        <f t="shared" si="8"/>
        <v>46.800397433247937</v>
      </c>
      <c r="AA27" s="1">
        <f t="shared" si="8"/>
        <v>74.748252902657796</v>
      </c>
      <c r="AB27" s="1">
        <f t="shared" si="9"/>
        <v>0.62610690706302607</v>
      </c>
      <c r="AC27" s="1">
        <f t="shared" si="10"/>
        <v>1.1074635282535463</v>
      </c>
      <c r="AD27" s="1">
        <f t="shared" si="11"/>
        <v>1.0045201293076371</v>
      </c>
      <c r="AE27" s="123">
        <f t="shared" si="12"/>
        <v>-1.6943407658964738E-4</v>
      </c>
      <c r="AF27" s="123">
        <f t="shared" si="13"/>
        <v>-3.1060905419355578E-4</v>
      </c>
    </row>
    <row r="28" spans="1:32">
      <c r="A28" s="121">
        <v>36495</v>
      </c>
      <c r="B28" s="1">
        <f>VLOOKUP(A28,PPP!$A$2:$I$177,2,0)</f>
        <v>1</v>
      </c>
      <c r="C28" s="1">
        <f>VLOOKUP(A28,PPP!$A$2:$I$177,8,0)</f>
        <v>1.1363130883427341</v>
      </c>
      <c r="D28" s="1">
        <f>VLOOKUP(A28,PPP!$A$2:$I$177,9,0)</f>
        <v>1.0306948700384091</v>
      </c>
      <c r="E28" s="1">
        <f>VLOOKUP(A28,PPP!$A$2:$J$177,10,0)</f>
        <v>1.0794283520338239</v>
      </c>
      <c r="F28" s="1">
        <v>1.1365728741179799</v>
      </c>
      <c r="G28" s="1">
        <v>1.0310846635508499</v>
      </c>
      <c r="H28" s="124">
        <v>1.02615383885615</v>
      </c>
      <c r="I28" s="1">
        <f t="shared" si="0"/>
        <v>1.1365728741179799</v>
      </c>
      <c r="J28" s="1">
        <f t="shared" si="1"/>
        <v>1.0310846635508499</v>
      </c>
      <c r="K28" s="1">
        <f t="shared" si="15"/>
        <v>1.02615383885615</v>
      </c>
      <c r="L28" s="123">
        <f t="shared" si="2"/>
        <v>-2.5978577524576885E-4</v>
      </c>
      <c r="M28" s="123">
        <f t="shared" si="14"/>
        <v>-3.8979351244083915E-4</v>
      </c>
      <c r="N28" s="123">
        <f t="shared" si="16"/>
        <v>5.3274513177673954E-2</v>
      </c>
      <c r="P28" s="1">
        <v>49.085615566216298</v>
      </c>
      <c r="Q28" s="1">
        <v>76.391102265249003</v>
      </c>
      <c r="R28" s="1">
        <f t="shared" si="3"/>
        <v>0.6425567128980384</v>
      </c>
      <c r="S28" s="1">
        <f t="shared" si="4"/>
        <v>1.1365728741179801</v>
      </c>
      <c r="T28" s="1">
        <f t="shared" si="5"/>
        <v>1.031084663550849</v>
      </c>
      <c r="U28" s="123">
        <f t="shared" si="6"/>
        <v>0</v>
      </c>
      <c r="V28" s="123">
        <f t="shared" si="7"/>
        <v>0</v>
      </c>
      <c r="X28" s="1">
        <v>10071090512712.1</v>
      </c>
      <c r="Y28" s="1">
        <v>166.583</v>
      </c>
      <c r="Z28" s="1">
        <f t="shared" si="8"/>
        <v>49.074196056853957</v>
      </c>
      <c r="AA28" s="1">
        <f t="shared" si="8"/>
        <v>76.387589647645768</v>
      </c>
      <c r="AB28" s="1">
        <f t="shared" si="9"/>
        <v>0.64243676601420818</v>
      </c>
      <c r="AC28" s="1">
        <f t="shared" si="10"/>
        <v>1.1363479296328438</v>
      </c>
      <c r="AD28" s="1">
        <f t="shared" si="11"/>
        <v>1.0307196039343653</v>
      </c>
      <c r="AE28" s="123">
        <f t="shared" si="12"/>
        <v>-2.249444851363247E-4</v>
      </c>
      <c r="AF28" s="123">
        <f t="shared" si="13"/>
        <v>-3.6505961648369833E-4</v>
      </c>
    </row>
    <row r="29" spans="1:32">
      <c r="A29" s="121">
        <v>36861</v>
      </c>
      <c r="B29" s="1">
        <f>VLOOKUP(A29,PPP!$A$2:$I$177,2,0)</f>
        <v>1</v>
      </c>
      <c r="C29" s="1">
        <f>VLOOKUP(A29,PPP!$A$2:$I$177,8,0)</f>
        <v>1.1767398225349017</v>
      </c>
      <c r="D29" s="1">
        <f>VLOOKUP(A29,PPP!$A$2:$I$177,9,0)</f>
        <v>1.0673640134036799</v>
      </c>
      <c r="E29" s="1">
        <f>VLOOKUP(A29,PPP!$A$2:$J$177,10,0)</f>
        <v>1.1178312917824145</v>
      </c>
      <c r="F29" s="1">
        <v>1.1768988566210801</v>
      </c>
      <c r="G29" s="1">
        <v>1.0674221834853701</v>
      </c>
      <c r="H29" s="124">
        <v>1.06255654480532</v>
      </c>
      <c r="I29" s="1">
        <f t="shared" si="0"/>
        <v>1.1768988566210801</v>
      </c>
      <c r="J29" s="1">
        <f t="shared" si="1"/>
        <v>1.0674221834853701</v>
      </c>
      <c r="K29" s="1">
        <f t="shared" si="15"/>
        <v>1.06255654480532</v>
      </c>
      <c r="L29" s="123">
        <f t="shared" si="2"/>
        <v>-1.5903408617834458E-4</v>
      </c>
      <c r="M29" s="123">
        <f t="shared" si="14"/>
        <v>-5.8170081690178677E-5</v>
      </c>
      <c r="N29" s="123">
        <f t="shared" si="16"/>
        <v>5.5274746977094447E-2</v>
      </c>
      <c r="O29"/>
      <c r="P29" s="1">
        <v>52.543551129128801</v>
      </c>
      <c r="Q29" s="1">
        <v>78.970720756871501</v>
      </c>
      <c r="R29" s="1">
        <f t="shared" si="3"/>
        <v>0.66535483816711671</v>
      </c>
      <c r="S29" s="1">
        <f t="shared" si="4"/>
        <v>1.1768988566210838</v>
      </c>
      <c r="T29" s="1">
        <f t="shared" si="5"/>
        <v>1.0676678893592575</v>
      </c>
      <c r="U29" s="123">
        <f t="shared" si="6"/>
        <v>3.7747582837255322E-15</v>
      </c>
      <c r="V29" s="123">
        <f t="shared" si="7"/>
        <v>2.4570587388739185E-4</v>
      </c>
      <c r="W29"/>
      <c r="X29" s="125">
        <v>10780490489263.199</v>
      </c>
      <c r="Y29" s="1">
        <v>172.19200000000001</v>
      </c>
      <c r="Z29" s="1">
        <f t="shared" si="8"/>
        <v>52.530945203140909</v>
      </c>
      <c r="AA29" s="1">
        <f t="shared" si="8"/>
        <v>78.959628753278679</v>
      </c>
      <c r="AB29" s="1">
        <f t="shared" si="9"/>
        <v>0.66528865488060751</v>
      </c>
      <c r="AC29" s="1">
        <f t="shared" si="10"/>
        <v>1.176768556183595</v>
      </c>
      <c r="AD29" s="1">
        <f t="shared" si="11"/>
        <v>1.067382963018964</v>
      </c>
      <c r="AE29" s="123">
        <f t="shared" si="12"/>
        <v>-1.3030043748885056E-4</v>
      </c>
      <c r="AF29" s="123">
        <f t="shared" si="13"/>
        <v>-2.8492634029353425E-4</v>
      </c>
    </row>
    <row r="30" spans="1:32">
      <c r="A30" s="121">
        <v>37226</v>
      </c>
      <c r="B30" s="1">
        <f>VLOOKUP(A30,PPP!$A$2:$I$177,2,0)</f>
        <v>1</v>
      </c>
      <c r="C30" s="1">
        <f>VLOOKUP(A30,PPP!$A$2:$I$177,8,0)</f>
        <v>1.2225552431391602</v>
      </c>
      <c r="D30" s="1">
        <f>VLOOKUP(A30,PPP!$A$2:$I$177,9,0)</f>
        <v>1.1089209746583746</v>
      </c>
      <c r="E30" s="1">
        <f>VLOOKUP(A30,PPP!$A$2:$J$177,10,0)</f>
        <v>1.1613531560185457</v>
      </c>
      <c r="F30" s="1">
        <v>1.222814381726</v>
      </c>
      <c r="G30" s="1">
        <v>1.10909283185186</v>
      </c>
      <c r="H30" s="124">
        <v>1.10403724553754</v>
      </c>
      <c r="I30" s="1">
        <f t="shared" si="0"/>
        <v>1.222814381726</v>
      </c>
      <c r="J30" s="1">
        <f t="shared" si="1"/>
        <v>1.10909283185186</v>
      </c>
      <c r="K30" s="1">
        <f t="shared" si="15"/>
        <v>1.10403724553754</v>
      </c>
      <c r="L30" s="123">
        <f t="shared" si="2"/>
        <v>-2.5913858683979107E-4</v>
      </c>
      <c r="M30" s="123">
        <f t="shared" si="14"/>
        <v>-1.7185719348544737E-4</v>
      </c>
      <c r="N30" s="123">
        <f t="shared" si="16"/>
        <v>5.7315910481005705E-2</v>
      </c>
      <c r="O30"/>
      <c r="P30" s="1">
        <v>56.136390229129503</v>
      </c>
      <c r="Q30" s="1">
        <v>81.2025684592533</v>
      </c>
      <c r="R30" s="1">
        <f t="shared" si="3"/>
        <v>0.69131298792966411</v>
      </c>
      <c r="S30" s="1">
        <f t="shared" si="4"/>
        <v>1.2228143817260018</v>
      </c>
      <c r="T30" s="1">
        <f t="shared" si="5"/>
        <v>1.1093218781466501</v>
      </c>
      <c r="U30" s="123">
        <f t="shared" si="6"/>
        <v>1.7763568394002505E-15</v>
      </c>
      <c r="V30" s="123">
        <f t="shared" si="7"/>
        <v>2.2904629479003624E-4</v>
      </c>
      <c r="W30"/>
      <c r="X30" s="125">
        <v>11517926859177.801</v>
      </c>
      <c r="Y30" s="1">
        <v>177.042</v>
      </c>
      <c r="Z30" s="1">
        <f t="shared" si="8"/>
        <v>56.124309491840791</v>
      </c>
      <c r="AA30" s="1">
        <f t="shared" si="8"/>
        <v>81.18362405766797</v>
      </c>
      <c r="AB30" s="1">
        <f t="shared" si="9"/>
        <v>0.69132549997981674</v>
      </c>
      <c r="AC30" s="1">
        <f t="shared" si="10"/>
        <v>1.2228227619635974</v>
      </c>
      <c r="AD30" s="1">
        <f t="shared" si="11"/>
        <v>1.1091562364180827</v>
      </c>
      <c r="AE30" s="123">
        <f t="shared" si="12"/>
        <v>8.3802375956398834E-6</v>
      </c>
      <c r="AF30" s="123">
        <f t="shared" si="13"/>
        <v>-1.6564172856736725E-4</v>
      </c>
    </row>
    <row r="31" spans="1:32">
      <c r="A31" s="121">
        <v>37591</v>
      </c>
      <c r="B31" s="1">
        <f>VLOOKUP(A31,PPP!$A$2:$I$177,2,0)</f>
        <v>1</v>
      </c>
      <c r="C31" s="1">
        <f>VLOOKUP(A31,PPP!$A$2:$I$177,8,0)</f>
        <v>1.3047560079776492</v>
      </c>
      <c r="D31" s="1">
        <f>VLOOKUP(A31,PPP!$A$2:$I$177,9,0)</f>
        <v>1.1834813291077197</v>
      </c>
      <c r="E31" s="1">
        <f>VLOOKUP(A31,PPP!$A$2:$J$177,10,0)</f>
        <v>1.2394388852385965</v>
      </c>
      <c r="F31" s="1">
        <v>1.30544020123274</v>
      </c>
      <c r="G31" s="1">
        <v>1.1840338479409001</v>
      </c>
      <c r="H31" s="124">
        <v>1.17863665742139</v>
      </c>
      <c r="I31" s="1">
        <f t="shared" si="0"/>
        <v>1.30544020123274</v>
      </c>
      <c r="J31" s="1">
        <f t="shared" si="1"/>
        <v>1.1840338479409001</v>
      </c>
      <c r="K31" s="1">
        <f t="shared" si="15"/>
        <v>1.17863665742139</v>
      </c>
      <c r="L31" s="123">
        <f t="shared" si="2"/>
        <v>-6.8419325509072593E-4</v>
      </c>
      <c r="M31" s="123">
        <f t="shared" si="14"/>
        <v>-5.5251883318030437E-4</v>
      </c>
      <c r="N31" s="123">
        <f t="shared" si="16"/>
        <v>6.0802227817206456E-2</v>
      </c>
      <c r="O31"/>
      <c r="P31" s="1">
        <v>60.8800390944944</v>
      </c>
      <c r="Q31" s="1">
        <v>82.490466876552105</v>
      </c>
      <c r="R31" s="1">
        <f t="shared" si="3"/>
        <v>0.73802514884055692</v>
      </c>
      <c r="S31" s="1">
        <f t="shared" si="4"/>
        <v>1.3054402012327382</v>
      </c>
      <c r="T31" s="1">
        <f t="shared" si="5"/>
        <v>1.184278985822504</v>
      </c>
      <c r="U31" s="123">
        <f t="shared" si="6"/>
        <v>-1.7763568394002505E-15</v>
      </c>
      <c r="V31" s="123">
        <f t="shared" si="7"/>
        <v>2.4513788160396288E-4</v>
      </c>
      <c r="W31"/>
      <c r="X31" s="125">
        <v>12491189222130.301</v>
      </c>
      <c r="Y31" s="1">
        <v>179.86699999999999</v>
      </c>
      <c r="Z31" s="1">
        <f t="shared" si="8"/>
        <v>60.866801673198992</v>
      </c>
      <c r="AA31" s="1">
        <f t="shared" si="8"/>
        <v>82.479044003008127</v>
      </c>
      <c r="AB31" s="1">
        <f t="shared" si="9"/>
        <v>0.73796686672288658</v>
      </c>
      <c r="AC31" s="1">
        <f t="shared" si="10"/>
        <v>1.305322430938896</v>
      </c>
      <c r="AD31" s="1">
        <f t="shared" si="11"/>
        <v>1.1839872137213201</v>
      </c>
      <c r="AE31" s="123">
        <f t="shared" si="12"/>
        <v>-1.1777029384218984E-4</v>
      </c>
      <c r="AF31" s="123">
        <f t="shared" si="13"/>
        <v>-2.9177210118391805E-4</v>
      </c>
    </row>
    <row r="32" spans="1:32">
      <c r="A32" s="121">
        <v>37956</v>
      </c>
      <c r="B32" s="1">
        <f>VLOOKUP(A32,PPP!$A$2:$I$177,2,0)</f>
        <v>1</v>
      </c>
      <c r="C32" s="1">
        <f>VLOOKUP(A32,PPP!$A$2:$I$177,8,0)</f>
        <v>1.4640951241783582</v>
      </c>
      <c r="D32" s="1">
        <f>VLOOKUP(A32,PPP!$A$2:$I$177,9,0)</f>
        <v>1.3280101665815951</v>
      </c>
      <c r="E32" s="1">
        <f>VLOOKUP(A32,PPP!$A$2:$J$177,10,0)</f>
        <v>1.3908013586444998</v>
      </c>
      <c r="F32" s="1">
        <v>1.4642990022679701</v>
      </c>
      <c r="G32" s="1">
        <v>1.3281140283581001</v>
      </c>
      <c r="H32" s="124">
        <v>1.3220600760533201</v>
      </c>
      <c r="I32" s="1">
        <f t="shared" si="0"/>
        <v>1.4642990022679701</v>
      </c>
      <c r="J32" s="1">
        <f t="shared" si="1"/>
        <v>1.3281140283581001</v>
      </c>
      <c r="K32" s="1">
        <f t="shared" si="15"/>
        <v>1.3220600760533201</v>
      </c>
      <c r="L32" s="123">
        <f t="shared" si="2"/>
        <v>-2.0387808961186416E-4</v>
      </c>
      <c r="M32" s="123">
        <f t="shared" si="14"/>
        <v>-1.0386177650500983E-4</v>
      </c>
      <c r="N32" s="123">
        <f t="shared" si="16"/>
        <v>6.8741282591179731E-2</v>
      </c>
      <c r="O32"/>
      <c r="P32" s="1">
        <v>69.838735210511501</v>
      </c>
      <c r="Q32" s="1">
        <v>84.363078818618803</v>
      </c>
      <c r="R32" s="1">
        <f t="shared" si="3"/>
        <v>0.82783530649308401</v>
      </c>
      <c r="S32" s="1">
        <f t="shared" si="4"/>
        <v>1.4642990022679692</v>
      </c>
      <c r="T32" s="1">
        <f t="shared" si="5"/>
        <v>1.3283936986996827</v>
      </c>
      <c r="U32" s="123">
        <f t="shared" si="6"/>
        <v>0</v>
      </c>
      <c r="V32" s="123">
        <f t="shared" si="7"/>
        <v>2.7967034158260518E-4</v>
      </c>
      <c r="W32"/>
      <c r="X32" s="125">
        <v>14329200077485.9</v>
      </c>
      <c r="Y32" s="1">
        <v>184</v>
      </c>
      <c r="Z32" s="1">
        <f t="shared" si="8"/>
        <v>69.823021951081927</v>
      </c>
      <c r="AA32" s="1">
        <f t="shared" si="8"/>
        <v>84.374254846934093</v>
      </c>
      <c r="AB32" s="1">
        <f t="shared" si="9"/>
        <v>0.82753942038065997</v>
      </c>
      <c r="AC32" s="1">
        <f t="shared" si="10"/>
        <v>1.4637591694406997</v>
      </c>
      <c r="AD32" s="1">
        <f t="shared" si="11"/>
        <v>1.3276965901356335</v>
      </c>
      <c r="AE32" s="123">
        <f t="shared" si="12"/>
        <v>-5.3983282726943749E-4</v>
      </c>
      <c r="AF32" s="123">
        <f t="shared" si="13"/>
        <v>-6.9710856404925359E-4</v>
      </c>
    </row>
    <row r="33" spans="1:32">
      <c r="A33" s="121">
        <v>38322</v>
      </c>
      <c r="B33" s="1">
        <f>VLOOKUP(A33,PPP!$A$2:$I$177,2,0)</f>
        <v>1</v>
      </c>
      <c r="C33" s="1">
        <f>VLOOKUP(A33,PPP!$A$2:$I$177,8,0)</f>
        <v>1.5199790512073676</v>
      </c>
      <c r="D33" s="1">
        <f>VLOOKUP(A33,PPP!$A$2:$I$177,9,0)</f>
        <v>1.3786997850479346</v>
      </c>
      <c r="E33" s="1">
        <f>VLOOKUP(A33,PPP!$A$2:$J$177,10,0)</f>
        <v>1.4438876918716215</v>
      </c>
      <c r="F33" s="1">
        <v>1.52022977228172</v>
      </c>
      <c r="G33" s="1">
        <v>1.37881794908232</v>
      </c>
      <c r="H33" s="124">
        <v>1.37253287270899</v>
      </c>
      <c r="I33" s="1">
        <f t="shared" si="0"/>
        <v>1.52022977228172</v>
      </c>
      <c r="J33" s="1">
        <f t="shared" si="1"/>
        <v>1.37881794908232</v>
      </c>
      <c r="K33" s="1">
        <f t="shared" si="15"/>
        <v>1.37253287270899</v>
      </c>
      <c r="L33" s="123">
        <f t="shared" si="2"/>
        <v>-2.5072107435231139E-4</v>
      </c>
      <c r="M33" s="123">
        <f t="shared" si="14"/>
        <v>-1.1816403438547063E-4</v>
      </c>
      <c r="N33" s="123">
        <f t="shared" si="16"/>
        <v>7.1354819162631422E-2</v>
      </c>
      <c r="O33"/>
      <c r="P33" s="1">
        <v>74.447480538788199</v>
      </c>
      <c r="Q33" s="1">
        <v>86.621678120172803</v>
      </c>
      <c r="R33" s="1">
        <f t="shared" si="3"/>
        <v>0.85945553300762678</v>
      </c>
      <c r="S33" s="1">
        <f t="shared" si="4"/>
        <v>1.5202297722817255</v>
      </c>
      <c r="T33" s="1">
        <f t="shared" si="5"/>
        <v>1.3791333921192774</v>
      </c>
      <c r="U33" s="123">
        <f t="shared" si="6"/>
        <v>5.5511151231257827E-15</v>
      </c>
      <c r="V33" s="123">
        <f t="shared" si="7"/>
        <v>3.1544303695740794E-4</v>
      </c>
      <c r="W33"/>
      <c r="X33" s="125">
        <v>15274640629719.9</v>
      </c>
      <c r="Y33" s="1">
        <v>188.90799999999999</v>
      </c>
      <c r="Z33" s="1">
        <f t="shared" si="8"/>
        <v>74.42994460378452</v>
      </c>
      <c r="AA33" s="1">
        <f t="shared" si="8"/>
        <v>86.624846383829492</v>
      </c>
      <c r="AB33" s="1">
        <f t="shared" si="9"/>
        <v>0.85922166342425477</v>
      </c>
      <c r="AC33" s="1">
        <f t="shared" si="10"/>
        <v>1.5197990058779518</v>
      </c>
      <c r="AD33" s="1">
        <f t="shared" si="11"/>
        <v>1.3785272877687202</v>
      </c>
      <c r="AE33" s="123">
        <f t="shared" si="12"/>
        <v>-4.3076640377370801E-4</v>
      </c>
      <c r="AF33" s="123">
        <f t="shared" si="13"/>
        <v>-6.0610435055719059E-4</v>
      </c>
    </row>
    <row r="34" spans="1:32">
      <c r="A34" s="121">
        <v>38687</v>
      </c>
      <c r="B34" s="1">
        <f>VLOOKUP(A34,PPP!$A$2:$I$177,2,0)</f>
        <v>1</v>
      </c>
      <c r="C34" s="1">
        <f>VLOOKUP(A34,PPP!$A$2:$I$177,8,0)</f>
        <v>1.5713184093999999</v>
      </c>
      <c r="D34" s="1">
        <f>VLOOKUP(A34,PPP!$A$2:$I$177,9,0)</f>
        <v>1.4252672440194625</v>
      </c>
      <c r="E34" s="1">
        <f>VLOOKUP(A34,PPP!$A$2:$J$177,10,0)</f>
        <v>1.4926569609901976</v>
      </c>
      <c r="F34" s="94">
        <v>1.5713184093999999</v>
      </c>
      <c r="G34" s="1">
        <v>1.4251834931329701</v>
      </c>
      <c r="H34" s="124">
        <v>1.41868706834656</v>
      </c>
      <c r="I34" s="1">
        <f t="shared" si="0"/>
        <v>1.5713184093999999</v>
      </c>
      <c r="J34" s="1">
        <f t="shared" si="1"/>
        <v>1.4251834931329701</v>
      </c>
      <c r="K34" s="1">
        <f t="shared" si="15"/>
        <v>1.41868706834656</v>
      </c>
      <c r="L34" s="123">
        <f t="shared" si="2"/>
        <v>0</v>
      </c>
      <c r="M34" s="123">
        <f t="shared" si="14"/>
        <v>8.3750886492373056E-5</v>
      </c>
      <c r="N34" s="123">
        <f t="shared" si="16"/>
        <v>7.3969892643637625E-2</v>
      </c>
      <c r="O34"/>
      <c r="P34" s="1">
        <v>79.560049281087998</v>
      </c>
      <c r="Q34" s="1">
        <v>89.560532372110202</v>
      </c>
      <c r="R34" s="1">
        <f t="shared" si="3"/>
        <v>0.88833827997502579</v>
      </c>
      <c r="S34" s="1">
        <f t="shared" si="4"/>
        <v>1.5713184093999999</v>
      </c>
      <c r="T34" s="1">
        <f t="shared" si="5"/>
        <v>1.4254803632760948</v>
      </c>
      <c r="U34" s="123">
        <f t="shared" si="6"/>
        <v>0</v>
      </c>
      <c r="V34" s="123">
        <f t="shared" si="7"/>
        <v>2.9687014312473892E-4</v>
      </c>
      <c r="W34"/>
      <c r="X34" s="125">
        <v>16324036146421.699</v>
      </c>
      <c r="Y34" s="1">
        <v>195.267</v>
      </c>
      <c r="Z34" s="1">
        <f t="shared" si="8"/>
        <v>79.54341680054462</v>
      </c>
      <c r="AA34" s="1">
        <f t="shared" si="8"/>
        <v>89.540802289110218</v>
      </c>
      <c r="AB34" s="1">
        <f t="shared" si="9"/>
        <v>0.88834826991737303</v>
      </c>
      <c r="AC34" s="1">
        <f t="shared" si="10"/>
        <v>1.5713184093999999</v>
      </c>
      <c r="AD34" s="1">
        <f t="shared" si="11"/>
        <v>1.4252577457635154</v>
      </c>
      <c r="AE34" s="123">
        <f t="shared" si="12"/>
        <v>0</v>
      </c>
      <c r="AF34" s="123">
        <f t="shared" si="13"/>
        <v>-2.2261751257945939E-4</v>
      </c>
    </row>
    <row r="35" spans="1:32">
      <c r="A35" s="121">
        <v>39052</v>
      </c>
      <c r="B35" s="1">
        <f>VLOOKUP(A35,PPP!$A$2:$I$177,2,0)</f>
        <v>1</v>
      </c>
      <c r="C35" s="1">
        <f>VLOOKUP(A35,PPP!$A$2:$I$177,8,0)</f>
        <v>1.5859569934893125</v>
      </c>
      <c r="D35" s="1">
        <f>VLOOKUP(A35,PPP!$A$2:$I$177,9,0)</f>
        <v>1.43854519855529</v>
      </c>
      <c r="E35" s="1">
        <f>VLOOKUP(A35,PPP!$A$2:$J$177,10,0)</f>
        <v>1.5065627259257057</v>
      </c>
      <c r="F35" s="1">
        <v>1.58589719478397</v>
      </c>
      <c r="G35" s="1">
        <v>1.4384048782179</v>
      </c>
      <c r="H35" s="124">
        <v>1.43184818629102</v>
      </c>
      <c r="I35" s="1">
        <f t="shared" si="0"/>
        <v>1.58589719478397</v>
      </c>
      <c r="J35" s="1">
        <f t="shared" si="1"/>
        <v>1.4384048782179</v>
      </c>
      <c r="K35" s="1">
        <f t="shared" si="15"/>
        <v>1.43184818629102</v>
      </c>
      <c r="L35" s="123">
        <f t="shared" si="2"/>
        <v>5.9798705342561931E-5</v>
      </c>
      <c r="M35" s="123">
        <f t="shared" si="14"/>
        <v>1.403203373899764E-4</v>
      </c>
      <c r="N35" s="123">
        <f t="shared" si="16"/>
        <v>7.4714539634685773E-2</v>
      </c>
      <c r="O35"/>
      <c r="P35" s="1">
        <v>82.888587573732394</v>
      </c>
      <c r="Q35" s="1">
        <v>92.449705082727405</v>
      </c>
      <c r="R35" s="1">
        <f t="shared" si="3"/>
        <v>0.8965803352164361</v>
      </c>
      <c r="S35" s="1">
        <f t="shared" si="4"/>
        <v>1.5858971947839686</v>
      </c>
      <c r="T35" s="1">
        <f t="shared" si="5"/>
        <v>1.4387060546197097</v>
      </c>
      <c r="U35" s="123">
        <f t="shared" si="6"/>
        <v>0</v>
      </c>
      <c r="V35" s="123">
        <f t="shared" si="7"/>
        <v>3.0117640180971073E-4</v>
      </c>
      <c r="W35"/>
      <c r="X35" s="125">
        <v>17006987205724.1</v>
      </c>
      <c r="Y35" s="1">
        <v>201.55799999999999</v>
      </c>
      <c r="Z35" s="1">
        <f t="shared" si="8"/>
        <v>82.871286224331243</v>
      </c>
      <c r="AA35" s="1">
        <f t="shared" si="8"/>
        <v>92.42557640455621</v>
      </c>
      <c r="AB35" s="1">
        <f t="shared" si="9"/>
        <v>0.8966272048074132</v>
      </c>
      <c r="AC35" s="1">
        <f t="shared" si="10"/>
        <v>1.585962263892061</v>
      </c>
      <c r="AD35" s="1">
        <f t="shared" si="11"/>
        <v>1.4385403923091082</v>
      </c>
      <c r="AE35" s="123">
        <f t="shared" si="12"/>
        <v>6.5069108092341565E-5</v>
      </c>
      <c r="AF35" s="123">
        <f t="shared" si="13"/>
        <v>-1.6566231060144432E-4</v>
      </c>
    </row>
    <row r="36" spans="1:32">
      <c r="A36" s="121">
        <v>39417</v>
      </c>
      <c r="B36" s="1">
        <f>VLOOKUP(A36,PPP!$A$2:$I$177,2,0)</f>
        <v>1</v>
      </c>
      <c r="C36" s="1">
        <f>VLOOKUP(A36,PPP!$A$2:$I$177,8,0)</f>
        <v>1.5980926440995276</v>
      </c>
      <c r="D36" s="1">
        <f>VLOOKUP(A36,PPP!$A$2:$I$177,9,0)</f>
        <v>1.4495528626901542</v>
      </c>
      <c r="E36" s="1">
        <f>VLOOKUP(A36,PPP!$A$2:$J$177,10,0)</f>
        <v>1.5180908562213342</v>
      </c>
      <c r="F36" s="1">
        <v>1.5979912617765699</v>
      </c>
      <c r="G36" s="1">
        <v>1.44943353496058</v>
      </c>
      <c r="H36" s="124">
        <v>1.4428265710235599</v>
      </c>
      <c r="I36" s="1">
        <f t="shared" si="0"/>
        <v>1.5979912617765699</v>
      </c>
      <c r="J36" s="1">
        <f t="shared" si="1"/>
        <v>1.44943353496058</v>
      </c>
      <c r="K36" s="1">
        <f t="shared" si="15"/>
        <v>1.4428265710235599</v>
      </c>
      <c r="L36" s="123">
        <f t="shared" si="2"/>
        <v>1.0138232295764382E-4</v>
      </c>
      <c r="M36" s="123">
        <f t="shared" si="14"/>
        <v>1.1932772957412574E-4</v>
      </c>
      <c r="N36" s="123">
        <f t="shared" si="16"/>
        <v>7.5264285197774283E-2</v>
      </c>
      <c r="O36"/>
      <c r="P36" s="1">
        <v>85.903268657640993</v>
      </c>
      <c r="Q36" s="1">
        <v>95.086992378851505</v>
      </c>
      <c r="R36" s="1">
        <f t="shared" si="3"/>
        <v>0.90341766532460976</v>
      </c>
      <c r="S36" s="1">
        <f t="shared" si="4"/>
        <v>1.597991261776579</v>
      </c>
      <c r="T36" s="1">
        <f t="shared" si="5"/>
        <v>1.4496776405866141</v>
      </c>
      <c r="U36" s="123">
        <f t="shared" si="6"/>
        <v>9.1038288019262836E-15</v>
      </c>
      <c r="V36" s="123">
        <f t="shared" si="7"/>
        <v>2.4410562603405239E-4</v>
      </c>
      <c r="W36"/>
      <c r="X36" s="125">
        <v>17626272098499.199</v>
      </c>
      <c r="Y36" s="1">
        <v>207.34399999999999</v>
      </c>
      <c r="Z36" s="1">
        <f t="shared" si="8"/>
        <v>85.888924503396694</v>
      </c>
      <c r="AA36" s="1">
        <f t="shared" si="8"/>
        <v>95.07877987490599</v>
      </c>
      <c r="AB36" s="1">
        <f t="shared" si="9"/>
        <v>0.90334483274185595</v>
      </c>
      <c r="AC36" s="1">
        <f t="shared" si="10"/>
        <v>1.5978444645990779</v>
      </c>
      <c r="AD36" s="1">
        <f t="shared" si="11"/>
        <v>1.4493180924194631</v>
      </c>
      <c r="AE36" s="123">
        <f t="shared" si="12"/>
        <v>-1.4679717750110122E-4</v>
      </c>
      <c r="AF36" s="123">
        <f t="shared" si="13"/>
        <v>-3.5954816715100257E-4</v>
      </c>
    </row>
    <row r="37" spans="1:32">
      <c r="A37" s="121">
        <v>39783</v>
      </c>
      <c r="B37" s="1">
        <f>VLOOKUP(A37,PPP!$A$2:$I$177,2,0)</f>
        <v>1</v>
      </c>
      <c r="C37" s="1">
        <f>VLOOKUP(A37,PPP!$A$2:$I$177,8,0)</f>
        <v>1.62635703536513</v>
      </c>
      <c r="D37" s="1">
        <f>VLOOKUP(A37,PPP!$A$2:$I$177,9,0)</f>
        <v>1.4751901306060791</v>
      </c>
      <c r="E37" s="1">
        <f>VLOOKUP(A37,PPP!$A$2:$J$177,10,0)</f>
        <v>1.5449403095965168</v>
      </c>
      <c r="F37" s="1">
        <v>1.6260609697478801</v>
      </c>
      <c r="G37" s="1">
        <v>1.47511002592151</v>
      </c>
      <c r="H37" s="124">
        <v>1.46838602063992</v>
      </c>
      <c r="I37" s="1">
        <f t="shared" si="0"/>
        <v>1.6260609697478801</v>
      </c>
      <c r="J37" s="1">
        <f t="shared" si="1"/>
        <v>1.47511002592151</v>
      </c>
      <c r="K37" s="1">
        <f t="shared" si="15"/>
        <v>1.46838602063992</v>
      </c>
      <c r="L37" s="123">
        <f t="shared" si="2"/>
        <v>2.9606561724992986E-4</v>
      </c>
      <c r="M37" s="123">
        <f t="shared" si="14"/>
        <v>8.0104684569093365E-5</v>
      </c>
      <c r="N37" s="123">
        <f t="shared" si="16"/>
        <v>7.6554288956596883E-2</v>
      </c>
      <c r="O37"/>
      <c r="P37" s="1">
        <v>90.768055393044193</v>
      </c>
      <c r="Q37" s="1">
        <v>98.737477385344505</v>
      </c>
      <c r="R37" s="1">
        <f t="shared" si="3"/>
        <v>0.91928675713277641</v>
      </c>
      <c r="S37" s="1">
        <f t="shared" si="4"/>
        <v>1.6260609697478845</v>
      </c>
      <c r="T37" s="1">
        <f t="shared" si="5"/>
        <v>1.4751421277819683</v>
      </c>
      <c r="U37" s="123">
        <f t="shared" si="6"/>
        <v>4.4408920985006262E-15</v>
      </c>
      <c r="V37" s="123">
        <f t="shared" si="7"/>
        <v>3.2101860458322307E-5</v>
      </c>
      <c r="W37"/>
      <c r="X37" s="125">
        <v>18627144404695.398</v>
      </c>
      <c r="Y37" s="1">
        <v>215.25399999999999</v>
      </c>
      <c r="Z37" s="1">
        <f t="shared" si="8"/>
        <v>90.76595383007691</v>
      </c>
      <c r="AA37" s="1">
        <f t="shared" si="8"/>
        <v>98.70595572185843</v>
      </c>
      <c r="AB37" s="1">
        <f t="shared" si="9"/>
        <v>0.91955903943470751</v>
      </c>
      <c r="AC37" s="1">
        <f t="shared" si="10"/>
        <v>1.6265242992236943</v>
      </c>
      <c r="AD37" s="1">
        <f t="shared" si="11"/>
        <v>1.4753320156328742</v>
      </c>
      <c r="AE37" s="123">
        <f t="shared" si="12"/>
        <v>4.6332947580984829E-4</v>
      </c>
      <c r="AF37" s="123">
        <f t="shared" si="13"/>
        <v>1.8988785090590099E-4</v>
      </c>
    </row>
    <row r="38" spans="1:32">
      <c r="A38" s="121">
        <v>40148</v>
      </c>
      <c r="B38" s="1">
        <f>VLOOKUP(A38,PPP!$A$2:$I$177,2,0)</f>
        <v>1</v>
      </c>
      <c r="C38" s="1">
        <f>VLOOKUP(A38,PPP!$A$2:$I$177,8,0)</f>
        <v>1.7119368187903186</v>
      </c>
      <c r="D38" s="1">
        <f>VLOOKUP(A38,PPP!$A$2:$I$177,9,0)</f>
        <v>1.5528154300594064</v>
      </c>
      <c r="E38" s="1">
        <f>VLOOKUP(A38,PPP!$A$2:$J$177,10,0)</f>
        <v>1.6262359010472773</v>
      </c>
      <c r="F38" s="1">
        <v>1.7116024890266801</v>
      </c>
      <c r="G38" s="1">
        <v>1.5527346072302299</v>
      </c>
      <c r="H38" s="124">
        <v>1.5456567652276201</v>
      </c>
      <c r="I38" s="1">
        <f t="shared" si="0"/>
        <v>1.7116024890266801</v>
      </c>
      <c r="J38" s="1">
        <f t="shared" si="1"/>
        <v>1.5527346072302299</v>
      </c>
      <c r="K38" s="1">
        <f t="shared" si="15"/>
        <v>1.5456567652276201</v>
      </c>
      <c r="L38" s="123">
        <f t="shared" si="2"/>
        <v>3.3432976363845235E-4</v>
      </c>
      <c r="M38" s="123">
        <f t="shared" si="14"/>
        <v>8.0822829176430133E-5</v>
      </c>
      <c r="N38" s="123">
        <f t="shared" si="16"/>
        <v>8.0579135819657255E-2</v>
      </c>
      <c r="O38"/>
      <c r="P38" s="1">
        <v>95.203353316493306</v>
      </c>
      <c r="Q38" s="1">
        <v>98.386419971062395</v>
      </c>
      <c r="R38" s="1">
        <f t="shared" si="3"/>
        <v>0.96764729669495753</v>
      </c>
      <c r="S38" s="1">
        <f t="shared" si="4"/>
        <v>1.7116024890266763</v>
      </c>
      <c r="T38" s="1">
        <f t="shared" si="5"/>
        <v>1.5527443217404049</v>
      </c>
      <c r="U38" s="123">
        <f t="shared" si="6"/>
        <v>-3.7747582837255322E-15</v>
      </c>
      <c r="V38" s="123">
        <f t="shared" si="7"/>
        <v>9.7145101749518403E-6</v>
      </c>
      <c r="W38"/>
      <c r="X38" s="125">
        <v>19537658456154.199</v>
      </c>
      <c r="Y38" s="1">
        <v>214.565</v>
      </c>
      <c r="Z38" s="1">
        <f t="shared" si="8"/>
        <v>95.202687371237076</v>
      </c>
      <c r="AA38" s="1">
        <f t="shared" si="8"/>
        <v>98.390010821915297</v>
      </c>
      <c r="AB38" s="1">
        <f t="shared" si="9"/>
        <v>0.96760521292708024</v>
      </c>
      <c r="AC38" s="1">
        <f t="shared" si="10"/>
        <v>1.7115088030116214</v>
      </c>
      <c r="AD38" s="1">
        <f t="shared" si="11"/>
        <v>1.5524168518882218</v>
      </c>
      <c r="AE38" s="123">
        <f t="shared" si="12"/>
        <v>-9.3686015054883498E-5</v>
      </c>
      <c r="AF38" s="123">
        <f t="shared" si="13"/>
        <v>-3.2746985218312652E-4</v>
      </c>
    </row>
    <row r="39" spans="1:32">
      <c r="A39" s="121">
        <v>40513</v>
      </c>
      <c r="B39" s="1">
        <f>VLOOKUP(A39,PPP!$A$2:$I$177,2,0)</f>
        <v>1</v>
      </c>
      <c r="C39" s="1">
        <f>VLOOKUP(A39,PPP!$A$2:$I$177,8,0)</f>
        <v>1.7690810458273767</v>
      </c>
      <c r="D39" s="1">
        <f>VLOOKUP(A39,PPP!$A$2:$I$177,9,0)</f>
        <v>1.6046482059586145</v>
      </c>
      <c r="E39" s="1">
        <f>VLOOKUP(A39,PPP!$A$2:$J$177,10,0)</f>
        <v>1.6805194426623975</v>
      </c>
      <c r="F39" s="1">
        <v>1.7688288851451499</v>
      </c>
      <c r="G39" s="1">
        <v>1.6046556144100499</v>
      </c>
      <c r="H39" s="124">
        <v>1.59734110048442</v>
      </c>
      <c r="I39" s="1">
        <f t="shared" si="0"/>
        <v>1.7688288851451499</v>
      </c>
      <c r="J39" s="1">
        <f t="shared" si="1"/>
        <v>1.6046556144100499</v>
      </c>
      <c r="K39" s="1">
        <f t="shared" si="15"/>
        <v>1.59734110048442</v>
      </c>
      <c r="L39" s="123">
        <f t="shared" si="2"/>
        <v>2.5216068222677634E-4</v>
      </c>
      <c r="M39" s="123">
        <f t="shared" si="14"/>
        <v>-7.4084514354311182E-6</v>
      </c>
      <c r="N39" s="123">
        <f t="shared" si="16"/>
        <v>8.3178342177977482E-2</v>
      </c>
      <c r="O39"/>
      <c r="P39" s="1">
        <v>100</v>
      </c>
      <c r="Q39" s="1">
        <v>100</v>
      </c>
      <c r="R39" s="1">
        <f t="shared" si="3"/>
        <v>1</v>
      </c>
      <c r="S39" s="1">
        <f t="shared" si="4"/>
        <v>1.7688288851451666</v>
      </c>
      <c r="T39" s="1">
        <f t="shared" si="5"/>
        <v>1.6046593909205062</v>
      </c>
      <c r="U39" s="123">
        <f t="shared" si="6"/>
        <v>1.6653345369377348E-14</v>
      </c>
      <c r="V39" s="123">
        <f t="shared" si="7"/>
        <v>3.7765104563547425E-6</v>
      </c>
      <c r="W39"/>
      <c r="X39" s="125">
        <v>20522171165156.602</v>
      </c>
      <c r="Y39" s="1">
        <v>218.07599999999999</v>
      </c>
      <c r="Z39" s="1">
        <f t="shared" si="8"/>
        <v>100</v>
      </c>
      <c r="AA39" s="1">
        <f t="shared" si="8"/>
        <v>100</v>
      </c>
      <c r="AB39" s="1">
        <f t="shared" si="9"/>
        <v>1</v>
      </c>
      <c r="AC39" s="1">
        <f t="shared" si="10"/>
        <v>1.7688089937363767</v>
      </c>
      <c r="AD39" s="1">
        <f t="shared" si="11"/>
        <v>1.6043907485699063</v>
      </c>
      <c r="AE39" s="123">
        <f t="shared" si="12"/>
        <v>-1.9891408789884935E-5</v>
      </c>
      <c r="AF39" s="123">
        <f t="shared" si="13"/>
        <v>-2.686423505999791E-4</v>
      </c>
    </row>
    <row r="40" spans="1:32">
      <c r="A40" s="121">
        <v>40878</v>
      </c>
      <c r="B40" s="1">
        <f>VLOOKUP(A40,PPP!$A$2:$I$177,2,0)</f>
        <v>1</v>
      </c>
      <c r="C40" s="1">
        <f>VLOOKUP(A40,PPP!$A$2:$I$177,8,0)</f>
        <v>1.82876278410444</v>
      </c>
      <c r="D40" s="1">
        <f>VLOOKUP(A40,PPP!$A$2:$I$177,9,0)</f>
        <v>1.65878263608021</v>
      </c>
      <c r="E40" s="1">
        <f>VLOOKUP(A40,PPP!$A$2:$J$177,10,0)</f>
        <v>1.7372134656881126</v>
      </c>
      <c r="F40" s="1">
        <v>1.8284893713131001</v>
      </c>
      <c r="G40" s="94">
        <v>1.65878263608021</v>
      </c>
      <c r="H40" s="124">
        <v>1.6512213945388801</v>
      </c>
      <c r="I40" s="1">
        <f t="shared" si="0"/>
        <v>1.8284893713131001</v>
      </c>
      <c r="J40" s="1">
        <f t="shared" si="1"/>
        <v>1.65878263608021</v>
      </c>
      <c r="K40" s="1">
        <f t="shared" si="15"/>
        <v>1.6512213945388801</v>
      </c>
      <c r="L40" s="123">
        <f t="shared" si="2"/>
        <v>2.7341279133996643E-4</v>
      </c>
      <c r="M40" s="123">
        <f t="shared" si="14"/>
        <v>0</v>
      </c>
      <c r="N40" s="123">
        <f t="shared" si="16"/>
        <v>8.5992071149232574E-2</v>
      </c>
      <c r="O40"/>
      <c r="P40" s="1">
        <v>106.63619865693001</v>
      </c>
      <c r="Q40" s="1">
        <v>103.156841568622</v>
      </c>
      <c r="R40" s="1">
        <f t="shared" si="3"/>
        <v>1.0337288059172833</v>
      </c>
      <c r="S40" s="1">
        <f t="shared" si="4"/>
        <v>1.8284893713131127</v>
      </c>
      <c r="T40" s="1">
        <f t="shared" si="5"/>
        <v>1.65878263608021</v>
      </c>
      <c r="U40" s="123">
        <f t="shared" si="6"/>
        <v>1.2656542480726785E-14</v>
      </c>
      <c r="V40" s="123">
        <f t="shared" si="7"/>
        <v>0</v>
      </c>
      <c r="W40"/>
      <c r="X40" s="125">
        <v>21884097039589.602</v>
      </c>
      <c r="Y40" s="1">
        <v>224.923</v>
      </c>
      <c r="Z40" s="1">
        <f t="shared" si="8"/>
        <v>106.63636348938233</v>
      </c>
      <c r="AA40" s="1">
        <f t="shared" si="8"/>
        <v>103.13973110291825</v>
      </c>
      <c r="AB40" s="1">
        <f t="shared" si="9"/>
        <v>1.033901895506931</v>
      </c>
      <c r="AC40" s="1">
        <f t="shared" si="10"/>
        <v>1.8287749714137471</v>
      </c>
      <c r="AD40" s="1">
        <f t="shared" si="11"/>
        <v>1.65878263608021</v>
      </c>
      <c r="AE40" s="123">
        <f t="shared" si="12"/>
        <v>2.8560010063438668E-4</v>
      </c>
      <c r="AF40" s="123">
        <f t="shared" si="13"/>
        <v>0</v>
      </c>
    </row>
    <row r="41" spans="1:32">
      <c r="A41" s="121">
        <v>41244</v>
      </c>
      <c r="B41" s="1">
        <f>VLOOKUP(A41,PPP!$A$2:$I$177,2,0)</f>
        <v>1</v>
      </c>
      <c r="C41" s="1">
        <f>VLOOKUP(A41,PPP!$A$2:$I$177,8,0)</f>
        <v>1.8884639675943462</v>
      </c>
      <c r="D41" s="1">
        <f>VLOOKUP(A41,PPP!$A$2:$I$177,9,0)</f>
        <v>1.7129347040177643</v>
      </c>
      <c r="E41" s="1">
        <f>VLOOKUP(A41,PPP!$A$2:$J$177,10,0)</f>
        <v>1.7939259604838613</v>
      </c>
      <c r="F41" s="1">
        <v>1.88819068903825</v>
      </c>
      <c r="G41" s="1">
        <v>1.71296785930684</v>
      </c>
      <c r="H41" s="124">
        <v>1.6626554727554299</v>
      </c>
      <c r="I41" s="1">
        <f t="shared" si="0"/>
        <v>1.88819068903825</v>
      </c>
      <c r="J41" s="1">
        <f t="shared" si="1"/>
        <v>1.71296785930684</v>
      </c>
      <c r="K41" s="1">
        <f t="shared" si="15"/>
        <v>1.6626554727554299</v>
      </c>
      <c r="L41" s="123">
        <f t="shared" si="2"/>
        <v>2.7327855609615703E-4</v>
      </c>
      <c r="M41" s="123">
        <f t="shared" si="14"/>
        <v>-3.3155289075770256E-5</v>
      </c>
      <c r="N41" s="123">
        <f t="shared" si="16"/>
        <v>0.13127048772843142</v>
      </c>
      <c r="O41"/>
      <c r="P41" s="1">
        <v>112.396648518929</v>
      </c>
      <c r="Q41" s="1">
        <v>105.291504532868</v>
      </c>
      <c r="R41" s="1">
        <f t="shared" si="3"/>
        <v>1.0674806957843692</v>
      </c>
      <c r="S41" s="1">
        <f t="shared" si="4"/>
        <v>1.8881906890382527</v>
      </c>
      <c r="T41" s="1">
        <f t="shared" si="5"/>
        <v>1.7129429231167441</v>
      </c>
      <c r="U41" s="123">
        <f t="shared" si="6"/>
        <v>2.6645352591003757E-15</v>
      </c>
      <c r="V41" s="123">
        <f t="shared" si="7"/>
        <v>-2.4936190095914412E-5</v>
      </c>
      <c r="W41"/>
      <c r="X41" s="125">
        <v>23066633284567.301</v>
      </c>
      <c r="Y41" s="1">
        <v>229.58600000000001</v>
      </c>
      <c r="Z41" s="1">
        <f t="shared" si="8"/>
        <v>112.39860100051594</v>
      </c>
      <c r="AA41" s="1">
        <f t="shared" si="8"/>
        <v>105.27797648526203</v>
      </c>
      <c r="AB41" s="1">
        <f t="shared" si="9"/>
        <v>1.0676364112702217</v>
      </c>
      <c r="AC41" s="1">
        <f t="shared" si="10"/>
        <v>1.8884448862951975</v>
      </c>
      <c r="AD41" s="1">
        <f t="shared" si="11"/>
        <v>1.7129059810783194</v>
      </c>
      <c r="AE41" s="123">
        <f t="shared" si="12"/>
        <v>2.5419725694475481E-4</v>
      </c>
      <c r="AF41" s="123">
        <f t="shared" si="13"/>
        <v>-3.6942038424747636E-5</v>
      </c>
    </row>
    <row r="42" spans="1:32">
      <c r="A42" s="121">
        <v>41609</v>
      </c>
      <c r="B42" s="1">
        <f>VLOOKUP(A42,PPP!$A$2:$I$177,2,0)</f>
        <v>1</v>
      </c>
      <c r="C42" s="1">
        <f>VLOOKUP(A42,PPP!$A$2:$I$177,8,0)</f>
        <v>1.9767155121153299</v>
      </c>
      <c r="D42" s="1">
        <f>VLOOKUP(A42,PPP!$A$2:$I$177,9,0)</f>
        <v>1.7929834292713003</v>
      </c>
      <c r="E42" s="1">
        <f>VLOOKUP(A42,PPP!$A$2:$J$177,10,0)</f>
        <v>1.8777595625465284</v>
      </c>
      <c r="F42" s="1">
        <v>1.97634424418951</v>
      </c>
      <c r="G42" s="1">
        <v>1.79298152798258</v>
      </c>
      <c r="H42" s="124">
        <v>1.79167664051056</v>
      </c>
      <c r="I42" s="1">
        <f t="shared" si="0"/>
        <v>1.97634424418951</v>
      </c>
      <c r="J42" s="1">
        <f t="shared" si="1"/>
        <v>1.79298152798258</v>
      </c>
      <c r="K42" s="1">
        <f t="shared" si="15"/>
        <v>1.79167664051056</v>
      </c>
      <c r="L42" s="123">
        <f t="shared" si="2"/>
        <v>3.7126792581987367E-4</v>
      </c>
      <c r="M42" s="123">
        <f t="shared" si="14"/>
        <v>1.9012887202407569E-6</v>
      </c>
      <c r="N42" s="123">
        <f t="shared" si="16"/>
        <v>8.6082922035968457E-2</v>
      </c>
      <c r="O42"/>
      <c r="P42" s="1">
        <v>119.367375827948</v>
      </c>
      <c r="Q42" s="1">
        <v>106.83384887486601</v>
      </c>
      <c r="R42" s="1">
        <f t="shared" si="3"/>
        <v>1.1173179388843553</v>
      </c>
      <c r="S42" s="1">
        <f t="shared" si="4"/>
        <v>1.9763442441895096</v>
      </c>
      <c r="T42" s="1">
        <f t="shared" si="5"/>
        <v>1.7929147232747251</v>
      </c>
      <c r="U42" s="123">
        <f t="shared" si="6"/>
        <v>0</v>
      </c>
      <c r="V42" s="123">
        <f t="shared" si="7"/>
        <v>-6.6804707854917211E-5</v>
      </c>
      <c r="W42"/>
      <c r="X42" s="125">
        <v>24497737755913.398</v>
      </c>
      <c r="Y42" s="1">
        <v>232.952</v>
      </c>
      <c r="Z42" s="1">
        <f t="shared" si="8"/>
        <v>119.37205648838307</v>
      </c>
      <c r="AA42" s="1">
        <f t="shared" si="8"/>
        <v>106.82147508208148</v>
      </c>
      <c r="AB42" s="1">
        <f t="shared" si="9"/>
        <v>1.1174911823363021</v>
      </c>
      <c r="AC42" s="1">
        <f t="shared" si="10"/>
        <v>1.9766284537375485</v>
      </c>
      <c r="AD42" s="1">
        <f t="shared" si="11"/>
        <v>1.7928925145488093</v>
      </c>
      <c r="AE42" s="123">
        <f t="shared" si="12"/>
        <v>2.8420954803887177E-4</v>
      </c>
      <c r="AF42" s="123">
        <f t="shared" si="13"/>
        <v>-2.2208725915850991E-5</v>
      </c>
    </row>
    <row r="43" spans="1:32">
      <c r="A43" s="121">
        <v>41974</v>
      </c>
      <c r="B43" s="1">
        <f>VLOOKUP(A43,PPP!$A$2:$I$177,2,0)</f>
        <v>1</v>
      </c>
      <c r="C43" s="1">
        <f>VLOOKUP(A43,PPP!$A$2:$I$177,8,0)</f>
        <v>2.0682140237037894</v>
      </c>
      <c r="D43" s="1">
        <f>VLOOKUP(A43,PPP!$A$2:$I$177,9,0)</f>
        <v>1.8759773219562099</v>
      </c>
      <c r="E43" s="1">
        <f>VLOOKUP(A43,PPP!$A$2:$J$177,10,0)</f>
        <v>1.9646775859246848</v>
      </c>
      <c r="F43" s="126"/>
      <c r="G43" s="1">
        <v>1.87602671247118</v>
      </c>
      <c r="H43" s="124">
        <v>1.90075707435608</v>
      </c>
      <c r="I43" s="126"/>
      <c r="J43" s="1">
        <f t="shared" si="1"/>
        <v>1.87602671247118</v>
      </c>
      <c r="K43" s="1">
        <f t="shared" si="15"/>
        <v>1.90075707435608</v>
      </c>
      <c r="L43" s="126"/>
      <c r="M43" s="123">
        <f t="shared" si="14"/>
        <v>-4.9390514970104604E-5</v>
      </c>
      <c r="N43" s="123">
        <f t="shared" si="16"/>
        <v>6.3920511568604788E-2</v>
      </c>
      <c r="O43"/>
      <c r="P43" s="1">
        <v>126.92582829165799</v>
      </c>
      <c r="Q43" s="1">
        <v>108.566932118964</v>
      </c>
      <c r="R43" s="1">
        <f t="shared" si="3"/>
        <v>1.1691020996391142</v>
      </c>
      <c r="S43" s="1">
        <f t="shared" si="4"/>
        <v>2.0679415635255278</v>
      </c>
      <c r="T43" s="1">
        <f t="shared" si="5"/>
        <v>1.8760106631307858</v>
      </c>
      <c r="U43" s="126"/>
      <c r="V43" s="123">
        <f t="shared" si="7"/>
        <v>-1.6049340394230782E-5</v>
      </c>
      <c r="W43"/>
      <c r="X43" s="125">
        <v>26048244961124.102</v>
      </c>
      <c r="Y43" s="1">
        <v>236.715</v>
      </c>
      <c r="Z43" s="1">
        <f t="shared" si="8"/>
        <v>126.92733508309246</v>
      </c>
      <c r="AA43" s="1">
        <f t="shared" si="8"/>
        <v>108.54702030484785</v>
      </c>
      <c r="AB43" s="1">
        <f t="shared" si="9"/>
        <v>1.1693304406387628</v>
      </c>
      <c r="AC43" s="1">
        <f t="shared" si="10"/>
        <v>2.068322200051564</v>
      </c>
      <c r="AD43" s="1">
        <f t="shared" si="11"/>
        <v>1.8760629409820031</v>
      </c>
      <c r="AE43" s="123">
        <f t="shared" si="12"/>
        <v>3.8063652603614884E-4</v>
      </c>
      <c r="AF43" s="123">
        <f t="shared" si="13"/>
        <v>5.2277851217308324E-5</v>
      </c>
    </row>
    <row r="44" spans="1:32">
      <c r="A44" s="121">
        <v>42339</v>
      </c>
      <c r="B44" s="1">
        <f>VLOOKUP(A44,PPP!$A$2:$I$177,2,0)</f>
        <v>1</v>
      </c>
      <c r="C44" s="1">
        <f>VLOOKUP(A44,PPP!$A$2:$I$177,8,0)</f>
        <v>2.2518537936573719</v>
      </c>
      <c r="D44" s="1">
        <f>VLOOKUP(A44,PPP!$A$2:$I$177,9,0)</f>
        <v>2.0425481119681801</v>
      </c>
      <c r="E44" s="1">
        <f>VLOOKUP(A44,PPP!$A$2:$J$177,10,0)</f>
        <v>2.1391242030431852</v>
      </c>
      <c r="F44" s="126"/>
      <c r="G44" s="1">
        <v>2.04300650769496</v>
      </c>
      <c r="H44" s="124">
        <v>2.08295822143555</v>
      </c>
      <c r="I44" s="126"/>
      <c r="J44" s="1">
        <f t="shared" si="1"/>
        <v>2.04300650769496</v>
      </c>
      <c r="K44" s="1">
        <f t="shared" si="15"/>
        <v>2.08295822143555</v>
      </c>
      <c r="L44" s="126"/>
      <c r="M44" s="123">
        <f t="shared" si="14"/>
        <v>-4.5839572677985885E-4</v>
      </c>
      <c r="N44" s="123">
        <f t="shared" si="16"/>
        <v>5.6165981607635196E-2</v>
      </c>
      <c r="O44"/>
      <c r="P44" s="1">
        <v>138.384186</v>
      </c>
      <c r="Q44" s="1">
        <v>108.695722</v>
      </c>
      <c r="R44" s="1">
        <f t="shared" si="3"/>
        <v>1.2731336933389155</v>
      </c>
      <c r="S44" s="1">
        <f t="shared" si="4"/>
        <v>2.2519556514294226</v>
      </c>
      <c r="T44" s="1">
        <f t="shared" si="5"/>
        <v>2.0429459369135987</v>
      </c>
      <c r="U44" s="126"/>
      <c r="V44" s="123">
        <f t="shared" si="7"/>
        <v>-6.0570781361235504E-5</v>
      </c>
      <c r="W44"/>
      <c r="X44" s="125">
        <v>28400440595910.199</v>
      </c>
      <c r="Y44" s="1">
        <v>237.00200000000001</v>
      </c>
      <c r="Z44" s="1">
        <f t="shared" si="8"/>
        <v>138.38906403884621</v>
      </c>
      <c r="AA44" s="1">
        <f t="shared" si="8"/>
        <v>108.67862580017976</v>
      </c>
      <c r="AB44" s="1">
        <f t="shared" si="9"/>
        <v>1.2733788545807809</v>
      </c>
      <c r="AC44" s="1">
        <f t="shared" si="10"/>
        <v>2.2523639704162113</v>
      </c>
      <c r="AD44" s="1">
        <f t="shared" si="11"/>
        <v>2.0429972537139487</v>
      </c>
      <c r="AE44" s="123">
        <f t="shared" si="12"/>
        <v>4.0831898678872491E-4</v>
      </c>
      <c r="AF44" s="123">
        <f t="shared" si="13"/>
        <v>5.1316800349976432E-5</v>
      </c>
    </row>
    <row r="45" spans="1:32">
      <c r="A45" s="121">
        <v>42705</v>
      </c>
      <c r="B45" s="1">
        <f>VLOOKUP(A45,PPP!$A$2:$I$177,2,0)</f>
        <v>1</v>
      </c>
      <c r="C45" s="1">
        <f>VLOOKUP(A45,PPP!$A$2:$I$177,8,0)</f>
        <v>2.4186605000620727</v>
      </c>
      <c r="D45" s="1">
        <f>VLOOKUP(A45,PPP!$A$2:$I$177,9,0)</f>
        <v>2.1938504408272768</v>
      </c>
      <c r="E45" s="1">
        <f>VLOOKUP(A45,PPP!$A$2:$J$177,10,0)</f>
        <v>2.2975804331524592</v>
      </c>
      <c r="F45" s="126"/>
      <c r="G45" s="1">
        <v>2.1938702795903602</v>
      </c>
      <c r="H45" s="124">
        <v>2.24902319908142</v>
      </c>
      <c r="I45" s="126"/>
      <c r="J45" s="1">
        <f t="shared" si="1"/>
        <v>2.1938702795903602</v>
      </c>
      <c r="K45" s="1">
        <f t="shared" si="15"/>
        <v>2.24902319908142</v>
      </c>
      <c r="L45" s="126"/>
      <c r="M45" s="123">
        <f t="shared" si="14"/>
        <v>-1.9838763083424027E-5</v>
      </c>
      <c r="N45" s="123">
        <f t="shared" si="16"/>
        <v>4.8557234071039179E-2</v>
      </c>
      <c r="O45"/>
      <c r="P45" s="1">
        <v>150.47824220000001</v>
      </c>
      <c r="Q45" s="1">
        <v>110.0670089</v>
      </c>
      <c r="R45" s="1">
        <f t="shared" si="3"/>
        <v>1.3671511900238438</v>
      </c>
      <c r="S45" s="1">
        <f t="shared" si="4"/>
        <v>2.4182565152747637</v>
      </c>
      <c r="T45" s="1">
        <f t="shared" si="5"/>
        <v>2.1938119958799063</v>
      </c>
      <c r="U45" s="126"/>
      <c r="V45" s="123">
        <f t="shared" si="7"/>
        <v>-5.8283710453910231E-5</v>
      </c>
      <c r="W45"/>
      <c r="X45" s="125">
        <v>30882511530234.398</v>
      </c>
      <c r="Y45" s="1">
        <v>240.005</v>
      </c>
      <c r="Z45" s="1">
        <f t="shared" si="8"/>
        <v>150.48364659713985</v>
      </c>
      <c r="AA45" s="1">
        <f t="shared" si="8"/>
        <v>110.05566866596966</v>
      </c>
      <c r="AB45" s="1">
        <f t="shared" si="9"/>
        <v>1.367341168530567</v>
      </c>
      <c r="AC45" s="1">
        <f t="shared" si="10"/>
        <v>2.4185653564028735</v>
      </c>
      <c r="AD45" s="1">
        <f t="shared" si="11"/>
        <v>2.1937495209292068</v>
      </c>
      <c r="AE45" s="123">
        <f t="shared" si="12"/>
        <v>3.0884112810980469E-4</v>
      </c>
      <c r="AF45" s="123">
        <f t="shared" si="13"/>
        <v>-6.2474950699442644E-5</v>
      </c>
    </row>
    <row r="46" spans="1:32">
      <c r="A46" s="121">
        <v>43070</v>
      </c>
      <c r="B46" s="1">
        <f>VLOOKUP(A46,PPP!$A$2:$I$177,2,0)</f>
        <v>1</v>
      </c>
      <c r="C46" s="1">
        <f>VLOOKUP(A46,PPP!$A$2:$I$177,8,0)</f>
        <v>2.4500273997550446</v>
      </c>
      <c r="D46" s="1">
        <f>VLOOKUP(A46,PPP!$A$2:$I$177,9,0)</f>
        <v>2.2223018447002243</v>
      </c>
      <c r="E46" s="127">
        <f>VLOOKUP(A46,PPP!$A$2:$J$177,10,0)</f>
        <v>2.3273770809173602</v>
      </c>
      <c r="F46" s="126"/>
      <c r="G46" s="1">
        <v>2.2221451050680101</v>
      </c>
      <c r="H46" s="128">
        <v>2.3273770809173602</v>
      </c>
      <c r="I46" s="126"/>
      <c r="J46" s="1">
        <f t="shared" si="1"/>
        <v>2.2221451050680101</v>
      </c>
      <c r="K46" s="1">
        <f t="shared" si="15"/>
        <v>2.3273770809173602</v>
      </c>
      <c r="L46" s="126"/>
      <c r="M46" s="123">
        <f t="shared" si="14"/>
        <v>1.5673963221418674E-4</v>
      </c>
      <c r="N46" s="123">
        <f t="shared" si="16"/>
        <v>0</v>
      </c>
      <c r="O46"/>
      <c r="P46" s="1">
        <v>155.66878623001799</v>
      </c>
      <c r="Q46" s="1">
        <v>112.411557302308</v>
      </c>
      <c r="R46" s="1">
        <f t="shared" si="3"/>
        <v>1.3848112237372396</v>
      </c>
      <c r="S46" s="1">
        <f t="shared" si="4"/>
        <v>2.4494940930196556</v>
      </c>
      <c r="T46" s="1">
        <f t="shared" si="5"/>
        <v>2.2221503348220799</v>
      </c>
      <c r="U46" s="126"/>
      <c r="V46" s="123">
        <f t="shared" si="7"/>
        <v>5.2297540698020839E-6</v>
      </c>
      <c r="W46"/>
      <c r="X46" s="125">
        <v>31946817701225.199</v>
      </c>
      <c r="Y46" s="1">
        <v>245.136</v>
      </c>
      <c r="Z46" s="1">
        <f t="shared" si="8"/>
        <v>155.66977511358954</v>
      </c>
      <c r="AA46" s="1">
        <f t="shared" si="8"/>
        <v>112.40851813129368</v>
      </c>
      <c r="AB46" s="1">
        <f t="shared" si="9"/>
        <v>1.3848574618852862</v>
      </c>
      <c r="AC46" s="1">
        <f t="shared" si="10"/>
        <v>2.4495483336256259</v>
      </c>
      <c r="AD46" s="1">
        <f t="shared" si="11"/>
        <v>2.2218524999367548</v>
      </c>
      <c r="AE46" s="123">
        <f t="shared" si="12"/>
        <v>5.424060597025715E-5</v>
      </c>
      <c r="AF46" s="123">
        <f t="shared" si="13"/>
        <v>-2.9783488532508784E-4</v>
      </c>
    </row>
    <row r="47" spans="1:32">
      <c r="A47" s="121">
        <v>43435</v>
      </c>
      <c r="B47" s="1">
        <f>VLOOKUP(A47,PPP!$A$2:$I$177,2,0)</f>
        <v>1</v>
      </c>
      <c r="C47" s="1">
        <f>VLOOKUP(A47,PPP!$A$2:$I$177,8,0)</f>
        <v>2.4791303923310219</v>
      </c>
      <c r="D47" s="1">
        <f>VLOOKUP(A47,PPP!$A$2:$I$177,9,0)</f>
        <v>2.2486997674721727</v>
      </c>
      <c r="E47" s="1">
        <f>VLOOKUP(A47,PPP!$A$2:$J$177,10,0)</f>
        <v>2.3550231545548259</v>
      </c>
      <c r="F47" s="126"/>
      <c r="G47" s="1">
        <v>2.2486580503148001</v>
      </c>
      <c r="H47" s="124">
        <v>2.3551455740613298</v>
      </c>
      <c r="I47" s="126"/>
      <c r="J47" s="1">
        <f t="shared" si="1"/>
        <v>2.2486580503148001</v>
      </c>
      <c r="K47" s="1">
        <f t="shared" si="15"/>
        <v>2.3551455740613298</v>
      </c>
      <c r="L47" s="126"/>
      <c r="M47" s="123">
        <f t="shared" si="14"/>
        <v>4.1717157372556102E-5</v>
      </c>
      <c r="N47" s="123">
        <f t="shared" si="16"/>
        <v>-1.2241950650393463E-4</v>
      </c>
      <c r="O47"/>
      <c r="P47" s="1">
        <v>161.37381418390601</v>
      </c>
      <c r="Q47" s="1">
        <v>115.15730322479099</v>
      </c>
      <c r="R47" s="1">
        <f t="shared" si="3"/>
        <v>1.4013337379818525</v>
      </c>
      <c r="S47" s="1">
        <f t="shared" si="4"/>
        <v>2.4787195934707493</v>
      </c>
      <c r="T47" s="1">
        <f t="shared" si="5"/>
        <v>2.2486633424663158</v>
      </c>
      <c r="U47" s="126"/>
      <c r="V47" s="123">
        <f t="shared" si="7"/>
        <v>5.2921515156789667E-6</v>
      </c>
      <c r="W47"/>
      <c r="X47" s="129">
        <v>33117565218738.102</v>
      </c>
      <c r="Y47" s="1">
        <v>251.102</v>
      </c>
      <c r="Z47" s="1">
        <f t="shared" ref="Z47:AA51" si="17">X47*100/X$39</f>
        <v>161.37456876378891</v>
      </c>
      <c r="AA47" s="1">
        <f t="shared" si="17"/>
        <v>115.14426163355895</v>
      </c>
      <c r="AB47" s="1">
        <f t="shared" si="9"/>
        <v>1.4014990106702467</v>
      </c>
      <c r="AC47" s="1">
        <f t="shared" si="10"/>
        <v>2.4789840547861668</v>
      </c>
      <c r="AD47" s="1">
        <f t="shared" si="11"/>
        <v>2.2485520468492202</v>
      </c>
      <c r="AE47" s="123">
        <f t="shared" si="12"/>
        <v>2.6446131541746354E-4</v>
      </c>
      <c r="AF47" s="123">
        <f t="shared" si="13"/>
        <v>-1.112956170956636E-4</v>
      </c>
    </row>
    <row r="48" spans="1:32">
      <c r="A48" s="121">
        <v>43800</v>
      </c>
      <c r="B48" s="1">
        <v>1</v>
      </c>
      <c r="C48" s="1">
        <f>VLOOKUP(A48,PPP!$A$2:$I$177,8,0)</f>
        <v>2.5259999022325439</v>
      </c>
      <c r="D48" s="1">
        <f>VLOOKUP(A48,PPP!$A$2:$I$177,9,0)</f>
        <v>2.2912128423564622</v>
      </c>
      <c r="E48" s="1">
        <f>VLOOKUP(A48,PPP!$A$2:$J$177,10,0)</f>
        <v>2.3995463395402421</v>
      </c>
      <c r="F48" s="126"/>
      <c r="G48" s="126"/>
      <c r="H48" s="124">
        <v>2.39957721799485</v>
      </c>
      <c r="I48" s="126"/>
      <c r="J48" s="126"/>
      <c r="K48" s="1">
        <f t="shared" si="15"/>
        <v>2.39957721799485</v>
      </c>
      <c r="L48" s="126"/>
      <c r="M48" s="126"/>
      <c r="N48" s="123">
        <f t="shared" si="16"/>
        <v>-3.0878454607918826E-5</v>
      </c>
      <c r="O48"/>
      <c r="P48" s="1">
        <v>167.397860280061</v>
      </c>
      <c r="Q48" s="1">
        <v>117.244195476228</v>
      </c>
      <c r="R48" s="1">
        <f t="shared" si="3"/>
        <v>1.4277709834599186</v>
      </c>
      <c r="S48" s="1">
        <f t="shared" si="4"/>
        <v>2.525482556916026</v>
      </c>
      <c r="T48" s="1">
        <f t="shared" si="5"/>
        <v>2.2910861166927652</v>
      </c>
      <c r="U48" s="126"/>
      <c r="V48" s="126"/>
      <c r="W48"/>
      <c r="X48" s="129">
        <v>34353857264335.898</v>
      </c>
      <c r="Y48" s="1">
        <v>255.65299999999999</v>
      </c>
      <c r="Z48" s="1">
        <f t="shared" si="17"/>
        <v>167.39874639903263</v>
      </c>
      <c r="AA48" s="1">
        <f t="shared" si="17"/>
        <v>117.23114877382197</v>
      </c>
      <c r="AB48" s="1">
        <f t="shared" si="9"/>
        <v>1.4279374394087079</v>
      </c>
      <c r="AC48" s="1">
        <f t="shared" si="10"/>
        <v>2.5257485853190151</v>
      </c>
      <c r="AD48" s="1">
        <f t="shared" si="11"/>
        <v>2.290969617323932</v>
      </c>
      <c r="AE48" s="123">
        <f t="shared" si="12"/>
        <v>2.660284029891713E-4</v>
      </c>
      <c r="AF48" s="123">
        <f t="shared" si="13"/>
        <v>-1.1649936883317835E-4</v>
      </c>
    </row>
    <row r="49" spans="1:32">
      <c r="A49" s="121">
        <v>44166</v>
      </c>
      <c r="B49" s="1">
        <v>1</v>
      </c>
      <c r="C49" s="1">
        <f>VLOOKUP(A49,PPP!$A$2:$I$177,8,0)</f>
        <v>2.5752274693047528</v>
      </c>
      <c r="D49" s="1">
        <f>VLOOKUP(A49,PPP!$A$2:$I$177,9,0)</f>
        <v>2.3358647973205624</v>
      </c>
      <c r="E49" s="1">
        <f>VLOOKUP(A49,PPP!$A$2:$J$177,10,0)</f>
        <v>2.4463095354802697</v>
      </c>
      <c r="F49" s="126"/>
      <c r="G49" s="126"/>
      <c r="H49" s="124">
        <v>2.4464668389443101</v>
      </c>
      <c r="I49" s="126"/>
      <c r="J49" s="126"/>
      <c r="K49" s="1">
        <f>H49*B49</f>
        <v>2.4464668389443101</v>
      </c>
      <c r="L49" s="126"/>
      <c r="M49" s="126"/>
      <c r="N49" s="123">
        <f t="shared" si="16"/>
        <v>-1.5730346404030371E-4</v>
      </c>
      <c r="O49"/>
      <c r="P49">
        <v>172.77429125288799</v>
      </c>
      <c r="Q49">
        <v>118.69050157719801</v>
      </c>
      <c r="R49" s="1">
        <f t="shared" si="3"/>
        <v>1.4556707483497584</v>
      </c>
      <c r="S49" s="1">
        <f t="shared" si="4"/>
        <v>2.5748324669419338</v>
      </c>
      <c r="T49" s="1">
        <f t="shared" si="5"/>
        <v>2.3358557364277206</v>
      </c>
      <c r="U49" s="126"/>
      <c r="V49" s="126"/>
      <c r="W49"/>
      <c r="X49" s="129">
        <v>35457162626753.898</v>
      </c>
      <c r="Y49" s="1">
        <v>258.84399999999999</v>
      </c>
      <c r="Z49" s="1">
        <f t="shared" si="17"/>
        <v>172.77490934757697</v>
      </c>
      <c r="AA49" s="1">
        <f t="shared" si="17"/>
        <v>118.69440011739026</v>
      </c>
      <c r="AB49" s="1">
        <f t="shared" si="9"/>
        <v>1.4556281440126948</v>
      </c>
      <c r="AC49" s="1">
        <f t="shared" si="10"/>
        <v>2.5747281526654446</v>
      </c>
      <c r="AD49" s="1">
        <f t="shared" si="11"/>
        <v>2.3353963276119507</v>
      </c>
      <c r="AE49" s="123">
        <f t="shared" si="12"/>
        <v>-1.0431427648915914E-4</v>
      </c>
      <c r="AF49" s="123">
        <f t="shared" si="13"/>
        <v>-4.5940881576989057E-4</v>
      </c>
    </row>
    <row r="50" spans="1:32">
      <c r="A50" s="91" t="s">
        <v>91</v>
      </c>
      <c r="B50" s="1">
        <v>1</v>
      </c>
      <c r="C50" s="1">
        <f>VLOOKUP(A50,PPP!$A$2:$I$177,8,0)</f>
        <v>2.6634676022453481</v>
      </c>
      <c r="D50" s="1">
        <f>VLOOKUP(A50,PPP!$A$2:$I$177,9,0)</f>
        <v>2.4159031716791861</v>
      </c>
      <c r="E50" s="1">
        <f>VLOOKUP(A50,PPP!$A$2:$J$177,10,0)</f>
        <v>2.5301322972353324</v>
      </c>
      <c r="F50" s="126"/>
      <c r="G50" s="126"/>
      <c r="H50" s="124">
        <v>2.5306765780227001</v>
      </c>
      <c r="I50" s="126"/>
      <c r="J50" s="126"/>
      <c r="K50" s="1">
        <f t="shared" ref="K50:K51" si="18">H50*B50</f>
        <v>2.5306765780227001</v>
      </c>
      <c r="L50" s="126"/>
      <c r="M50" s="126"/>
      <c r="N50" s="123">
        <f t="shared" si="16"/>
        <v>-5.4428078736767915E-4</v>
      </c>
      <c r="P50">
        <v>187.11742505829599</v>
      </c>
      <c r="Q50">
        <v>124.266413825838</v>
      </c>
      <c r="R50" s="1">
        <f t="shared" si="3"/>
        <v>1.5057763340667818</v>
      </c>
      <c r="S50" s="1">
        <f t="shared" si="4"/>
        <v>2.6634606742653215</v>
      </c>
      <c r="T50" s="1">
        <f t="shared" si="5"/>
        <v>2.4162581350861148</v>
      </c>
      <c r="U50" s="126"/>
      <c r="V50" s="126"/>
      <c r="X50" s="129">
        <v>38400665110472</v>
      </c>
      <c r="Y50">
        <v>270.971</v>
      </c>
      <c r="Z50" s="1">
        <f t="shared" si="17"/>
        <v>187.11794576428761</v>
      </c>
      <c r="AA50" s="1">
        <f t="shared" si="17"/>
        <v>124.25530548982923</v>
      </c>
      <c r="AB50" s="1">
        <f t="shared" si="9"/>
        <v>1.505915140014717</v>
      </c>
      <c r="AC50" s="1">
        <f t="shared" si="10"/>
        <v>2.6636762434618069</v>
      </c>
      <c r="AD50" s="1">
        <f t="shared" si="11"/>
        <v>2.4160763187709668</v>
      </c>
      <c r="AE50" s="123">
        <f t="shared" si="12"/>
        <v>2.1556919648535455E-4</v>
      </c>
      <c r="AF50" s="123">
        <f t="shared" si="13"/>
        <v>-1.8181631514790908E-4</v>
      </c>
    </row>
    <row r="51" spans="1:32">
      <c r="A51" s="91" t="s">
        <v>92</v>
      </c>
      <c r="B51" s="1">
        <v>1</v>
      </c>
      <c r="C51" s="1">
        <f>VLOOKUP(A51,PPP!$A$2:$I$177,8,0)</f>
        <v>2.695794378390485</v>
      </c>
      <c r="D51" s="1">
        <f>VLOOKUP(A51,PPP!$A$2:$I$177,9,0)</f>
        <v>2.4452252332478568</v>
      </c>
      <c r="E51" s="1">
        <f>VLOOKUP(A51,PPP!$A$2:$J$177,10,0)</f>
        <v>2.5608407692743227</v>
      </c>
      <c r="F51" s="126"/>
      <c r="G51" s="126"/>
      <c r="H51" s="124">
        <v>2.5606058859981702</v>
      </c>
      <c r="I51" s="126"/>
      <c r="J51" s="126"/>
      <c r="K51" s="1">
        <f t="shared" si="18"/>
        <v>2.5606058859981702</v>
      </c>
      <c r="L51" s="126"/>
      <c r="M51" s="126"/>
      <c r="N51" s="123">
        <f t="shared" si="16"/>
        <v>2.3488327615250881E-4</v>
      </c>
      <c r="P51">
        <v>204.48212061577499</v>
      </c>
      <c r="Q51">
        <v>134.21120616846</v>
      </c>
      <c r="R51" s="1">
        <f t="shared" si="3"/>
        <v>1.5235845534322368</v>
      </c>
      <c r="S51" s="1">
        <f t="shared" si="4"/>
        <v>2.69496036707194</v>
      </c>
      <c r="T51" s="1">
        <f t="shared" si="5"/>
        <v>2.4448342615264647</v>
      </c>
      <c r="U51" s="126"/>
      <c r="V51" s="126"/>
      <c r="X51" s="129">
        <v>41964222399270.102</v>
      </c>
      <c r="Y51">
        <v>292.613</v>
      </c>
      <c r="Z51" s="1">
        <f t="shared" si="17"/>
        <v>204.48237207239899</v>
      </c>
      <c r="AA51" s="1">
        <f t="shared" si="17"/>
        <v>134.17936866046699</v>
      </c>
      <c r="AB51" s="1">
        <f t="shared" si="9"/>
        <v>1.5239479371067068</v>
      </c>
      <c r="AC51" s="1">
        <f t="shared" si="10"/>
        <v>2.6955728171403415</v>
      </c>
      <c r="AD51" s="1">
        <f t="shared" si="11"/>
        <v>2.4450079715961937</v>
      </c>
      <c r="AE51" s="123">
        <f t="shared" si="12"/>
        <v>6.124500684014933E-4</v>
      </c>
      <c r="AF51" s="123">
        <f t="shared" si="13"/>
        <v>1.7371006972899394E-4</v>
      </c>
    </row>
    <row r="52" spans="1:32">
      <c r="P52"/>
      <c r="Q5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LP Banco Mundial</vt:lpstr>
      <vt:lpstr>PNAD</vt:lpstr>
      <vt:lpstr>PNADc</vt:lpstr>
      <vt:lpstr>POF</vt:lpstr>
      <vt:lpstr>Censo</vt:lpstr>
      <vt:lpstr>PME</vt:lpstr>
      <vt:lpstr>Salário mínimo</vt:lpstr>
      <vt:lpstr>INPC</vt:lpstr>
      <vt:lpstr>IPCA</vt:lpstr>
      <vt:lpstr>IGPC-MTB</vt:lpstr>
      <vt:lpstr>CPI</vt:lpstr>
      <vt:lpstr>PPP</vt:lpstr>
      <vt:lpstr>PPP (mensal)</vt:lpstr>
      <vt:lpstr>PPP (anual)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</dc:creator>
  <dc:description/>
  <cp:lastModifiedBy>Felipe Luz</cp:lastModifiedBy>
  <cp:revision>7</cp:revision>
  <dcterms:created xsi:type="dcterms:W3CDTF">2005-11-01T11:28:16Z</dcterms:created>
  <dcterms:modified xsi:type="dcterms:W3CDTF">2024-09-04T11:44:35Z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2024-08-30T14:45:53Z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c1648e3d-f949-4d5c-94a7-80ce7846c25d</vt:lpwstr>
  </property>
  <property fmtid="{D5CDD505-2E9C-101B-9397-08002B2CF9AE}" pid="13" name="MSIP_Label_defa4170-0d19-0005-0004-bc88714345d2_ActionId">
    <vt:lpwstr>d994e560-fd85-4159-b502-7b04b9fd8830</vt:lpwstr>
  </property>
  <property fmtid="{D5CDD505-2E9C-101B-9397-08002B2CF9AE}" pid="14" name="MSIP_Label_defa4170-0d19-0005-0004-bc88714345d2_ContentBits">
    <vt:lpwstr>0</vt:lpwstr>
  </property>
</Properties>
</file>