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niversidade\UFPR\- Dissertação\Modelos\ORANI\Desagregação\POF\output\"/>
    </mc:Choice>
  </mc:AlternateContent>
  <xr:revisionPtr revIDLastSave="0" documentId="13_ncr:1_{9713BBB1-30A5-4D2A-B4A3-CE568557DD8A}" xr6:coauthVersionLast="47" xr6:coauthVersionMax="47" xr10:uidLastSave="{00000000-0000-0000-0000-000000000000}"/>
  <bookViews>
    <workbookView xWindow="-108" yWindow="-108" windowWidth="23256" windowHeight="12456" xr2:uid="{1AF9E793-4A93-4CD2-923C-92523C8F8F2E}"/>
  </bookViews>
  <sheets>
    <sheet name="Dsp_POFxSCN128" sheetId="3" r:id="rId1"/>
    <sheet name="Dsp_POFxSCN124" sheetId="4" r:id="rId2"/>
    <sheet name="Dsp_HH_POFxSCN124" sheetId="5" r:id="rId3"/>
    <sheet name="Rda_POFxSCN68" sheetId="6" r:id="rId4"/>
    <sheet name="Rda_POFxSCN65" sheetId="7" r:id="rId5"/>
    <sheet name="Rda_HH_POFxSCN65" sheetId="8" r:id="rId6"/>
    <sheet name="V3PUR" sheetId="9" r:id="rId7"/>
  </sheets>
  <definedNames>
    <definedName name="_xlnm._FilterDatabase" localSheetId="2" hidden="1">Dsp_HH_POFxSCN124!$A$1:$N$125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2" i="5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2" i="9"/>
  <c r="AA64" i="8"/>
  <c r="W63" i="8"/>
  <c r="T63" i="8"/>
  <c r="AA61" i="8"/>
  <c r="U60" i="8"/>
  <c r="Y58" i="8"/>
  <c r="S57" i="8"/>
  <c r="W55" i="8"/>
  <c r="AA53" i="8"/>
  <c r="U52" i="8"/>
  <c r="Y50" i="8"/>
  <c r="S49" i="8"/>
  <c r="W47" i="8"/>
  <c r="AA45" i="8"/>
  <c r="U44" i="8"/>
  <c r="S41" i="8"/>
  <c r="W39" i="8"/>
  <c r="AA37" i="8"/>
  <c r="U36" i="8"/>
  <c r="Y34" i="8"/>
  <c r="V32" i="8"/>
  <c r="X31" i="8"/>
  <c r="Z30" i="8"/>
  <c r="R30" i="8"/>
  <c r="T29" i="8"/>
  <c r="V28" i="8"/>
  <c r="X27" i="8"/>
  <c r="Z26" i="8"/>
  <c r="R26" i="8"/>
  <c r="T25" i="8"/>
  <c r="V24" i="8"/>
  <c r="X23" i="8"/>
  <c r="T23" i="8"/>
  <c r="R23" i="8"/>
  <c r="R22" i="8"/>
  <c r="X21" i="8"/>
  <c r="V21" i="8"/>
  <c r="V20" i="8"/>
  <c r="R20" i="8"/>
  <c r="Z19" i="8"/>
  <c r="Z18" i="8"/>
  <c r="V18" i="8"/>
  <c r="T18" i="8"/>
  <c r="T17" i="8"/>
  <c r="Z16" i="8"/>
  <c r="X16" i="8"/>
  <c r="N61" i="8"/>
  <c r="AA63" i="8" s="1"/>
  <c r="M61" i="8"/>
  <c r="L61" i="8"/>
  <c r="K61" i="8"/>
  <c r="J61" i="8"/>
  <c r="W61" i="8" s="1"/>
  <c r="I61" i="8"/>
  <c r="V63" i="8" s="1"/>
  <c r="H61" i="8"/>
  <c r="G61" i="8"/>
  <c r="T61" i="8" s="1"/>
  <c r="F61" i="8"/>
  <c r="S63" i="8" s="1"/>
  <c r="E61" i="8"/>
  <c r="N60" i="8"/>
  <c r="AA60" i="8" s="1"/>
  <c r="M60" i="8"/>
  <c r="Z60" i="8" s="1"/>
  <c r="L60" i="8"/>
  <c r="Y60" i="8" s="1"/>
  <c r="K60" i="8"/>
  <c r="X60" i="8" s="1"/>
  <c r="J60" i="8"/>
  <c r="W60" i="8" s="1"/>
  <c r="I60" i="8"/>
  <c r="V60" i="8" s="1"/>
  <c r="H60" i="8"/>
  <c r="G60" i="8"/>
  <c r="T60" i="8" s="1"/>
  <c r="F60" i="8"/>
  <c r="S60" i="8" s="1"/>
  <c r="E60" i="8"/>
  <c r="R60" i="8" s="1"/>
  <c r="N59" i="8"/>
  <c r="M59" i="8"/>
  <c r="L59" i="8"/>
  <c r="K59" i="8"/>
  <c r="J59" i="8"/>
  <c r="I59" i="8"/>
  <c r="H59" i="8"/>
  <c r="G59" i="8"/>
  <c r="F59" i="8"/>
  <c r="E59" i="8"/>
  <c r="N58" i="8"/>
  <c r="AA58" i="8" s="1"/>
  <c r="M58" i="8"/>
  <c r="Z58" i="8" s="1"/>
  <c r="L58" i="8"/>
  <c r="K58" i="8"/>
  <c r="X58" i="8" s="1"/>
  <c r="J58" i="8"/>
  <c r="W58" i="8" s="1"/>
  <c r="I58" i="8"/>
  <c r="V58" i="8" s="1"/>
  <c r="H58" i="8"/>
  <c r="U58" i="8" s="1"/>
  <c r="G58" i="8"/>
  <c r="T58" i="8" s="1"/>
  <c r="F58" i="8"/>
  <c r="S58" i="8" s="1"/>
  <c r="E58" i="8"/>
  <c r="R58" i="8" s="1"/>
  <c r="N57" i="8"/>
  <c r="AA57" i="8" s="1"/>
  <c r="M57" i="8"/>
  <c r="Z57" i="8" s="1"/>
  <c r="L57" i="8"/>
  <c r="Y57" i="8" s="1"/>
  <c r="K57" i="8"/>
  <c r="X57" i="8" s="1"/>
  <c r="J57" i="8"/>
  <c r="W57" i="8" s="1"/>
  <c r="I57" i="8"/>
  <c r="V57" i="8" s="1"/>
  <c r="H57" i="8"/>
  <c r="U57" i="8" s="1"/>
  <c r="G57" i="8"/>
  <c r="T57" i="8" s="1"/>
  <c r="F57" i="8"/>
  <c r="E57" i="8"/>
  <c r="R57" i="8" s="1"/>
  <c r="N56" i="8"/>
  <c r="AA56" i="8" s="1"/>
  <c r="M56" i="8"/>
  <c r="Z56" i="8" s="1"/>
  <c r="L56" i="8"/>
  <c r="Y56" i="8" s="1"/>
  <c r="K56" i="8"/>
  <c r="X56" i="8" s="1"/>
  <c r="J56" i="8"/>
  <c r="W56" i="8" s="1"/>
  <c r="I56" i="8"/>
  <c r="V56" i="8" s="1"/>
  <c r="H56" i="8"/>
  <c r="U56" i="8" s="1"/>
  <c r="G56" i="8"/>
  <c r="T56" i="8" s="1"/>
  <c r="F56" i="8"/>
  <c r="S56" i="8" s="1"/>
  <c r="E56" i="8"/>
  <c r="R56" i="8" s="1"/>
  <c r="N55" i="8"/>
  <c r="AA55" i="8" s="1"/>
  <c r="M55" i="8"/>
  <c r="Z55" i="8" s="1"/>
  <c r="L55" i="8"/>
  <c r="Y55" i="8" s="1"/>
  <c r="K55" i="8"/>
  <c r="X55" i="8" s="1"/>
  <c r="J55" i="8"/>
  <c r="I55" i="8"/>
  <c r="V55" i="8" s="1"/>
  <c r="H55" i="8"/>
  <c r="U55" i="8" s="1"/>
  <c r="G55" i="8"/>
  <c r="T55" i="8" s="1"/>
  <c r="F55" i="8"/>
  <c r="S55" i="8" s="1"/>
  <c r="E55" i="8"/>
  <c r="R55" i="8" s="1"/>
  <c r="N54" i="8"/>
  <c r="AA54" i="8" s="1"/>
  <c r="M54" i="8"/>
  <c r="Z54" i="8" s="1"/>
  <c r="L54" i="8"/>
  <c r="Y54" i="8" s="1"/>
  <c r="K54" i="8"/>
  <c r="X54" i="8" s="1"/>
  <c r="J54" i="8"/>
  <c r="W54" i="8" s="1"/>
  <c r="I54" i="8"/>
  <c r="V54" i="8" s="1"/>
  <c r="H54" i="8"/>
  <c r="U54" i="8" s="1"/>
  <c r="G54" i="8"/>
  <c r="T54" i="8" s="1"/>
  <c r="F54" i="8"/>
  <c r="S54" i="8" s="1"/>
  <c r="E54" i="8"/>
  <c r="R54" i="8" s="1"/>
  <c r="N53" i="8"/>
  <c r="M53" i="8"/>
  <c r="Z53" i="8" s="1"/>
  <c r="L53" i="8"/>
  <c r="Y53" i="8" s="1"/>
  <c r="K53" i="8"/>
  <c r="X53" i="8" s="1"/>
  <c r="J53" i="8"/>
  <c r="W53" i="8" s="1"/>
  <c r="I53" i="8"/>
  <c r="V53" i="8" s="1"/>
  <c r="H53" i="8"/>
  <c r="U53" i="8" s="1"/>
  <c r="G53" i="8"/>
  <c r="T53" i="8" s="1"/>
  <c r="F53" i="8"/>
  <c r="S53" i="8" s="1"/>
  <c r="E53" i="8"/>
  <c r="R53" i="8" s="1"/>
  <c r="N52" i="8"/>
  <c r="AA52" i="8" s="1"/>
  <c r="M52" i="8"/>
  <c r="Z52" i="8" s="1"/>
  <c r="L52" i="8"/>
  <c r="Y52" i="8" s="1"/>
  <c r="K52" i="8"/>
  <c r="X52" i="8" s="1"/>
  <c r="J52" i="8"/>
  <c r="W52" i="8" s="1"/>
  <c r="I52" i="8"/>
  <c r="V52" i="8" s="1"/>
  <c r="H52" i="8"/>
  <c r="G52" i="8"/>
  <c r="T52" i="8" s="1"/>
  <c r="F52" i="8"/>
  <c r="S52" i="8" s="1"/>
  <c r="E52" i="8"/>
  <c r="R52" i="8" s="1"/>
  <c r="N51" i="8"/>
  <c r="AA51" i="8" s="1"/>
  <c r="M51" i="8"/>
  <c r="Z51" i="8" s="1"/>
  <c r="L51" i="8"/>
  <c r="Y51" i="8" s="1"/>
  <c r="K51" i="8"/>
  <c r="X51" i="8" s="1"/>
  <c r="J51" i="8"/>
  <c r="W51" i="8" s="1"/>
  <c r="I51" i="8"/>
  <c r="V51" i="8" s="1"/>
  <c r="H51" i="8"/>
  <c r="U51" i="8" s="1"/>
  <c r="G51" i="8"/>
  <c r="T51" i="8" s="1"/>
  <c r="F51" i="8"/>
  <c r="S51" i="8" s="1"/>
  <c r="E51" i="8"/>
  <c r="R51" i="8" s="1"/>
  <c r="N50" i="8"/>
  <c r="AA50" i="8" s="1"/>
  <c r="M50" i="8"/>
  <c r="Z50" i="8" s="1"/>
  <c r="L50" i="8"/>
  <c r="K50" i="8"/>
  <c r="X50" i="8" s="1"/>
  <c r="J50" i="8"/>
  <c r="W50" i="8" s="1"/>
  <c r="I50" i="8"/>
  <c r="V50" i="8" s="1"/>
  <c r="H50" i="8"/>
  <c r="U50" i="8" s="1"/>
  <c r="G50" i="8"/>
  <c r="T50" i="8" s="1"/>
  <c r="F50" i="8"/>
  <c r="S50" i="8" s="1"/>
  <c r="E50" i="8"/>
  <c r="R50" i="8" s="1"/>
  <c r="N49" i="8"/>
  <c r="AA49" i="8" s="1"/>
  <c r="M49" i="8"/>
  <c r="Z49" i="8" s="1"/>
  <c r="L49" i="8"/>
  <c r="Y49" i="8" s="1"/>
  <c r="K49" i="8"/>
  <c r="X49" i="8" s="1"/>
  <c r="J49" i="8"/>
  <c r="W49" i="8" s="1"/>
  <c r="I49" i="8"/>
  <c r="V49" i="8" s="1"/>
  <c r="H49" i="8"/>
  <c r="U49" i="8" s="1"/>
  <c r="G49" i="8"/>
  <c r="T49" i="8" s="1"/>
  <c r="F49" i="8"/>
  <c r="E49" i="8"/>
  <c r="R49" i="8" s="1"/>
  <c r="N48" i="8"/>
  <c r="AA48" i="8" s="1"/>
  <c r="M48" i="8"/>
  <c r="Z48" i="8" s="1"/>
  <c r="L48" i="8"/>
  <c r="Y48" i="8" s="1"/>
  <c r="K48" i="8"/>
  <c r="X48" i="8" s="1"/>
  <c r="J48" i="8"/>
  <c r="W48" i="8" s="1"/>
  <c r="I48" i="8"/>
  <c r="V48" i="8" s="1"/>
  <c r="H48" i="8"/>
  <c r="U48" i="8" s="1"/>
  <c r="G48" i="8"/>
  <c r="T48" i="8" s="1"/>
  <c r="F48" i="8"/>
  <c r="S48" i="8" s="1"/>
  <c r="E48" i="8"/>
  <c r="R48" i="8" s="1"/>
  <c r="N47" i="8"/>
  <c r="AA47" i="8" s="1"/>
  <c r="M47" i="8"/>
  <c r="Z47" i="8" s="1"/>
  <c r="L47" i="8"/>
  <c r="Y47" i="8" s="1"/>
  <c r="K47" i="8"/>
  <c r="X47" i="8" s="1"/>
  <c r="J47" i="8"/>
  <c r="I47" i="8"/>
  <c r="V47" i="8" s="1"/>
  <c r="H47" i="8"/>
  <c r="U47" i="8" s="1"/>
  <c r="G47" i="8"/>
  <c r="T47" i="8" s="1"/>
  <c r="F47" i="8"/>
  <c r="S47" i="8" s="1"/>
  <c r="E47" i="8"/>
  <c r="R47" i="8" s="1"/>
  <c r="N46" i="8"/>
  <c r="AA46" i="8" s="1"/>
  <c r="M46" i="8"/>
  <c r="Z46" i="8" s="1"/>
  <c r="L46" i="8"/>
  <c r="Y46" i="8" s="1"/>
  <c r="K46" i="8"/>
  <c r="X46" i="8" s="1"/>
  <c r="J46" i="8"/>
  <c r="W46" i="8" s="1"/>
  <c r="I46" i="8"/>
  <c r="V46" i="8" s="1"/>
  <c r="H46" i="8"/>
  <c r="U46" i="8" s="1"/>
  <c r="G46" i="8"/>
  <c r="T46" i="8" s="1"/>
  <c r="F46" i="8"/>
  <c r="S46" i="8" s="1"/>
  <c r="E46" i="8"/>
  <c r="R46" i="8" s="1"/>
  <c r="N45" i="8"/>
  <c r="M45" i="8"/>
  <c r="Z45" i="8" s="1"/>
  <c r="L45" i="8"/>
  <c r="Y45" i="8" s="1"/>
  <c r="K45" i="8"/>
  <c r="X45" i="8" s="1"/>
  <c r="J45" i="8"/>
  <c r="W45" i="8" s="1"/>
  <c r="I45" i="8"/>
  <c r="V45" i="8" s="1"/>
  <c r="H45" i="8"/>
  <c r="U45" i="8" s="1"/>
  <c r="G45" i="8"/>
  <c r="T45" i="8" s="1"/>
  <c r="F45" i="8"/>
  <c r="S45" i="8" s="1"/>
  <c r="E45" i="8"/>
  <c r="R45" i="8" s="1"/>
  <c r="N44" i="8"/>
  <c r="AA44" i="8" s="1"/>
  <c r="M44" i="8"/>
  <c r="Z44" i="8" s="1"/>
  <c r="L44" i="8"/>
  <c r="Y44" i="8" s="1"/>
  <c r="K44" i="8"/>
  <c r="X44" i="8" s="1"/>
  <c r="J44" i="8"/>
  <c r="W44" i="8" s="1"/>
  <c r="I44" i="8"/>
  <c r="V44" i="8" s="1"/>
  <c r="H44" i="8"/>
  <c r="G44" i="8"/>
  <c r="T44" i="8" s="1"/>
  <c r="F44" i="8"/>
  <c r="S44" i="8" s="1"/>
  <c r="E44" i="8"/>
  <c r="R44" i="8" s="1"/>
  <c r="N42" i="8"/>
  <c r="AA42" i="8" s="1"/>
  <c r="N41" i="8"/>
  <c r="AA41" i="8" s="1"/>
  <c r="M41" i="8"/>
  <c r="Z41" i="8" s="1"/>
  <c r="L41" i="8"/>
  <c r="Y41" i="8" s="1"/>
  <c r="K41" i="8"/>
  <c r="X41" i="8" s="1"/>
  <c r="J41" i="8"/>
  <c r="W41" i="8" s="1"/>
  <c r="I41" i="8"/>
  <c r="V41" i="8" s="1"/>
  <c r="H41" i="8"/>
  <c r="U41" i="8" s="1"/>
  <c r="G41" i="8"/>
  <c r="T41" i="8" s="1"/>
  <c r="F41" i="8"/>
  <c r="E41" i="8"/>
  <c r="R41" i="8" s="1"/>
  <c r="N40" i="8"/>
  <c r="AA40" i="8" s="1"/>
  <c r="M40" i="8"/>
  <c r="Z40" i="8" s="1"/>
  <c r="L40" i="8"/>
  <c r="Y40" i="8" s="1"/>
  <c r="K40" i="8"/>
  <c r="X40" i="8" s="1"/>
  <c r="J40" i="8"/>
  <c r="W40" i="8" s="1"/>
  <c r="I40" i="8"/>
  <c r="V40" i="8" s="1"/>
  <c r="H40" i="8"/>
  <c r="U40" i="8" s="1"/>
  <c r="G40" i="8"/>
  <c r="T40" i="8" s="1"/>
  <c r="F40" i="8"/>
  <c r="S40" i="8" s="1"/>
  <c r="E40" i="8"/>
  <c r="R40" i="8" s="1"/>
  <c r="N39" i="8"/>
  <c r="AA39" i="8" s="1"/>
  <c r="M39" i="8"/>
  <c r="Z39" i="8" s="1"/>
  <c r="L39" i="8"/>
  <c r="Y39" i="8" s="1"/>
  <c r="K39" i="8"/>
  <c r="X39" i="8" s="1"/>
  <c r="J39" i="8"/>
  <c r="I39" i="8"/>
  <c r="V39" i="8" s="1"/>
  <c r="H39" i="8"/>
  <c r="U39" i="8" s="1"/>
  <c r="G39" i="8"/>
  <c r="T39" i="8" s="1"/>
  <c r="F39" i="8"/>
  <c r="S39" i="8" s="1"/>
  <c r="E39" i="8"/>
  <c r="R39" i="8" s="1"/>
  <c r="N38" i="8"/>
  <c r="AA38" i="8" s="1"/>
  <c r="M38" i="8"/>
  <c r="Z38" i="8" s="1"/>
  <c r="L38" i="8"/>
  <c r="Y38" i="8" s="1"/>
  <c r="K38" i="8"/>
  <c r="X38" i="8" s="1"/>
  <c r="J38" i="8"/>
  <c r="W38" i="8" s="1"/>
  <c r="I38" i="8"/>
  <c r="V38" i="8" s="1"/>
  <c r="H38" i="8"/>
  <c r="U38" i="8" s="1"/>
  <c r="G38" i="8"/>
  <c r="T38" i="8" s="1"/>
  <c r="F38" i="8"/>
  <c r="S38" i="8" s="1"/>
  <c r="E38" i="8"/>
  <c r="R38" i="8" s="1"/>
  <c r="N37" i="8"/>
  <c r="M37" i="8"/>
  <c r="Z37" i="8" s="1"/>
  <c r="L37" i="8"/>
  <c r="Y37" i="8" s="1"/>
  <c r="K37" i="8"/>
  <c r="X37" i="8" s="1"/>
  <c r="J37" i="8"/>
  <c r="W37" i="8" s="1"/>
  <c r="I37" i="8"/>
  <c r="V37" i="8" s="1"/>
  <c r="H37" i="8"/>
  <c r="U37" i="8" s="1"/>
  <c r="G37" i="8"/>
  <c r="T37" i="8" s="1"/>
  <c r="F37" i="8"/>
  <c r="S37" i="8" s="1"/>
  <c r="E37" i="8"/>
  <c r="R37" i="8" s="1"/>
  <c r="N36" i="8"/>
  <c r="AA36" i="8" s="1"/>
  <c r="M36" i="8"/>
  <c r="Z36" i="8" s="1"/>
  <c r="L36" i="8"/>
  <c r="Y36" i="8" s="1"/>
  <c r="K36" i="8"/>
  <c r="X36" i="8" s="1"/>
  <c r="J36" i="8"/>
  <c r="W36" i="8" s="1"/>
  <c r="I36" i="8"/>
  <c r="V36" i="8" s="1"/>
  <c r="H36" i="8"/>
  <c r="G36" i="8"/>
  <c r="T36" i="8" s="1"/>
  <c r="F36" i="8"/>
  <c r="S36" i="8" s="1"/>
  <c r="E36" i="8"/>
  <c r="R36" i="8" s="1"/>
  <c r="N35" i="8"/>
  <c r="AA35" i="8" s="1"/>
  <c r="M35" i="8"/>
  <c r="Z35" i="8" s="1"/>
  <c r="L35" i="8"/>
  <c r="Y35" i="8" s="1"/>
  <c r="K35" i="8"/>
  <c r="X35" i="8" s="1"/>
  <c r="J35" i="8"/>
  <c r="W35" i="8" s="1"/>
  <c r="I35" i="8"/>
  <c r="V35" i="8" s="1"/>
  <c r="H35" i="8"/>
  <c r="U35" i="8" s="1"/>
  <c r="G35" i="8"/>
  <c r="T35" i="8" s="1"/>
  <c r="F35" i="8"/>
  <c r="S35" i="8" s="1"/>
  <c r="E35" i="8"/>
  <c r="R35" i="8" s="1"/>
  <c r="N34" i="8"/>
  <c r="AA34" i="8" s="1"/>
  <c r="M34" i="8"/>
  <c r="Z34" i="8" s="1"/>
  <c r="L34" i="8"/>
  <c r="K34" i="8"/>
  <c r="X34" i="8" s="1"/>
  <c r="J34" i="8"/>
  <c r="W34" i="8" s="1"/>
  <c r="I34" i="8"/>
  <c r="V34" i="8" s="1"/>
  <c r="H34" i="8"/>
  <c r="U34" i="8" s="1"/>
  <c r="G34" i="8"/>
  <c r="T34" i="8" s="1"/>
  <c r="F34" i="8"/>
  <c r="S34" i="8" s="1"/>
  <c r="E34" i="8"/>
  <c r="R34" i="8" s="1"/>
  <c r="N33" i="8"/>
  <c r="AA33" i="8" s="1"/>
  <c r="M33" i="8"/>
  <c r="Z33" i="8" s="1"/>
  <c r="L33" i="8"/>
  <c r="Y33" i="8" s="1"/>
  <c r="K33" i="8"/>
  <c r="X33" i="8" s="1"/>
  <c r="J33" i="8"/>
  <c r="W33" i="8" s="1"/>
  <c r="I33" i="8"/>
  <c r="V33" i="8" s="1"/>
  <c r="H33" i="8"/>
  <c r="U33" i="8" s="1"/>
  <c r="G33" i="8"/>
  <c r="T33" i="8" s="1"/>
  <c r="F33" i="8"/>
  <c r="S33" i="8" s="1"/>
  <c r="E33" i="8"/>
  <c r="R33" i="8" s="1"/>
  <c r="N32" i="8"/>
  <c r="AA32" i="8" s="1"/>
  <c r="M32" i="8"/>
  <c r="Z32" i="8" s="1"/>
  <c r="L32" i="8"/>
  <c r="Y32" i="8" s="1"/>
  <c r="K32" i="8"/>
  <c r="X32" i="8" s="1"/>
  <c r="J32" i="8"/>
  <c r="W32" i="8" s="1"/>
  <c r="I32" i="8"/>
  <c r="H32" i="8"/>
  <c r="U32" i="8" s="1"/>
  <c r="G32" i="8"/>
  <c r="T32" i="8" s="1"/>
  <c r="F32" i="8"/>
  <c r="S32" i="8" s="1"/>
  <c r="E32" i="8"/>
  <c r="R32" i="8" s="1"/>
  <c r="N31" i="8"/>
  <c r="AA31" i="8" s="1"/>
  <c r="M31" i="8"/>
  <c r="Z31" i="8" s="1"/>
  <c r="L31" i="8"/>
  <c r="Y31" i="8" s="1"/>
  <c r="K31" i="8"/>
  <c r="J31" i="8"/>
  <c r="W31" i="8" s="1"/>
  <c r="I31" i="8"/>
  <c r="V31" i="8" s="1"/>
  <c r="H31" i="8"/>
  <c r="U31" i="8" s="1"/>
  <c r="G31" i="8"/>
  <c r="T31" i="8" s="1"/>
  <c r="F31" i="8"/>
  <c r="S31" i="8" s="1"/>
  <c r="E31" i="8"/>
  <c r="R31" i="8" s="1"/>
  <c r="N30" i="8"/>
  <c r="AA30" i="8" s="1"/>
  <c r="M30" i="8"/>
  <c r="L30" i="8"/>
  <c r="Y30" i="8" s="1"/>
  <c r="K30" i="8"/>
  <c r="X30" i="8" s="1"/>
  <c r="J30" i="8"/>
  <c r="W30" i="8" s="1"/>
  <c r="I30" i="8"/>
  <c r="V30" i="8" s="1"/>
  <c r="H30" i="8"/>
  <c r="U30" i="8" s="1"/>
  <c r="G30" i="8"/>
  <c r="T30" i="8" s="1"/>
  <c r="F30" i="8"/>
  <c r="S30" i="8" s="1"/>
  <c r="E30" i="8"/>
  <c r="N29" i="8"/>
  <c r="AA29" i="8" s="1"/>
  <c r="M29" i="8"/>
  <c r="Z29" i="8" s="1"/>
  <c r="L29" i="8"/>
  <c r="Y29" i="8" s="1"/>
  <c r="K29" i="8"/>
  <c r="X29" i="8" s="1"/>
  <c r="J29" i="8"/>
  <c r="W29" i="8" s="1"/>
  <c r="I29" i="8"/>
  <c r="V29" i="8" s="1"/>
  <c r="H29" i="8"/>
  <c r="U29" i="8" s="1"/>
  <c r="G29" i="8"/>
  <c r="F29" i="8"/>
  <c r="S29" i="8" s="1"/>
  <c r="E29" i="8"/>
  <c r="R29" i="8" s="1"/>
  <c r="N28" i="8"/>
  <c r="AA28" i="8" s="1"/>
  <c r="M28" i="8"/>
  <c r="Z28" i="8" s="1"/>
  <c r="L28" i="8"/>
  <c r="Y28" i="8" s="1"/>
  <c r="K28" i="8"/>
  <c r="X28" i="8" s="1"/>
  <c r="J28" i="8"/>
  <c r="W28" i="8" s="1"/>
  <c r="I28" i="8"/>
  <c r="H28" i="8"/>
  <c r="U28" i="8" s="1"/>
  <c r="G28" i="8"/>
  <c r="T28" i="8" s="1"/>
  <c r="F28" i="8"/>
  <c r="S28" i="8" s="1"/>
  <c r="E28" i="8"/>
  <c r="R28" i="8" s="1"/>
  <c r="N27" i="8"/>
  <c r="AA27" i="8" s="1"/>
  <c r="M27" i="8"/>
  <c r="Z27" i="8" s="1"/>
  <c r="L27" i="8"/>
  <c r="Y27" i="8" s="1"/>
  <c r="K27" i="8"/>
  <c r="J27" i="8"/>
  <c r="W27" i="8" s="1"/>
  <c r="I27" i="8"/>
  <c r="V27" i="8" s="1"/>
  <c r="H27" i="8"/>
  <c r="U27" i="8" s="1"/>
  <c r="G27" i="8"/>
  <c r="T27" i="8" s="1"/>
  <c r="F27" i="8"/>
  <c r="S27" i="8" s="1"/>
  <c r="E27" i="8"/>
  <c r="R27" i="8" s="1"/>
  <c r="N26" i="8"/>
  <c r="AA26" i="8" s="1"/>
  <c r="M26" i="8"/>
  <c r="L26" i="8"/>
  <c r="Y26" i="8" s="1"/>
  <c r="K26" i="8"/>
  <c r="X26" i="8" s="1"/>
  <c r="J26" i="8"/>
  <c r="W26" i="8" s="1"/>
  <c r="I26" i="8"/>
  <c r="V26" i="8" s="1"/>
  <c r="H26" i="8"/>
  <c r="U26" i="8" s="1"/>
  <c r="G26" i="8"/>
  <c r="T26" i="8" s="1"/>
  <c r="F26" i="8"/>
  <c r="S26" i="8" s="1"/>
  <c r="E26" i="8"/>
  <c r="N25" i="8"/>
  <c r="AA25" i="8" s="1"/>
  <c r="M25" i="8"/>
  <c r="Z25" i="8" s="1"/>
  <c r="L25" i="8"/>
  <c r="Y25" i="8" s="1"/>
  <c r="K25" i="8"/>
  <c r="X25" i="8" s="1"/>
  <c r="J25" i="8"/>
  <c r="W25" i="8" s="1"/>
  <c r="I25" i="8"/>
  <c r="V25" i="8" s="1"/>
  <c r="H25" i="8"/>
  <c r="U25" i="8" s="1"/>
  <c r="G25" i="8"/>
  <c r="F25" i="8"/>
  <c r="S25" i="8" s="1"/>
  <c r="E25" i="8"/>
  <c r="R25" i="8" s="1"/>
  <c r="N24" i="8"/>
  <c r="AA24" i="8" s="1"/>
  <c r="M24" i="8"/>
  <c r="Z24" i="8" s="1"/>
  <c r="L24" i="8"/>
  <c r="Y24" i="8" s="1"/>
  <c r="K24" i="8"/>
  <c r="X24" i="8" s="1"/>
  <c r="J24" i="8"/>
  <c r="W24" i="8" s="1"/>
  <c r="I24" i="8"/>
  <c r="H24" i="8"/>
  <c r="U24" i="8" s="1"/>
  <c r="G24" i="8"/>
  <c r="T24" i="8" s="1"/>
  <c r="F24" i="8"/>
  <c r="S24" i="8" s="1"/>
  <c r="E24" i="8"/>
  <c r="R24" i="8" s="1"/>
  <c r="N23" i="8"/>
  <c r="AA23" i="8" s="1"/>
  <c r="M23" i="8"/>
  <c r="Z23" i="8" s="1"/>
  <c r="L23" i="8"/>
  <c r="Y23" i="8" s="1"/>
  <c r="K23" i="8"/>
  <c r="J23" i="8"/>
  <c r="W23" i="8" s="1"/>
  <c r="I23" i="8"/>
  <c r="V23" i="8" s="1"/>
  <c r="H23" i="8"/>
  <c r="U23" i="8" s="1"/>
  <c r="G23" i="8"/>
  <c r="F23" i="8"/>
  <c r="S23" i="8" s="1"/>
  <c r="E23" i="8"/>
  <c r="N22" i="8"/>
  <c r="AA22" i="8" s="1"/>
  <c r="M22" i="8"/>
  <c r="Z22" i="8" s="1"/>
  <c r="L22" i="8"/>
  <c r="Y22" i="8" s="1"/>
  <c r="K22" i="8"/>
  <c r="X22" i="8" s="1"/>
  <c r="J22" i="8"/>
  <c r="W22" i="8" s="1"/>
  <c r="I22" i="8"/>
  <c r="V22" i="8" s="1"/>
  <c r="H22" i="8"/>
  <c r="U22" i="8" s="1"/>
  <c r="G22" i="8"/>
  <c r="T22" i="8" s="1"/>
  <c r="F22" i="8"/>
  <c r="S22" i="8" s="1"/>
  <c r="E22" i="8"/>
  <c r="N21" i="8"/>
  <c r="AA21" i="8" s="1"/>
  <c r="M21" i="8"/>
  <c r="Z21" i="8" s="1"/>
  <c r="L21" i="8"/>
  <c r="Y21" i="8" s="1"/>
  <c r="K21" i="8"/>
  <c r="J21" i="8"/>
  <c r="W21" i="8" s="1"/>
  <c r="I21" i="8"/>
  <c r="H21" i="8"/>
  <c r="U21" i="8" s="1"/>
  <c r="G21" i="8"/>
  <c r="T21" i="8" s="1"/>
  <c r="F21" i="8"/>
  <c r="S21" i="8" s="1"/>
  <c r="E21" i="8"/>
  <c r="R21" i="8" s="1"/>
  <c r="N20" i="8"/>
  <c r="AA20" i="8" s="1"/>
  <c r="M20" i="8"/>
  <c r="Z20" i="8" s="1"/>
  <c r="L20" i="8"/>
  <c r="Y20" i="8" s="1"/>
  <c r="K20" i="8"/>
  <c r="X20" i="8" s="1"/>
  <c r="J20" i="8"/>
  <c r="W20" i="8" s="1"/>
  <c r="I20" i="8"/>
  <c r="H20" i="8"/>
  <c r="U20" i="8" s="1"/>
  <c r="G20" i="8"/>
  <c r="T20" i="8" s="1"/>
  <c r="F20" i="8"/>
  <c r="S20" i="8" s="1"/>
  <c r="E20" i="8"/>
  <c r="N19" i="8"/>
  <c r="AA19" i="8" s="1"/>
  <c r="M19" i="8"/>
  <c r="L19" i="8"/>
  <c r="Y19" i="8" s="1"/>
  <c r="K19" i="8"/>
  <c r="X19" i="8" s="1"/>
  <c r="J19" i="8"/>
  <c r="W19" i="8" s="1"/>
  <c r="I19" i="8"/>
  <c r="V19" i="8" s="1"/>
  <c r="H19" i="8"/>
  <c r="U19" i="8" s="1"/>
  <c r="G19" i="8"/>
  <c r="T19" i="8" s="1"/>
  <c r="F19" i="8"/>
  <c r="S19" i="8" s="1"/>
  <c r="E19" i="8"/>
  <c r="R19" i="8" s="1"/>
  <c r="N18" i="8"/>
  <c r="AA18" i="8" s="1"/>
  <c r="M18" i="8"/>
  <c r="L18" i="8"/>
  <c r="Y18" i="8" s="1"/>
  <c r="K18" i="8"/>
  <c r="X18" i="8" s="1"/>
  <c r="J18" i="8"/>
  <c r="W18" i="8" s="1"/>
  <c r="I18" i="8"/>
  <c r="H18" i="8"/>
  <c r="U18" i="8" s="1"/>
  <c r="G18" i="8"/>
  <c r="F18" i="8"/>
  <c r="S18" i="8" s="1"/>
  <c r="E18" i="8"/>
  <c r="R18" i="8" s="1"/>
  <c r="N17" i="8"/>
  <c r="AA17" i="8" s="1"/>
  <c r="M17" i="8"/>
  <c r="Z17" i="8" s="1"/>
  <c r="L17" i="8"/>
  <c r="Y17" i="8" s="1"/>
  <c r="K17" i="8"/>
  <c r="X17" i="8" s="1"/>
  <c r="J17" i="8"/>
  <c r="W17" i="8" s="1"/>
  <c r="I17" i="8"/>
  <c r="V17" i="8" s="1"/>
  <c r="H17" i="8"/>
  <c r="U17" i="8" s="1"/>
  <c r="G17" i="8"/>
  <c r="F17" i="8"/>
  <c r="S17" i="8" s="1"/>
  <c r="E17" i="8"/>
  <c r="R17" i="8" s="1"/>
  <c r="N16" i="8"/>
  <c r="AA16" i="8" s="1"/>
  <c r="M16" i="8"/>
  <c r="L16" i="8"/>
  <c r="Y16" i="8" s="1"/>
  <c r="K16" i="8"/>
  <c r="J16" i="8"/>
  <c r="W16" i="8" s="1"/>
  <c r="I16" i="8"/>
  <c r="V16" i="8" s="1"/>
  <c r="H16" i="8"/>
  <c r="U16" i="8" s="1"/>
  <c r="G16" i="8"/>
  <c r="T16" i="8" s="1"/>
  <c r="F16" i="8"/>
  <c r="S16" i="8" s="1"/>
  <c r="E16" i="8"/>
  <c r="R16" i="8" s="1"/>
  <c r="N15" i="8"/>
  <c r="AA15" i="8" s="1"/>
  <c r="M15" i="8"/>
  <c r="Z15" i="8" s="1"/>
  <c r="L15" i="8"/>
  <c r="Y15" i="8" s="1"/>
  <c r="K15" i="8"/>
  <c r="X15" i="8" s="1"/>
  <c r="J15" i="8"/>
  <c r="W15" i="8" s="1"/>
  <c r="I15" i="8"/>
  <c r="V15" i="8" s="1"/>
  <c r="H15" i="8"/>
  <c r="U15" i="8" s="1"/>
  <c r="G15" i="8"/>
  <c r="T15" i="8" s="1"/>
  <c r="F15" i="8"/>
  <c r="S15" i="8" s="1"/>
  <c r="E15" i="8"/>
  <c r="R15" i="8" s="1"/>
  <c r="N14" i="8"/>
  <c r="AA14" i="8" s="1"/>
  <c r="M14" i="8"/>
  <c r="Z14" i="8" s="1"/>
  <c r="L14" i="8"/>
  <c r="Y14" i="8" s="1"/>
  <c r="K14" i="8"/>
  <c r="X14" i="8" s="1"/>
  <c r="J14" i="8"/>
  <c r="W14" i="8" s="1"/>
  <c r="I14" i="8"/>
  <c r="V14" i="8" s="1"/>
  <c r="H14" i="8"/>
  <c r="U14" i="8" s="1"/>
  <c r="G14" i="8"/>
  <c r="T14" i="8" s="1"/>
  <c r="F14" i="8"/>
  <c r="S14" i="8" s="1"/>
  <c r="E14" i="8"/>
  <c r="R14" i="8" s="1"/>
  <c r="N13" i="8"/>
  <c r="AA13" i="8" s="1"/>
  <c r="M13" i="8"/>
  <c r="Z13" i="8" s="1"/>
  <c r="L13" i="8"/>
  <c r="Y13" i="8" s="1"/>
  <c r="K13" i="8"/>
  <c r="X13" i="8" s="1"/>
  <c r="J13" i="8"/>
  <c r="W13" i="8" s="1"/>
  <c r="I13" i="8"/>
  <c r="V13" i="8" s="1"/>
  <c r="H13" i="8"/>
  <c r="U13" i="8" s="1"/>
  <c r="G13" i="8"/>
  <c r="T13" i="8" s="1"/>
  <c r="F13" i="8"/>
  <c r="S13" i="8" s="1"/>
  <c r="E13" i="8"/>
  <c r="R13" i="8" s="1"/>
  <c r="N12" i="8"/>
  <c r="AA12" i="8" s="1"/>
  <c r="M12" i="8"/>
  <c r="Z12" i="8" s="1"/>
  <c r="L12" i="8"/>
  <c r="Y12" i="8" s="1"/>
  <c r="K12" i="8"/>
  <c r="X12" i="8" s="1"/>
  <c r="J12" i="8"/>
  <c r="W12" i="8" s="1"/>
  <c r="I12" i="8"/>
  <c r="V12" i="8" s="1"/>
  <c r="H12" i="8"/>
  <c r="U12" i="8" s="1"/>
  <c r="G12" i="8"/>
  <c r="T12" i="8" s="1"/>
  <c r="F12" i="8"/>
  <c r="S12" i="8" s="1"/>
  <c r="E12" i="8"/>
  <c r="R12" i="8" s="1"/>
  <c r="N11" i="8"/>
  <c r="AA11" i="8" s="1"/>
  <c r="M11" i="8"/>
  <c r="Z11" i="8" s="1"/>
  <c r="L11" i="8"/>
  <c r="Y11" i="8" s="1"/>
  <c r="K11" i="8"/>
  <c r="X11" i="8" s="1"/>
  <c r="J11" i="8"/>
  <c r="W11" i="8" s="1"/>
  <c r="I11" i="8"/>
  <c r="V11" i="8" s="1"/>
  <c r="H11" i="8"/>
  <c r="U11" i="8" s="1"/>
  <c r="G11" i="8"/>
  <c r="T11" i="8" s="1"/>
  <c r="F11" i="8"/>
  <c r="S11" i="8" s="1"/>
  <c r="E11" i="8"/>
  <c r="R11" i="8" s="1"/>
  <c r="N10" i="8"/>
  <c r="AA10" i="8" s="1"/>
  <c r="M10" i="8"/>
  <c r="Z10" i="8" s="1"/>
  <c r="L10" i="8"/>
  <c r="Y10" i="8" s="1"/>
  <c r="K10" i="8"/>
  <c r="X10" i="8" s="1"/>
  <c r="J10" i="8"/>
  <c r="W10" i="8" s="1"/>
  <c r="I10" i="8"/>
  <c r="V10" i="8" s="1"/>
  <c r="H10" i="8"/>
  <c r="U10" i="8" s="1"/>
  <c r="G10" i="8"/>
  <c r="T10" i="8" s="1"/>
  <c r="F10" i="8"/>
  <c r="S10" i="8" s="1"/>
  <c r="E10" i="8"/>
  <c r="R10" i="8" s="1"/>
  <c r="N9" i="8"/>
  <c r="AA9" i="8" s="1"/>
  <c r="M9" i="8"/>
  <c r="Z9" i="8" s="1"/>
  <c r="L9" i="8"/>
  <c r="Y9" i="8" s="1"/>
  <c r="K9" i="8"/>
  <c r="X9" i="8" s="1"/>
  <c r="J9" i="8"/>
  <c r="W9" i="8" s="1"/>
  <c r="I9" i="8"/>
  <c r="V9" i="8" s="1"/>
  <c r="H9" i="8"/>
  <c r="U9" i="8" s="1"/>
  <c r="G9" i="8"/>
  <c r="T9" i="8" s="1"/>
  <c r="F9" i="8"/>
  <c r="S9" i="8" s="1"/>
  <c r="E9" i="8"/>
  <c r="R9" i="8" s="1"/>
  <c r="N8" i="8"/>
  <c r="AA8" i="8" s="1"/>
  <c r="M8" i="8"/>
  <c r="Z8" i="8" s="1"/>
  <c r="L8" i="8"/>
  <c r="Y8" i="8" s="1"/>
  <c r="K8" i="8"/>
  <c r="X8" i="8" s="1"/>
  <c r="J8" i="8"/>
  <c r="W8" i="8" s="1"/>
  <c r="I8" i="8"/>
  <c r="V8" i="8" s="1"/>
  <c r="H8" i="8"/>
  <c r="U8" i="8" s="1"/>
  <c r="G8" i="8"/>
  <c r="T8" i="8" s="1"/>
  <c r="F8" i="8"/>
  <c r="S8" i="8" s="1"/>
  <c r="E8" i="8"/>
  <c r="R8" i="8" s="1"/>
  <c r="N7" i="8"/>
  <c r="AA7" i="8" s="1"/>
  <c r="M7" i="8"/>
  <c r="Z7" i="8" s="1"/>
  <c r="L7" i="8"/>
  <c r="Y7" i="8" s="1"/>
  <c r="K7" i="8"/>
  <c r="X7" i="8" s="1"/>
  <c r="J7" i="8"/>
  <c r="W7" i="8" s="1"/>
  <c r="I7" i="8"/>
  <c r="V7" i="8" s="1"/>
  <c r="H7" i="8"/>
  <c r="U7" i="8" s="1"/>
  <c r="G7" i="8"/>
  <c r="T7" i="8" s="1"/>
  <c r="F7" i="8"/>
  <c r="S7" i="8" s="1"/>
  <c r="E7" i="8"/>
  <c r="R7" i="8" s="1"/>
  <c r="N6" i="8"/>
  <c r="AA6" i="8" s="1"/>
  <c r="M6" i="8"/>
  <c r="Z6" i="8" s="1"/>
  <c r="L6" i="8"/>
  <c r="Y6" i="8" s="1"/>
  <c r="K6" i="8"/>
  <c r="X6" i="8" s="1"/>
  <c r="J6" i="8"/>
  <c r="W6" i="8" s="1"/>
  <c r="I6" i="8"/>
  <c r="V6" i="8" s="1"/>
  <c r="H6" i="8"/>
  <c r="U6" i="8" s="1"/>
  <c r="G6" i="8"/>
  <c r="T6" i="8" s="1"/>
  <c r="F6" i="8"/>
  <c r="S6" i="8" s="1"/>
  <c r="E6" i="8"/>
  <c r="R6" i="8" s="1"/>
  <c r="N5" i="8"/>
  <c r="AA5" i="8" s="1"/>
  <c r="M5" i="8"/>
  <c r="Z5" i="8" s="1"/>
  <c r="L5" i="8"/>
  <c r="Y5" i="8" s="1"/>
  <c r="K5" i="8"/>
  <c r="X5" i="8" s="1"/>
  <c r="J5" i="8"/>
  <c r="W5" i="8" s="1"/>
  <c r="I5" i="8"/>
  <c r="V5" i="8" s="1"/>
  <c r="H5" i="8"/>
  <c r="U5" i="8" s="1"/>
  <c r="G5" i="8"/>
  <c r="T5" i="8" s="1"/>
  <c r="F5" i="8"/>
  <c r="S5" i="8" s="1"/>
  <c r="E5" i="8"/>
  <c r="R5" i="8" s="1"/>
  <c r="N4" i="8"/>
  <c r="AA4" i="8" s="1"/>
  <c r="M4" i="8"/>
  <c r="Z4" i="8" s="1"/>
  <c r="L4" i="8"/>
  <c r="Y4" i="8" s="1"/>
  <c r="K4" i="8"/>
  <c r="X4" i="8" s="1"/>
  <c r="J4" i="8"/>
  <c r="W4" i="8" s="1"/>
  <c r="I4" i="8"/>
  <c r="V4" i="8" s="1"/>
  <c r="H4" i="8"/>
  <c r="U4" i="8" s="1"/>
  <c r="G4" i="8"/>
  <c r="T4" i="8" s="1"/>
  <c r="F4" i="8"/>
  <c r="S4" i="8" s="1"/>
  <c r="E4" i="8"/>
  <c r="R4" i="8" s="1"/>
  <c r="N3" i="8"/>
  <c r="AA3" i="8" s="1"/>
  <c r="M3" i="8"/>
  <c r="Z3" i="8" s="1"/>
  <c r="L3" i="8"/>
  <c r="Y3" i="8" s="1"/>
  <c r="K3" i="8"/>
  <c r="X3" i="8" s="1"/>
  <c r="J3" i="8"/>
  <c r="W3" i="8" s="1"/>
  <c r="I3" i="8"/>
  <c r="V3" i="8" s="1"/>
  <c r="H3" i="8"/>
  <c r="U3" i="8" s="1"/>
  <c r="G3" i="8"/>
  <c r="T3" i="8" s="1"/>
  <c r="F3" i="8"/>
  <c r="S3" i="8" s="1"/>
  <c r="E3" i="8"/>
  <c r="R3" i="8" s="1"/>
  <c r="N2" i="8"/>
  <c r="AA2" i="8" s="1"/>
  <c r="M2" i="8"/>
  <c r="Z2" i="8" s="1"/>
  <c r="L2" i="8"/>
  <c r="Y2" i="8" s="1"/>
  <c r="K2" i="8"/>
  <c r="X2" i="8" s="1"/>
  <c r="J2" i="8"/>
  <c r="W2" i="8" s="1"/>
  <c r="I2" i="8"/>
  <c r="V2" i="8" s="1"/>
  <c r="H2" i="8"/>
  <c r="U2" i="8" s="1"/>
  <c r="G2" i="8"/>
  <c r="T2" i="8" s="1"/>
  <c r="F2" i="8"/>
  <c r="S2" i="8" s="1"/>
  <c r="E2" i="8"/>
  <c r="R2" i="8" s="1"/>
  <c r="C2" i="8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N43" i="7"/>
  <c r="N43" i="8" s="1"/>
  <c r="AA43" i="8" s="1"/>
  <c r="M43" i="7"/>
  <c r="L43" i="7"/>
  <c r="K43" i="7"/>
  <c r="J43" i="7"/>
  <c r="J43" i="8" s="1"/>
  <c r="W43" i="8" s="1"/>
  <c r="I43" i="7"/>
  <c r="H43" i="7"/>
  <c r="G43" i="7"/>
  <c r="F43" i="7"/>
  <c r="F43" i="8" s="1"/>
  <c r="S43" i="8" s="1"/>
  <c r="E43" i="7"/>
  <c r="E43" i="8" s="1"/>
  <c r="R43" i="8" s="1"/>
  <c r="N42" i="7"/>
  <c r="M42" i="7"/>
  <c r="L42" i="7"/>
  <c r="L42" i="8" s="1"/>
  <c r="Y42" i="8" s="1"/>
  <c r="K42" i="7"/>
  <c r="J42" i="7"/>
  <c r="I42" i="7"/>
  <c r="H42" i="7"/>
  <c r="H42" i="8" s="1"/>
  <c r="U42" i="8" s="1"/>
  <c r="G42" i="7"/>
  <c r="G42" i="8" s="1"/>
  <c r="T42" i="8" s="1"/>
  <c r="F42" i="7"/>
  <c r="E42" i="7"/>
  <c r="C2" i="7"/>
  <c r="C3" i="7" s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U64" i="8" l="1"/>
  <c r="U59" i="8"/>
  <c r="U66" i="8"/>
  <c r="U62" i="8"/>
  <c r="U65" i="8"/>
  <c r="Y64" i="8"/>
  <c r="Y59" i="8"/>
  <c r="Y66" i="8"/>
  <c r="Y65" i="8"/>
  <c r="Y62" i="8"/>
  <c r="U61" i="8"/>
  <c r="U63" i="8"/>
  <c r="Y61" i="8"/>
  <c r="Y63" i="8"/>
  <c r="E42" i="8"/>
  <c r="R42" i="8" s="1"/>
  <c r="I42" i="8"/>
  <c r="V42" i="8" s="1"/>
  <c r="M42" i="8"/>
  <c r="Z42" i="8" s="1"/>
  <c r="G43" i="8"/>
  <c r="T43" i="8" s="1"/>
  <c r="K43" i="8"/>
  <c r="X43" i="8" s="1"/>
  <c r="H43" i="8"/>
  <c r="U43" i="8" s="1"/>
  <c r="F42" i="8"/>
  <c r="S42" i="8" s="1"/>
  <c r="L43" i="8"/>
  <c r="Y43" i="8" s="1"/>
  <c r="K42" i="8"/>
  <c r="X42" i="8" s="1"/>
  <c r="I43" i="8"/>
  <c r="V43" i="8" s="1"/>
  <c r="M43" i="8"/>
  <c r="Z43" i="8" s="1"/>
  <c r="J42" i="8"/>
  <c r="W42" i="8" s="1"/>
  <c r="R66" i="8"/>
  <c r="R62" i="8"/>
  <c r="R65" i="8"/>
  <c r="Z66" i="8"/>
  <c r="Z62" i="8"/>
  <c r="Z64" i="8"/>
  <c r="R63" i="8"/>
  <c r="R61" i="8"/>
  <c r="Z63" i="8"/>
  <c r="Z61" i="8"/>
  <c r="R59" i="8"/>
  <c r="R64" i="8"/>
  <c r="S66" i="8"/>
  <c r="S62" i="8"/>
  <c r="S65" i="8"/>
  <c r="S59" i="8"/>
  <c r="W66" i="8"/>
  <c r="W62" i="8"/>
  <c r="W65" i="8"/>
  <c r="W64" i="8"/>
  <c r="AA66" i="8"/>
  <c r="AA62" i="8"/>
  <c r="AA65" i="8"/>
  <c r="AA59" i="8"/>
  <c r="W59" i="8"/>
  <c r="S61" i="8"/>
  <c r="S64" i="8"/>
  <c r="Z65" i="8"/>
  <c r="V66" i="8"/>
  <c r="V62" i="8"/>
  <c r="V59" i="8"/>
  <c r="V65" i="8"/>
  <c r="T65" i="8"/>
  <c r="T64" i="8"/>
  <c r="T59" i="8"/>
  <c r="T62" i="8"/>
  <c r="X65" i="8"/>
  <c r="X64" i="8"/>
  <c r="X59" i="8"/>
  <c r="X66" i="8"/>
  <c r="X61" i="8"/>
  <c r="X63" i="8"/>
  <c r="Z59" i="8"/>
  <c r="V61" i="8"/>
  <c r="X62" i="8"/>
  <c r="V64" i="8"/>
  <c r="T66" i="8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AA119" i="5" l="1"/>
  <c r="Z119" i="5"/>
  <c r="Y119" i="5"/>
  <c r="X119" i="5"/>
  <c r="W119" i="5"/>
  <c r="V119" i="5"/>
  <c r="U119" i="5"/>
  <c r="T119" i="5"/>
  <c r="S119" i="5"/>
  <c r="R119" i="5"/>
  <c r="AA117" i="5"/>
  <c r="Z117" i="5"/>
  <c r="Y117" i="5"/>
  <c r="X117" i="5"/>
  <c r="W117" i="5"/>
  <c r="V117" i="5"/>
  <c r="U117" i="5"/>
  <c r="T117" i="5"/>
  <c r="S117" i="5"/>
  <c r="R117" i="5"/>
  <c r="AA116" i="5"/>
  <c r="Z116" i="5"/>
  <c r="Y116" i="5"/>
  <c r="X116" i="5"/>
  <c r="W116" i="5"/>
  <c r="V116" i="5"/>
  <c r="U116" i="5"/>
  <c r="T116" i="5"/>
  <c r="S116" i="5"/>
  <c r="R116" i="5"/>
  <c r="AA115" i="5"/>
  <c r="Z115" i="5"/>
  <c r="Y115" i="5"/>
  <c r="X115" i="5"/>
  <c r="W115" i="5"/>
  <c r="V115" i="5"/>
  <c r="U115" i="5"/>
  <c r="T115" i="5"/>
  <c r="S115" i="5"/>
  <c r="R115" i="5"/>
  <c r="AA108" i="5"/>
  <c r="Z108" i="5"/>
  <c r="Y108" i="5"/>
  <c r="X108" i="5"/>
  <c r="W108" i="5"/>
  <c r="V108" i="5"/>
  <c r="U108" i="5"/>
  <c r="T108" i="5"/>
  <c r="S108" i="5"/>
  <c r="R108" i="5"/>
  <c r="AA93" i="5"/>
  <c r="Z93" i="5"/>
  <c r="Y93" i="5"/>
  <c r="X93" i="5"/>
  <c r="W93" i="5"/>
  <c r="V93" i="5"/>
  <c r="U93" i="5"/>
  <c r="T93" i="5"/>
  <c r="S93" i="5"/>
  <c r="R93" i="5"/>
  <c r="AA92" i="5"/>
  <c r="Z92" i="5"/>
  <c r="Y92" i="5"/>
  <c r="X92" i="5"/>
  <c r="W92" i="5"/>
  <c r="V92" i="5"/>
  <c r="U92" i="5"/>
  <c r="T92" i="5"/>
  <c r="S92" i="5"/>
  <c r="R92" i="5"/>
  <c r="AA91" i="5"/>
  <c r="Z91" i="5"/>
  <c r="Y91" i="5"/>
  <c r="X91" i="5"/>
  <c r="W91" i="5"/>
  <c r="V91" i="5"/>
  <c r="U91" i="5"/>
  <c r="T91" i="5"/>
  <c r="S91" i="5"/>
  <c r="R91" i="5"/>
  <c r="AA84" i="5"/>
  <c r="Z84" i="5"/>
  <c r="Y84" i="5"/>
  <c r="X84" i="5"/>
  <c r="W84" i="5"/>
  <c r="V84" i="5"/>
  <c r="U84" i="5"/>
  <c r="T84" i="5"/>
  <c r="S84" i="5"/>
  <c r="R84" i="5"/>
  <c r="AA80" i="5"/>
  <c r="Z80" i="5"/>
  <c r="Y80" i="5"/>
  <c r="X80" i="5"/>
  <c r="W80" i="5"/>
  <c r="V80" i="5"/>
  <c r="U80" i="5"/>
  <c r="T80" i="5"/>
  <c r="S80" i="5"/>
  <c r="R80" i="5"/>
  <c r="AA73" i="5"/>
  <c r="Z73" i="5"/>
  <c r="Y73" i="5"/>
  <c r="X73" i="5"/>
  <c r="W73" i="5"/>
  <c r="V73" i="5"/>
  <c r="U73" i="5"/>
  <c r="T73" i="5"/>
  <c r="S73" i="5"/>
  <c r="R73" i="5"/>
  <c r="AA71" i="5"/>
  <c r="Z71" i="5"/>
  <c r="Y71" i="5"/>
  <c r="X71" i="5"/>
  <c r="W71" i="5"/>
  <c r="V71" i="5"/>
  <c r="U71" i="5"/>
  <c r="T71" i="5"/>
  <c r="S71" i="5"/>
  <c r="R71" i="5"/>
  <c r="AA68" i="5"/>
  <c r="Z68" i="5"/>
  <c r="Y68" i="5"/>
  <c r="X68" i="5"/>
  <c r="W68" i="5"/>
  <c r="V68" i="5"/>
  <c r="U68" i="5"/>
  <c r="T68" i="5"/>
  <c r="S68" i="5"/>
  <c r="R68" i="5"/>
  <c r="AA66" i="5"/>
  <c r="Z66" i="5"/>
  <c r="Y66" i="5"/>
  <c r="X66" i="5"/>
  <c r="W66" i="5"/>
  <c r="V66" i="5"/>
  <c r="U66" i="5"/>
  <c r="T66" i="5"/>
  <c r="S66" i="5"/>
  <c r="R66" i="5"/>
  <c r="AA65" i="5"/>
  <c r="Z65" i="5"/>
  <c r="Y65" i="5"/>
  <c r="X65" i="5"/>
  <c r="W65" i="5"/>
  <c r="V65" i="5"/>
  <c r="U65" i="5"/>
  <c r="T65" i="5"/>
  <c r="S65" i="5"/>
  <c r="R65" i="5"/>
  <c r="AA57" i="5"/>
  <c r="Z57" i="5"/>
  <c r="Y57" i="5"/>
  <c r="X57" i="5"/>
  <c r="W57" i="5"/>
  <c r="V57" i="5"/>
  <c r="U57" i="5"/>
  <c r="T57" i="5"/>
  <c r="S57" i="5"/>
  <c r="R57" i="5"/>
  <c r="AA56" i="5"/>
  <c r="Z56" i="5"/>
  <c r="Y56" i="5"/>
  <c r="X56" i="5"/>
  <c r="W56" i="5"/>
  <c r="V56" i="5"/>
  <c r="U56" i="5"/>
  <c r="T56" i="5"/>
  <c r="S56" i="5"/>
  <c r="R56" i="5"/>
  <c r="AA55" i="5"/>
  <c r="Z55" i="5"/>
  <c r="Y55" i="5"/>
  <c r="X55" i="5"/>
  <c r="W55" i="5"/>
  <c r="V55" i="5"/>
  <c r="U55" i="5"/>
  <c r="T55" i="5"/>
  <c r="S55" i="5"/>
  <c r="R55" i="5"/>
  <c r="AA50" i="5"/>
  <c r="Z50" i="5"/>
  <c r="Y50" i="5"/>
  <c r="X50" i="5"/>
  <c r="W50" i="5"/>
  <c r="V50" i="5"/>
  <c r="U50" i="5"/>
  <c r="T50" i="5"/>
  <c r="S50" i="5"/>
  <c r="R50" i="5"/>
  <c r="AA49" i="5"/>
  <c r="Z49" i="5"/>
  <c r="Y49" i="5"/>
  <c r="X49" i="5"/>
  <c r="W49" i="5"/>
  <c r="V49" i="5"/>
  <c r="U49" i="5"/>
  <c r="T49" i="5"/>
  <c r="S49" i="5"/>
  <c r="R49" i="5"/>
  <c r="AA44" i="5"/>
  <c r="Z44" i="5"/>
  <c r="Y44" i="5"/>
  <c r="X44" i="5"/>
  <c r="W44" i="5"/>
  <c r="V44" i="5"/>
  <c r="U44" i="5"/>
  <c r="T44" i="5"/>
  <c r="S44" i="5"/>
  <c r="R44" i="5"/>
  <c r="AA21" i="5"/>
  <c r="Z21" i="5"/>
  <c r="Y21" i="5"/>
  <c r="X21" i="5"/>
  <c r="W21" i="5"/>
  <c r="V21" i="5"/>
  <c r="U21" i="5"/>
  <c r="T21" i="5"/>
  <c r="S21" i="5"/>
  <c r="R21" i="5"/>
  <c r="AA20" i="5"/>
  <c r="Z20" i="5"/>
  <c r="Y20" i="5"/>
  <c r="X20" i="5"/>
  <c r="W20" i="5"/>
  <c r="V20" i="5"/>
  <c r="U20" i="5"/>
  <c r="T20" i="5"/>
  <c r="S20" i="5"/>
  <c r="R20" i="5"/>
  <c r="AA19" i="5"/>
  <c r="Z19" i="5"/>
  <c r="Y19" i="5"/>
  <c r="X19" i="5"/>
  <c r="W19" i="5"/>
  <c r="V19" i="5"/>
  <c r="U19" i="5"/>
  <c r="T19" i="5"/>
  <c r="S19" i="5"/>
  <c r="R19" i="5"/>
  <c r="AA18" i="5"/>
  <c r="Z18" i="5"/>
  <c r="Y18" i="5"/>
  <c r="X18" i="5"/>
  <c r="W18" i="5"/>
  <c r="V18" i="5"/>
  <c r="U18" i="5"/>
  <c r="T18" i="5"/>
  <c r="S18" i="5"/>
  <c r="R18" i="5"/>
  <c r="AA17" i="5"/>
  <c r="Z17" i="5"/>
  <c r="Y17" i="5"/>
  <c r="X17" i="5"/>
  <c r="W17" i="5"/>
  <c r="V17" i="5"/>
  <c r="U17" i="5"/>
  <c r="T17" i="5"/>
  <c r="S17" i="5"/>
  <c r="R17" i="5"/>
  <c r="N125" i="5" l="1"/>
  <c r="AA125" i="5" s="1"/>
  <c r="M125" i="5"/>
  <c r="Z125" i="5" s="1"/>
  <c r="L125" i="5"/>
  <c r="Y125" i="5" s="1"/>
  <c r="K125" i="5"/>
  <c r="X125" i="5" s="1"/>
  <c r="J125" i="5"/>
  <c r="W125" i="5" s="1"/>
  <c r="I125" i="5"/>
  <c r="V125" i="5" s="1"/>
  <c r="H125" i="5"/>
  <c r="U125" i="5" s="1"/>
  <c r="G125" i="5"/>
  <c r="T125" i="5" s="1"/>
  <c r="F125" i="5"/>
  <c r="S125" i="5" s="1"/>
  <c r="E125" i="5"/>
  <c r="R125" i="5" s="1"/>
  <c r="N124" i="5"/>
  <c r="AA124" i="5" s="1"/>
  <c r="M124" i="5"/>
  <c r="Z124" i="5" s="1"/>
  <c r="L124" i="5"/>
  <c r="Y124" i="5" s="1"/>
  <c r="K124" i="5"/>
  <c r="X124" i="5" s="1"/>
  <c r="J124" i="5"/>
  <c r="W124" i="5" s="1"/>
  <c r="I124" i="5"/>
  <c r="V124" i="5" s="1"/>
  <c r="H124" i="5"/>
  <c r="U124" i="5" s="1"/>
  <c r="G124" i="5"/>
  <c r="T124" i="5" s="1"/>
  <c r="F124" i="5"/>
  <c r="S124" i="5" s="1"/>
  <c r="E124" i="5"/>
  <c r="R124" i="5" s="1"/>
  <c r="N123" i="5"/>
  <c r="AA123" i="5" s="1"/>
  <c r="M123" i="5"/>
  <c r="Z123" i="5" s="1"/>
  <c r="L123" i="5"/>
  <c r="Y123" i="5" s="1"/>
  <c r="K123" i="5"/>
  <c r="X123" i="5" s="1"/>
  <c r="J123" i="5"/>
  <c r="W123" i="5" s="1"/>
  <c r="I123" i="5"/>
  <c r="V123" i="5" s="1"/>
  <c r="H123" i="5"/>
  <c r="U123" i="5" s="1"/>
  <c r="G123" i="5"/>
  <c r="T123" i="5" s="1"/>
  <c r="F123" i="5"/>
  <c r="S123" i="5" s="1"/>
  <c r="E123" i="5"/>
  <c r="R123" i="5" s="1"/>
  <c r="N122" i="5"/>
  <c r="AA122" i="5" s="1"/>
  <c r="M122" i="5"/>
  <c r="Z122" i="5" s="1"/>
  <c r="L122" i="5"/>
  <c r="Y122" i="5" s="1"/>
  <c r="K122" i="5"/>
  <c r="X122" i="5" s="1"/>
  <c r="J122" i="5"/>
  <c r="W122" i="5" s="1"/>
  <c r="I122" i="5"/>
  <c r="V122" i="5" s="1"/>
  <c r="H122" i="5"/>
  <c r="U122" i="5" s="1"/>
  <c r="G122" i="5"/>
  <c r="T122" i="5" s="1"/>
  <c r="F122" i="5"/>
  <c r="S122" i="5" s="1"/>
  <c r="E122" i="5"/>
  <c r="R122" i="5" s="1"/>
  <c r="N121" i="5"/>
  <c r="AA121" i="5" s="1"/>
  <c r="M121" i="5"/>
  <c r="Z121" i="5" s="1"/>
  <c r="L121" i="5"/>
  <c r="Y121" i="5" s="1"/>
  <c r="K121" i="5"/>
  <c r="X121" i="5" s="1"/>
  <c r="J121" i="5"/>
  <c r="W121" i="5" s="1"/>
  <c r="I121" i="5"/>
  <c r="V121" i="5" s="1"/>
  <c r="H121" i="5"/>
  <c r="U121" i="5" s="1"/>
  <c r="G121" i="5"/>
  <c r="T121" i="5" s="1"/>
  <c r="F121" i="5"/>
  <c r="S121" i="5" s="1"/>
  <c r="E121" i="5"/>
  <c r="R121" i="5" s="1"/>
  <c r="N120" i="5"/>
  <c r="AA120" i="5" s="1"/>
  <c r="M120" i="5"/>
  <c r="Z120" i="5" s="1"/>
  <c r="L120" i="5"/>
  <c r="Y120" i="5" s="1"/>
  <c r="K120" i="5"/>
  <c r="X120" i="5" s="1"/>
  <c r="J120" i="5"/>
  <c r="W120" i="5" s="1"/>
  <c r="I120" i="5"/>
  <c r="V120" i="5" s="1"/>
  <c r="H120" i="5"/>
  <c r="U120" i="5" s="1"/>
  <c r="G120" i="5"/>
  <c r="T120" i="5" s="1"/>
  <c r="F120" i="5"/>
  <c r="S120" i="5" s="1"/>
  <c r="E120" i="5"/>
  <c r="R120" i="5" s="1"/>
  <c r="N118" i="5"/>
  <c r="AA118" i="5" s="1"/>
  <c r="M118" i="5"/>
  <c r="Z118" i="5" s="1"/>
  <c r="L118" i="5"/>
  <c r="Y118" i="5" s="1"/>
  <c r="K118" i="5"/>
  <c r="X118" i="5" s="1"/>
  <c r="J118" i="5"/>
  <c r="W118" i="5" s="1"/>
  <c r="I118" i="5"/>
  <c r="V118" i="5" s="1"/>
  <c r="H118" i="5"/>
  <c r="U118" i="5" s="1"/>
  <c r="G118" i="5"/>
  <c r="T118" i="5" s="1"/>
  <c r="F118" i="5"/>
  <c r="S118" i="5" s="1"/>
  <c r="E118" i="5"/>
  <c r="R118" i="5" s="1"/>
  <c r="N115" i="5"/>
  <c r="M115" i="5"/>
  <c r="L115" i="5"/>
  <c r="K115" i="5"/>
  <c r="J115" i="5"/>
  <c r="I115" i="5"/>
  <c r="H115" i="5"/>
  <c r="G115" i="5"/>
  <c r="F115" i="5"/>
  <c r="E115" i="5"/>
  <c r="N114" i="5"/>
  <c r="AA114" i="5" s="1"/>
  <c r="M114" i="5"/>
  <c r="Z114" i="5" s="1"/>
  <c r="L114" i="5"/>
  <c r="Y114" i="5" s="1"/>
  <c r="K114" i="5"/>
  <c r="X114" i="5" s="1"/>
  <c r="J114" i="5"/>
  <c r="W114" i="5" s="1"/>
  <c r="I114" i="5"/>
  <c r="V114" i="5" s="1"/>
  <c r="H114" i="5"/>
  <c r="U114" i="5" s="1"/>
  <c r="G114" i="5"/>
  <c r="T114" i="5" s="1"/>
  <c r="F114" i="5"/>
  <c r="S114" i="5" s="1"/>
  <c r="E114" i="5"/>
  <c r="R114" i="5" s="1"/>
  <c r="N113" i="5"/>
  <c r="AA113" i="5" s="1"/>
  <c r="M113" i="5"/>
  <c r="Z113" i="5" s="1"/>
  <c r="L113" i="5"/>
  <c r="Y113" i="5" s="1"/>
  <c r="K113" i="5"/>
  <c r="X113" i="5" s="1"/>
  <c r="J113" i="5"/>
  <c r="W113" i="5" s="1"/>
  <c r="I113" i="5"/>
  <c r="V113" i="5" s="1"/>
  <c r="H113" i="5"/>
  <c r="U113" i="5" s="1"/>
  <c r="G113" i="5"/>
  <c r="T113" i="5" s="1"/>
  <c r="F113" i="5"/>
  <c r="S113" i="5" s="1"/>
  <c r="E113" i="5"/>
  <c r="R113" i="5" s="1"/>
  <c r="N112" i="5"/>
  <c r="AA112" i="5" s="1"/>
  <c r="M112" i="5"/>
  <c r="Z112" i="5" s="1"/>
  <c r="L112" i="5"/>
  <c r="Y112" i="5" s="1"/>
  <c r="K112" i="5"/>
  <c r="X112" i="5" s="1"/>
  <c r="J112" i="5"/>
  <c r="W112" i="5" s="1"/>
  <c r="I112" i="5"/>
  <c r="V112" i="5" s="1"/>
  <c r="H112" i="5"/>
  <c r="U112" i="5" s="1"/>
  <c r="G112" i="5"/>
  <c r="T112" i="5" s="1"/>
  <c r="F112" i="5"/>
  <c r="S112" i="5" s="1"/>
  <c r="E112" i="5"/>
  <c r="R112" i="5" s="1"/>
  <c r="N111" i="5"/>
  <c r="AA111" i="5" s="1"/>
  <c r="M111" i="5"/>
  <c r="Z111" i="5" s="1"/>
  <c r="L111" i="5"/>
  <c r="Y111" i="5" s="1"/>
  <c r="K111" i="5"/>
  <c r="X111" i="5" s="1"/>
  <c r="J111" i="5"/>
  <c r="W111" i="5" s="1"/>
  <c r="I111" i="5"/>
  <c r="V111" i="5" s="1"/>
  <c r="H111" i="5"/>
  <c r="U111" i="5" s="1"/>
  <c r="G111" i="5"/>
  <c r="T111" i="5" s="1"/>
  <c r="F111" i="5"/>
  <c r="S111" i="5" s="1"/>
  <c r="E111" i="5"/>
  <c r="R111" i="5" s="1"/>
  <c r="N110" i="5"/>
  <c r="AA110" i="5" s="1"/>
  <c r="M110" i="5"/>
  <c r="Z110" i="5" s="1"/>
  <c r="L110" i="5"/>
  <c r="Y110" i="5" s="1"/>
  <c r="K110" i="5"/>
  <c r="X110" i="5" s="1"/>
  <c r="J110" i="5"/>
  <c r="W110" i="5" s="1"/>
  <c r="I110" i="5"/>
  <c r="V110" i="5" s="1"/>
  <c r="H110" i="5"/>
  <c r="U110" i="5" s="1"/>
  <c r="G110" i="5"/>
  <c r="T110" i="5" s="1"/>
  <c r="F110" i="5"/>
  <c r="S110" i="5" s="1"/>
  <c r="E110" i="5"/>
  <c r="R110" i="5" s="1"/>
  <c r="N109" i="5"/>
  <c r="AA109" i="5" s="1"/>
  <c r="M109" i="5"/>
  <c r="Z109" i="5" s="1"/>
  <c r="L109" i="5"/>
  <c r="Y109" i="5" s="1"/>
  <c r="K109" i="5"/>
  <c r="X109" i="5" s="1"/>
  <c r="J109" i="5"/>
  <c r="W109" i="5" s="1"/>
  <c r="I109" i="5"/>
  <c r="V109" i="5" s="1"/>
  <c r="H109" i="5"/>
  <c r="U109" i="5" s="1"/>
  <c r="G109" i="5"/>
  <c r="T109" i="5" s="1"/>
  <c r="F109" i="5"/>
  <c r="S109" i="5" s="1"/>
  <c r="E109" i="5"/>
  <c r="R109" i="5" s="1"/>
  <c r="N107" i="5"/>
  <c r="AA107" i="5" s="1"/>
  <c r="M107" i="5"/>
  <c r="Z107" i="5" s="1"/>
  <c r="L107" i="5"/>
  <c r="Y107" i="5" s="1"/>
  <c r="K107" i="5"/>
  <c r="X107" i="5" s="1"/>
  <c r="J107" i="5"/>
  <c r="W107" i="5" s="1"/>
  <c r="I107" i="5"/>
  <c r="V107" i="5" s="1"/>
  <c r="H107" i="5"/>
  <c r="U107" i="5" s="1"/>
  <c r="G107" i="5"/>
  <c r="T107" i="5" s="1"/>
  <c r="F107" i="5"/>
  <c r="S107" i="5" s="1"/>
  <c r="E107" i="5"/>
  <c r="R107" i="5" s="1"/>
  <c r="N105" i="5"/>
  <c r="M105" i="5"/>
  <c r="L105" i="5"/>
  <c r="K105" i="5"/>
  <c r="J105" i="5"/>
  <c r="I105" i="5"/>
  <c r="H105" i="5"/>
  <c r="G105" i="5"/>
  <c r="F105" i="5"/>
  <c r="E105" i="5"/>
  <c r="N104" i="5"/>
  <c r="AA104" i="5" s="1"/>
  <c r="M104" i="5"/>
  <c r="Z104" i="5" s="1"/>
  <c r="L104" i="5"/>
  <c r="Y104" i="5" s="1"/>
  <c r="K104" i="5"/>
  <c r="X104" i="5" s="1"/>
  <c r="J104" i="5"/>
  <c r="W104" i="5" s="1"/>
  <c r="I104" i="5"/>
  <c r="V104" i="5" s="1"/>
  <c r="H104" i="5"/>
  <c r="U104" i="5" s="1"/>
  <c r="G104" i="5"/>
  <c r="T104" i="5" s="1"/>
  <c r="F104" i="5"/>
  <c r="S104" i="5" s="1"/>
  <c r="E104" i="5"/>
  <c r="R104" i="5" s="1"/>
  <c r="N103" i="5"/>
  <c r="AA103" i="5" s="1"/>
  <c r="M103" i="5"/>
  <c r="Z103" i="5" s="1"/>
  <c r="L103" i="5"/>
  <c r="Y103" i="5" s="1"/>
  <c r="K103" i="5"/>
  <c r="X103" i="5" s="1"/>
  <c r="J103" i="5"/>
  <c r="W103" i="5" s="1"/>
  <c r="I103" i="5"/>
  <c r="V103" i="5" s="1"/>
  <c r="H103" i="5"/>
  <c r="U103" i="5" s="1"/>
  <c r="G103" i="5"/>
  <c r="T103" i="5" s="1"/>
  <c r="F103" i="5"/>
  <c r="S103" i="5" s="1"/>
  <c r="E103" i="5"/>
  <c r="R103" i="5" s="1"/>
  <c r="N102" i="5"/>
  <c r="AA102" i="5" s="1"/>
  <c r="M102" i="5"/>
  <c r="Z102" i="5" s="1"/>
  <c r="L102" i="5"/>
  <c r="Y102" i="5" s="1"/>
  <c r="K102" i="5"/>
  <c r="X102" i="5" s="1"/>
  <c r="J102" i="5"/>
  <c r="W102" i="5" s="1"/>
  <c r="I102" i="5"/>
  <c r="V102" i="5" s="1"/>
  <c r="H102" i="5"/>
  <c r="U102" i="5" s="1"/>
  <c r="G102" i="5"/>
  <c r="T102" i="5" s="1"/>
  <c r="F102" i="5"/>
  <c r="S102" i="5" s="1"/>
  <c r="E102" i="5"/>
  <c r="R102" i="5" s="1"/>
  <c r="N101" i="5"/>
  <c r="AA101" i="5" s="1"/>
  <c r="M101" i="5"/>
  <c r="Z101" i="5" s="1"/>
  <c r="L101" i="5"/>
  <c r="Y101" i="5" s="1"/>
  <c r="K101" i="5"/>
  <c r="X101" i="5" s="1"/>
  <c r="J101" i="5"/>
  <c r="W101" i="5" s="1"/>
  <c r="I101" i="5"/>
  <c r="V101" i="5" s="1"/>
  <c r="H101" i="5"/>
  <c r="U101" i="5" s="1"/>
  <c r="G101" i="5"/>
  <c r="T101" i="5" s="1"/>
  <c r="F101" i="5"/>
  <c r="S101" i="5" s="1"/>
  <c r="E101" i="5"/>
  <c r="R101" i="5" s="1"/>
  <c r="N100" i="5"/>
  <c r="AA100" i="5" s="1"/>
  <c r="M100" i="5"/>
  <c r="Z100" i="5" s="1"/>
  <c r="L100" i="5"/>
  <c r="Y100" i="5" s="1"/>
  <c r="K100" i="5"/>
  <c r="X100" i="5" s="1"/>
  <c r="J100" i="5"/>
  <c r="W100" i="5" s="1"/>
  <c r="I100" i="5"/>
  <c r="V100" i="5" s="1"/>
  <c r="H100" i="5"/>
  <c r="U100" i="5" s="1"/>
  <c r="G100" i="5"/>
  <c r="T100" i="5" s="1"/>
  <c r="F100" i="5"/>
  <c r="S100" i="5" s="1"/>
  <c r="E100" i="5"/>
  <c r="R100" i="5" s="1"/>
  <c r="N99" i="5"/>
  <c r="AA99" i="5" s="1"/>
  <c r="M99" i="5"/>
  <c r="Z99" i="5" s="1"/>
  <c r="L99" i="5"/>
  <c r="Y99" i="5" s="1"/>
  <c r="K99" i="5"/>
  <c r="X99" i="5" s="1"/>
  <c r="J99" i="5"/>
  <c r="W99" i="5" s="1"/>
  <c r="I99" i="5"/>
  <c r="V99" i="5" s="1"/>
  <c r="H99" i="5"/>
  <c r="U99" i="5" s="1"/>
  <c r="G99" i="5"/>
  <c r="T99" i="5" s="1"/>
  <c r="F99" i="5"/>
  <c r="S99" i="5" s="1"/>
  <c r="E99" i="5"/>
  <c r="R99" i="5" s="1"/>
  <c r="N98" i="5"/>
  <c r="AA98" i="5" s="1"/>
  <c r="M98" i="5"/>
  <c r="Z98" i="5" s="1"/>
  <c r="L98" i="5"/>
  <c r="Y98" i="5" s="1"/>
  <c r="K98" i="5"/>
  <c r="X98" i="5" s="1"/>
  <c r="J98" i="5"/>
  <c r="W98" i="5" s="1"/>
  <c r="I98" i="5"/>
  <c r="V98" i="5" s="1"/>
  <c r="H98" i="5"/>
  <c r="U98" i="5" s="1"/>
  <c r="G98" i="5"/>
  <c r="T98" i="5" s="1"/>
  <c r="F98" i="5"/>
  <c r="S98" i="5" s="1"/>
  <c r="E98" i="5"/>
  <c r="R98" i="5" s="1"/>
  <c r="N97" i="5"/>
  <c r="AA97" i="5" s="1"/>
  <c r="M97" i="5"/>
  <c r="Z97" i="5" s="1"/>
  <c r="L97" i="5"/>
  <c r="Y97" i="5" s="1"/>
  <c r="K97" i="5"/>
  <c r="X97" i="5" s="1"/>
  <c r="J97" i="5"/>
  <c r="W97" i="5" s="1"/>
  <c r="I97" i="5"/>
  <c r="V97" i="5" s="1"/>
  <c r="H97" i="5"/>
  <c r="U97" i="5" s="1"/>
  <c r="G97" i="5"/>
  <c r="T97" i="5" s="1"/>
  <c r="F97" i="5"/>
  <c r="S97" i="5" s="1"/>
  <c r="E97" i="5"/>
  <c r="R97" i="5" s="1"/>
  <c r="N96" i="5"/>
  <c r="AA96" i="5" s="1"/>
  <c r="M96" i="5"/>
  <c r="Z96" i="5" s="1"/>
  <c r="L96" i="5"/>
  <c r="Y96" i="5" s="1"/>
  <c r="K96" i="5"/>
  <c r="X96" i="5" s="1"/>
  <c r="J96" i="5"/>
  <c r="W96" i="5" s="1"/>
  <c r="I96" i="5"/>
  <c r="V96" i="5" s="1"/>
  <c r="H96" i="5"/>
  <c r="U96" i="5" s="1"/>
  <c r="G96" i="5"/>
  <c r="T96" i="5" s="1"/>
  <c r="F96" i="5"/>
  <c r="S96" i="5" s="1"/>
  <c r="E96" i="5"/>
  <c r="R96" i="5" s="1"/>
  <c r="N90" i="5"/>
  <c r="AA90" i="5" s="1"/>
  <c r="M90" i="5"/>
  <c r="Z90" i="5" s="1"/>
  <c r="L90" i="5"/>
  <c r="Y90" i="5" s="1"/>
  <c r="K90" i="5"/>
  <c r="X90" i="5" s="1"/>
  <c r="J90" i="5"/>
  <c r="W90" i="5" s="1"/>
  <c r="I90" i="5"/>
  <c r="V90" i="5" s="1"/>
  <c r="H90" i="5"/>
  <c r="U90" i="5" s="1"/>
  <c r="G90" i="5"/>
  <c r="T90" i="5" s="1"/>
  <c r="F90" i="5"/>
  <c r="S90" i="5" s="1"/>
  <c r="E90" i="5"/>
  <c r="R90" i="5" s="1"/>
  <c r="N89" i="5"/>
  <c r="AA89" i="5" s="1"/>
  <c r="M89" i="5"/>
  <c r="Z89" i="5" s="1"/>
  <c r="L89" i="5"/>
  <c r="Y89" i="5" s="1"/>
  <c r="K89" i="5"/>
  <c r="X89" i="5" s="1"/>
  <c r="J89" i="5"/>
  <c r="W89" i="5" s="1"/>
  <c r="I89" i="5"/>
  <c r="V89" i="5" s="1"/>
  <c r="H89" i="5"/>
  <c r="U89" i="5" s="1"/>
  <c r="G89" i="5"/>
  <c r="T89" i="5" s="1"/>
  <c r="F89" i="5"/>
  <c r="S89" i="5" s="1"/>
  <c r="E89" i="5"/>
  <c r="R89" i="5" s="1"/>
  <c r="N88" i="5"/>
  <c r="AA88" i="5" s="1"/>
  <c r="M88" i="5"/>
  <c r="Z88" i="5" s="1"/>
  <c r="L88" i="5"/>
  <c r="Y88" i="5" s="1"/>
  <c r="K88" i="5"/>
  <c r="X88" i="5" s="1"/>
  <c r="J88" i="5"/>
  <c r="W88" i="5" s="1"/>
  <c r="I88" i="5"/>
  <c r="V88" i="5" s="1"/>
  <c r="H88" i="5"/>
  <c r="U88" i="5" s="1"/>
  <c r="G88" i="5"/>
  <c r="T88" i="5" s="1"/>
  <c r="F88" i="5"/>
  <c r="S88" i="5" s="1"/>
  <c r="E88" i="5"/>
  <c r="R88" i="5" s="1"/>
  <c r="N87" i="5"/>
  <c r="AA87" i="5" s="1"/>
  <c r="M87" i="5"/>
  <c r="Z87" i="5" s="1"/>
  <c r="L87" i="5"/>
  <c r="Y87" i="5" s="1"/>
  <c r="K87" i="5"/>
  <c r="X87" i="5" s="1"/>
  <c r="J87" i="5"/>
  <c r="W87" i="5" s="1"/>
  <c r="I87" i="5"/>
  <c r="V87" i="5" s="1"/>
  <c r="H87" i="5"/>
  <c r="U87" i="5" s="1"/>
  <c r="G87" i="5"/>
  <c r="T87" i="5" s="1"/>
  <c r="F87" i="5"/>
  <c r="S87" i="5" s="1"/>
  <c r="E87" i="5"/>
  <c r="R87" i="5" s="1"/>
  <c r="N86" i="5"/>
  <c r="AA86" i="5" s="1"/>
  <c r="M86" i="5"/>
  <c r="Z86" i="5" s="1"/>
  <c r="L86" i="5"/>
  <c r="Y86" i="5" s="1"/>
  <c r="K86" i="5"/>
  <c r="X86" i="5" s="1"/>
  <c r="J86" i="5"/>
  <c r="W86" i="5" s="1"/>
  <c r="I86" i="5"/>
  <c r="V86" i="5" s="1"/>
  <c r="H86" i="5"/>
  <c r="U86" i="5" s="1"/>
  <c r="G86" i="5"/>
  <c r="T86" i="5" s="1"/>
  <c r="F86" i="5"/>
  <c r="S86" i="5" s="1"/>
  <c r="E86" i="5"/>
  <c r="R86" i="5" s="1"/>
  <c r="N85" i="5"/>
  <c r="AA85" i="5" s="1"/>
  <c r="M85" i="5"/>
  <c r="Z85" i="5" s="1"/>
  <c r="L85" i="5"/>
  <c r="Y85" i="5" s="1"/>
  <c r="K85" i="5"/>
  <c r="X85" i="5" s="1"/>
  <c r="J85" i="5"/>
  <c r="W85" i="5" s="1"/>
  <c r="I85" i="5"/>
  <c r="V85" i="5" s="1"/>
  <c r="H85" i="5"/>
  <c r="U85" i="5" s="1"/>
  <c r="G85" i="5"/>
  <c r="T85" i="5" s="1"/>
  <c r="F85" i="5"/>
  <c r="S85" i="5" s="1"/>
  <c r="E85" i="5"/>
  <c r="R85" i="5" s="1"/>
  <c r="N83" i="5"/>
  <c r="AA83" i="5" s="1"/>
  <c r="M83" i="5"/>
  <c r="Z83" i="5" s="1"/>
  <c r="L83" i="5"/>
  <c r="Y83" i="5" s="1"/>
  <c r="K83" i="5"/>
  <c r="X83" i="5" s="1"/>
  <c r="J83" i="5"/>
  <c r="W83" i="5" s="1"/>
  <c r="I83" i="5"/>
  <c r="V83" i="5" s="1"/>
  <c r="H83" i="5"/>
  <c r="U83" i="5" s="1"/>
  <c r="G83" i="5"/>
  <c r="T83" i="5" s="1"/>
  <c r="F83" i="5"/>
  <c r="S83" i="5" s="1"/>
  <c r="E83" i="5"/>
  <c r="R83" i="5" s="1"/>
  <c r="N82" i="5"/>
  <c r="AA82" i="5" s="1"/>
  <c r="M82" i="5"/>
  <c r="Z82" i="5" s="1"/>
  <c r="L82" i="5"/>
  <c r="Y82" i="5" s="1"/>
  <c r="K82" i="5"/>
  <c r="X82" i="5" s="1"/>
  <c r="J82" i="5"/>
  <c r="W82" i="5" s="1"/>
  <c r="I82" i="5"/>
  <c r="V82" i="5" s="1"/>
  <c r="H82" i="5"/>
  <c r="U82" i="5" s="1"/>
  <c r="G82" i="5"/>
  <c r="T82" i="5" s="1"/>
  <c r="F82" i="5"/>
  <c r="S82" i="5" s="1"/>
  <c r="E82" i="5"/>
  <c r="R82" i="5" s="1"/>
  <c r="N81" i="5"/>
  <c r="AA81" i="5" s="1"/>
  <c r="M81" i="5"/>
  <c r="Z81" i="5" s="1"/>
  <c r="L81" i="5"/>
  <c r="Y81" i="5" s="1"/>
  <c r="K81" i="5"/>
  <c r="X81" i="5" s="1"/>
  <c r="J81" i="5"/>
  <c r="W81" i="5" s="1"/>
  <c r="I81" i="5"/>
  <c r="V81" i="5" s="1"/>
  <c r="H81" i="5"/>
  <c r="U81" i="5" s="1"/>
  <c r="G81" i="5"/>
  <c r="T81" i="5" s="1"/>
  <c r="F81" i="5"/>
  <c r="S81" i="5" s="1"/>
  <c r="E81" i="5"/>
  <c r="R81" i="5" s="1"/>
  <c r="N79" i="5"/>
  <c r="AA79" i="5" s="1"/>
  <c r="M79" i="5"/>
  <c r="Z79" i="5" s="1"/>
  <c r="L79" i="5"/>
  <c r="Y79" i="5" s="1"/>
  <c r="K79" i="5"/>
  <c r="X79" i="5" s="1"/>
  <c r="J79" i="5"/>
  <c r="W79" i="5" s="1"/>
  <c r="I79" i="5"/>
  <c r="V79" i="5" s="1"/>
  <c r="H79" i="5"/>
  <c r="U79" i="5" s="1"/>
  <c r="G79" i="5"/>
  <c r="T79" i="5" s="1"/>
  <c r="F79" i="5"/>
  <c r="S79" i="5" s="1"/>
  <c r="E79" i="5"/>
  <c r="R79" i="5" s="1"/>
  <c r="N78" i="5"/>
  <c r="AA78" i="5" s="1"/>
  <c r="M78" i="5"/>
  <c r="Z78" i="5" s="1"/>
  <c r="L78" i="5"/>
  <c r="Y78" i="5" s="1"/>
  <c r="K78" i="5"/>
  <c r="X78" i="5" s="1"/>
  <c r="J78" i="5"/>
  <c r="W78" i="5" s="1"/>
  <c r="I78" i="5"/>
  <c r="V78" i="5" s="1"/>
  <c r="H78" i="5"/>
  <c r="U78" i="5" s="1"/>
  <c r="G78" i="5"/>
  <c r="T78" i="5" s="1"/>
  <c r="F78" i="5"/>
  <c r="S78" i="5" s="1"/>
  <c r="E78" i="5"/>
  <c r="R78" i="5" s="1"/>
  <c r="N77" i="5"/>
  <c r="AA77" i="5" s="1"/>
  <c r="M77" i="5"/>
  <c r="Z77" i="5" s="1"/>
  <c r="L77" i="5"/>
  <c r="Y77" i="5" s="1"/>
  <c r="K77" i="5"/>
  <c r="X77" i="5" s="1"/>
  <c r="J77" i="5"/>
  <c r="W77" i="5" s="1"/>
  <c r="I77" i="5"/>
  <c r="V77" i="5" s="1"/>
  <c r="H77" i="5"/>
  <c r="U77" i="5" s="1"/>
  <c r="G77" i="5"/>
  <c r="T77" i="5" s="1"/>
  <c r="F77" i="5"/>
  <c r="S77" i="5" s="1"/>
  <c r="E77" i="5"/>
  <c r="R77" i="5" s="1"/>
  <c r="N76" i="5"/>
  <c r="AA76" i="5" s="1"/>
  <c r="M76" i="5"/>
  <c r="Z76" i="5" s="1"/>
  <c r="L76" i="5"/>
  <c r="Y76" i="5" s="1"/>
  <c r="K76" i="5"/>
  <c r="X76" i="5" s="1"/>
  <c r="J76" i="5"/>
  <c r="W76" i="5" s="1"/>
  <c r="I76" i="5"/>
  <c r="V76" i="5" s="1"/>
  <c r="H76" i="5"/>
  <c r="U76" i="5" s="1"/>
  <c r="G76" i="5"/>
  <c r="T76" i="5" s="1"/>
  <c r="F76" i="5"/>
  <c r="S76" i="5" s="1"/>
  <c r="E76" i="5"/>
  <c r="R76" i="5" s="1"/>
  <c r="N75" i="5"/>
  <c r="AA75" i="5" s="1"/>
  <c r="M75" i="5"/>
  <c r="Z75" i="5" s="1"/>
  <c r="L75" i="5"/>
  <c r="Y75" i="5" s="1"/>
  <c r="K75" i="5"/>
  <c r="X75" i="5" s="1"/>
  <c r="J75" i="5"/>
  <c r="W75" i="5" s="1"/>
  <c r="I75" i="5"/>
  <c r="V75" i="5" s="1"/>
  <c r="H75" i="5"/>
  <c r="U75" i="5" s="1"/>
  <c r="G75" i="5"/>
  <c r="T75" i="5" s="1"/>
  <c r="F75" i="5"/>
  <c r="S75" i="5" s="1"/>
  <c r="E75" i="5"/>
  <c r="R75" i="5" s="1"/>
  <c r="N74" i="5"/>
  <c r="AA74" i="5" s="1"/>
  <c r="M74" i="5"/>
  <c r="Z74" i="5" s="1"/>
  <c r="L74" i="5"/>
  <c r="Y74" i="5" s="1"/>
  <c r="K74" i="5"/>
  <c r="X74" i="5" s="1"/>
  <c r="J74" i="5"/>
  <c r="W74" i="5" s="1"/>
  <c r="I74" i="5"/>
  <c r="V74" i="5" s="1"/>
  <c r="H74" i="5"/>
  <c r="U74" i="5" s="1"/>
  <c r="G74" i="5"/>
  <c r="T74" i="5" s="1"/>
  <c r="F74" i="5"/>
  <c r="S74" i="5" s="1"/>
  <c r="E74" i="5"/>
  <c r="R74" i="5" s="1"/>
  <c r="N72" i="5"/>
  <c r="AA72" i="5" s="1"/>
  <c r="M72" i="5"/>
  <c r="Z72" i="5" s="1"/>
  <c r="L72" i="5"/>
  <c r="Y72" i="5" s="1"/>
  <c r="K72" i="5"/>
  <c r="X72" i="5" s="1"/>
  <c r="J72" i="5"/>
  <c r="W72" i="5" s="1"/>
  <c r="I72" i="5"/>
  <c r="V72" i="5" s="1"/>
  <c r="H72" i="5"/>
  <c r="U72" i="5" s="1"/>
  <c r="G72" i="5"/>
  <c r="T72" i="5" s="1"/>
  <c r="F72" i="5"/>
  <c r="S72" i="5" s="1"/>
  <c r="E72" i="5"/>
  <c r="R72" i="5" s="1"/>
  <c r="N70" i="5"/>
  <c r="M70" i="5"/>
  <c r="L70" i="5"/>
  <c r="K70" i="5"/>
  <c r="J70" i="5"/>
  <c r="I70" i="5"/>
  <c r="H70" i="5"/>
  <c r="G70" i="5"/>
  <c r="F70" i="5"/>
  <c r="E70" i="5"/>
  <c r="N67" i="5"/>
  <c r="AA67" i="5" s="1"/>
  <c r="M67" i="5"/>
  <c r="Z67" i="5" s="1"/>
  <c r="L67" i="5"/>
  <c r="Y67" i="5" s="1"/>
  <c r="K67" i="5"/>
  <c r="X67" i="5" s="1"/>
  <c r="J67" i="5"/>
  <c r="W67" i="5" s="1"/>
  <c r="I67" i="5"/>
  <c r="V67" i="5" s="1"/>
  <c r="H67" i="5"/>
  <c r="U67" i="5" s="1"/>
  <c r="G67" i="5"/>
  <c r="T67" i="5" s="1"/>
  <c r="F67" i="5"/>
  <c r="S67" i="5" s="1"/>
  <c r="E67" i="5"/>
  <c r="R67" i="5" s="1"/>
  <c r="N66" i="5"/>
  <c r="M66" i="5"/>
  <c r="L66" i="5"/>
  <c r="K66" i="5"/>
  <c r="J66" i="5"/>
  <c r="I66" i="5"/>
  <c r="H66" i="5"/>
  <c r="G66" i="5"/>
  <c r="F66" i="5"/>
  <c r="E66" i="5"/>
  <c r="N64" i="5"/>
  <c r="AA64" i="5" s="1"/>
  <c r="M64" i="5"/>
  <c r="Z64" i="5" s="1"/>
  <c r="L64" i="5"/>
  <c r="Y64" i="5" s="1"/>
  <c r="K64" i="5"/>
  <c r="X64" i="5" s="1"/>
  <c r="J64" i="5"/>
  <c r="W64" i="5" s="1"/>
  <c r="I64" i="5"/>
  <c r="V64" i="5" s="1"/>
  <c r="H64" i="5"/>
  <c r="U64" i="5" s="1"/>
  <c r="G64" i="5"/>
  <c r="T64" i="5" s="1"/>
  <c r="F64" i="5"/>
  <c r="S64" i="5" s="1"/>
  <c r="E64" i="5"/>
  <c r="R64" i="5" s="1"/>
  <c r="N63" i="5"/>
  <c r="AA63" i="5" s="1"/>
  <c r="M63" i="5"/>
  <c r="Z63" i="5" s="1"/>
  <c r="L63" i="5"/>
  <c r="Y63" i="5" s="1"/>
  <c r="K63" i="5"/>
  <c r="X63" i="5" s="1"/>
  <c r="J63" i="5"/>
  <c r="W63" i="5" s="1"/>
  <c r="I63" i="5"/>
  <c r="V63" i="5" s="1"/>
  <c r="H63" i="5"/>
  <c r="U63" i="5" s="1"/>
  <c r="G63" i="5"/>
  <c r="T63" i="5" s="1"/>
  <c r="F63" i="5"/>
  <c r="S63" i="5" s="1"/>
  <c r="E63" i="5"/>
  <c r="R63" i="5" s="1"/>
  <c r="N62" i="5"/>
  <c r="AA62" i="5" s="1"/>
  <c r="M62" i="5"/>
  <c r="Z62" i="5" s="1"/>
  <c r="L62" i="5"/>
  <c r="Y62" i="5" s="1"/>
  <c r="K62" i="5"/>
  <c r="X62" i="5" s="1"/>
  <c r="J62" i="5"/>
  <c r="W62" i="5" s="1"/>
  <c r="I62" i="5"/>
  <c r="V62" i="5" s="1"/>
  <c r="H62" i="5"/>
  <c r="U62" i="5" s="1"/>
  <c r="G62" i="5"/>
  <c r="T62" i="5" s="1"/>
  <c r="F62" i="5"/>
  <c r="S62" i="5" s="1"/>
  <c r="E62" i="5"/>
  <c r="R62" i="5" s="1"/>
  <c r="N61" i="5"/>
  <c r="AA61" i="5" s="1"/>
  <c r="M61" i="5"/>
  <c r="Z61" i="5" s="1"/>
  <c r="L61" i="5"/>
  <c r="Y61" i="5" s="1"/>
  <c r="K61" i="5"/>
  <c r="X61" i="5" s="1"/>
  <c r="J61" i="5"/>
  <c r="W61" i="5" s="1"/>
  <c r="I61" i="5"/>
  <c r="V61" i="5" s="1"/>
  <c r="H61" i="5"/>
  <c r="U61" i="5" s="1"/>
  <c r="G61" i="5"/>
  <c r="T61" i="5" s="1"/>
  <c r="F61" i="5"/>
  <c r="S61" i="5" s="1"/>
  <c r="E61" i="5"/>
  <c r="R61" i="5" s="1"/>
  <c r="N60" i="5"/>
  <c r="AA60" i="5" s="1"/>
  <c r="M60" i="5"/>
  <c r="Z60" i="5" s="1"/>
  <c r="L60" i="5"/>
  <c r="Y60" i="5" s="1"/>
  <c r="K60" i="5"/>
  <c r="X60" i="5" s="1"/>
  <c r="J60" i="5"/>
  <c r="W60" i="5" s="1"/>
  <c r="I60" i="5"/>
  <c r="V60" i="5" s="1"/>
  <c r="H60" i="5"/>
  <c r="U60" i="5" s="1"/>
  <c r="G60" i="5"/>
  <c r="T60" i="5" s="1"/>
  <c r="F60" i="5"/>
  <c r="S60" i="5" s="1"/>
  <c r="E60" i="5"/>
  <c r="R60" i="5" s="1"/>
  <c r="N59" i="5"/>
  <c r="AA59" i="5" s="1"/>
  <c r="M59" i="5"/>
  <c r="Z59" i="5" s="1"/>
  <c r="L59" i="5"/>
  <c r="Y59" i="5" s="1"/>
  <c r="K59" i="5"/>
  <c r="X59" i="5" s="1"/>
  <c r="J59" i="5"/>
  <c r="W59" i="5" s="1"/>
  <c r="I59" i="5"/>
  <c r="V59" i="5" s="1"/>
  <c r="H59" i="5"/>
  <c r="U59" i="5" s="1"/>
  <c r="G59" i="5"/>
  <c r="T59" i="5" s="1"/>
  <c r="F59" i="5"/>
  <c r="S59" i="5" s="1"/>
  <c r="E59" i="5"/>
  <c r="R59" i="5" s="1"/>
  <c r="N58" i="5"/>
  <c r="AA58" i="5" s="1"/>
  <c r="M58" i="5"/>
  <c r="Z58" i="5" s="1"/>
  <c r="L58" i="5"/>
  <c r="Y58" i="5" s="1"/>
  <c r="K58" i="5"/>
  <c r="X58" i="5" s="1"/>
  <c r="J58" i="5"/>
  <c r="W58" i="5" s="1"/>
  <c r="I58" i="5"/>
  <c r="V58" i="5" s="1"/>
  <c r="H58" i="5"/>
  <c r="U58" i="5" s="1"/>
  <c r="G58" i="5"/>
  <c r="T58" i="5" s="1"/>
  <c r="F58" i="5"/>
  <c r="S58" i="5" s="1"/>
  <c r="E58" i="5"/>
  <c r="R58" i="5" s="1"/>
  <c r="N54" i="5"/>
  <c r="AA54" i="5" s="1"/>
  <c r="M54" i="5"/>
  <c r="Z54" i="5" s="1"/>
  <c r="L54" i="5"/>
  <c r="Y54" i="5" s="1"/>
  <c r="K54" i="5"/>
  <c r="X54" i="5" s="1"/>
  <c r="J54" i="5"/>
  <c r="W54" i="5" s="1"/>
  <c r="I54" i="5"/>
  <c r="V54" i="5" s="1"/>
  <c r="H54" i="5"/>
  <c r="U54" i="5" s="1"/>
  <c r="G54" i="5"/>
  <c r="T54" i="5" s="1"/>
  <c r="F54" i="5"/>
  <c r="S54" i="5" s="1"/>
  <c r="E54" i="5"/>
  <c r="R54" i="5" s="1"/>
  <c r="N53" i="5"/>
  <c r="AA53" i="5" s="1"/>
  <c r="M53" i="5"/>
  <c r="Z53" i="5" s="1"/>
  <c r="L53" i="5"/>
  <c r="Y53" i="5" s="1"/>
  <c r="K53" i="5"/>
  <c r="X53" i="5" s="1"/>
  <c r="J53" i="5"/>
  <c r="W53" i="5" s="1"/>
  <c r="I53" i="5"/>
  <c r="V53" i="5" s="1"/>
  <c r="H53" i="5"/>
  <c r="U53" i="5" s="1"/>
  <c r="G53" i="5"/>
  <c r="T53" i="5" s="1"/>
  <c r="F53" i="5"/>
  <c r="S53" i="5" s="1"/>
  <c r="E53" i="5"/>
  <c r="R53" i="5" s="1"/>
  <c r="N52" i="5"/>
  <c r="AA52" i="5" s="1"/>
  <c r="M52" i="5"/>
  <c r="Z52" i="5" s="1"/>
  <c r="L52" i="5"/>
  <c r="Y52" i="5" s="1"/>
  <c r="K52" i="5"/>
  <c r="X52" i="5" s="1"/>
  <c r="J52" i="5"/>
  <c r="W52" i="5" s="1"/>
  <c r="I52" i="5"/>
  <c r="V52" i="5" s="1"/>
  <c r="H52" i="5"/>
  <c r="U52" i="5" s="1"/>
  <c r="G52" i="5"/>
  <c r="T52" i="5" s="1"/>
  <c r="F52" i="5"/>
  <c r="S52" i="5" s="1"/>
  <c r="E52" i="5"/>
  <c r="R52" i="5" s="1"/>
  <c r="N51" i="5"/>
  <c r="AA51" i="5" s="1"/>
  <c r="M51" i="5"/>
  <c r="Z51" i="5" s="1"/>
  <c r="L51" i="5"/>
  <c r="Y51" i="5" s="1"/>
  <c r="K51" i="5"/>
  <c r="X51" i="5" s="1"/>
  <c r="J51" i="5"/>
  <c r="W51" i="5" s="1"/>
  <c r="I51" i="5"/>
  <c r="V51" i="5" s="1"/>
  <c r="H51" i="5"/>
  <c r="U51" i="5" s="1"/>
  <c r="G51" i="5"/>
  <c r="T51" i="5" s="1"/>
  <c r="F51" i="5"/>
  <c r="S51" i="5" s="1"/>
  <c r="E51" i="5"/>
  <c r="R51" i="5" s="1"/>
  <c r="N48" i="5"/>
  <c r="M48" i="5"/>
  <c r="L48" i="5"/>
  <c r="K48" i="5"/>
  <c r="J48" i="5"/>
  <c r="I48" i="5"/>
  <c r="H48" i="5"/>
  <c r="G48" i="5"/>
  <c r="F48" i="5"/>
  <c r="E48" i="5"/>
  <c r="N46" i="5"/>
  <c r="AA46" i="5" s="1"/>
  <c r="M46" i="5"/>
  <c r="Z46" i="5" s="1"/>
  <c r="L46" i="5"/>
  <c r="Y46" i="5" s="1"/>
  <c r="K46" i="5"/>
  <c r="X46" i="5" s="1"/>
  <c r="J46" i="5"/>
  <c r="W46" i="5" s="1"/>
  <c r="I46" i="5"/>
  <c r="V46" i="5" s="1"/>
  <c r="H46" i="5"/>
  <c r="U46" i="5" s="1"/>
  <c r="G46" i="5"/>
  <c r="T46" i="5" s="1"/>
  <c r="F46" i="5"/>
  <c r="S46" i="5" s="1"/>
  <c r="E46" i="5"/>
  <c r="R46" i="5" s="1"/>
  <c r="N45" i="5"/>
  <c r="AA45" i="5" s="1"/>
  <c r="M45" i="5"/>
  <c r="Z45" i="5" s="1"/>
  <c r="L45" i="5"/>
  <c r="Y45" i="5" s="1"/>
  <c r="K45" i="5"/>
  <c r="X45" i="5" s="1"/>
  <c r="J45" i="5"/>
  <c r="W45" i="5" s="1"/>
  <c r="I45" i="5"/>
  <c r="V45" i="5" s="1"/>
  <c r="H45" i="5"/>
  <c r="U45" i="5" s="1"/>
  <c r="G45" i="5"/>
  <c r="T45" i="5" s="1"/>
  <c r="F45" i="5"/>
  <c r="S45" i="5" s="1"/>
  <c r="E45" i="5"/>
  <c r="R45" i="5" s="1"/>
  <c r="N43" i="5"/>
  <c r="AA43" i="5" s="1"/>
  <c r="M43" i="5"/>
  <c r="Z43" i="5" s="1"/>
  <c r="L43" i="5"/>
  <c r="Y43" i="5" s="1"/>
  <c r="K43" i="5"/>
  <c r="X43" i="5" s="1"/>
  <c r="J43" i="5"/>
  <c r="W43" i="5" s="1"/>
  <c r="I43" i="5"/>
  <c r="V43" i="5" s="1"/>
  <c r="H43" i="5"/>
  <c r="U43" i="5" s="1"/>
  <c r="G43" i="5"/>
  <c r="T43" i="5" s="1"/>
  <c r="F43" i="5"/>
  <c r="S43" i="5" s="1"/>
  <c r="E43" i="5"/>
  <c r="R43" i="5" s="1"/>
  <c r="N42" i="5"/>
  <c r="AA42" i="5" s="1"/>
  <c r="M42" i="5"/>
  <c r="Z42" i="5" s="1"/>
  <c r="L42" i="5"/>
  <c r="Y42" i="5" s="1"/>
  <c r="K42" i="5"/>
  <c r="X42" i="5" s="1"/>
  <c r="J42" i="5"/>
  <c r="W42" i="5" s="1"/>
  <c r="I42" i="5"/>
  <c r="V42" i="5" s="1"/>
  <c r="H42" i="5"/>
  <c r="U42" i="5" s="1"/>
  <c r="G42" i="5"/>
  <c r="T42" i="5" s="1"/>
  <c r="F42" i="5"/>
  <c r="S42" i="5" s="1"/>
  <c r="E42" i="5"/>
  <c r="R42" i="5" s="1"/>
  <c r="N41" i="5"/>
  <c r="AA41" i="5" s="1"/>
  <c r="M41" i="5"/>
  <c r="Z41" i="5" s="1"/>
  <c r="L41" i="5"/>
  <c r="Y41" i="5" s="1"/>
  <c r="K41" i="5"/>
  <c r="X41" i="5" s="1"/>
  <c r="J41" i="5"/>
  <c r="W41" i="5" s="1"/>
  <c r="I41" i="5"/>
  <c r="V41" i="5" s="1"/>
  <c r="H41" i="5"/>
  <c r="U41" i="5" s="1"/>
  <c r="G41" i="5"/>
  <c r="T41" i="5" s="1"/>
  <c r="F41" i="5"/>
  <c r="S41" i="5" s="1"/>
  <c r="E41" i="5"/>
  <c r="R41" i="5" s="1"/>
  <c r="N40" i="5"/>
  <c r="AA40" i="5" s="1"/>
  <c r="M40" i="5"/>
  <c r="Z40" i="5" s="1"/>
  <c r="L40" i="5"/>
  <c r="Y40" i="5" s="1"/>
  <c r="K40" i="5"/>
  <c r="X40" i="5" s="1"/>
  <c r="J40" i="5"/>
  <c r="W40" i="5" s="1"/>
  <c r="I40" i="5"/>
  <c r="V40" i="5" s="1"/>
  <c r="H40" i="5"/>
  <c r="U40" i="5" s="1"/>
  <c r="G40" i="5"/>
  <c r="T40" i="5" s="1"/>
  <c r="F40" i="5"/>
  <c r="S40" i="5" s="1"/>
  <c r="E40" i="5"/>
  <c r="R40" i="5" s="1"/>
  <c r="N39" i="5"/>
  <c r="AA39" i="5" s="1"/>
  <c r="M39" i="5"/>
  <c r="Z39" i="5" s="1"/>
  <c r="L39" i="5"/>
  <c r="Y39" i="5" s="1"/>
  <c r="K39" i="5"/>
  <c r="X39" i="5" s="1"/>
  <c r="J39" i="5"/>
  <c r="W39" i="5" s="1"/>
  <c r="I39" i="5"/>
  <c r="V39" i="5" s="1"/>
  <c r="H39" i="5"/>
  <c r="U39" i="5" s="1"/>
  <c r="G39" i="5"/>
  <c r="T39" i="5" s="1"/>
  <c r="F39" i="5"/>
  <c r="S39" i="5" s="1"/>
  <c r="E39" i="5"/>
  <c r="R39" i="5" s="1"/>
  <c r="N38" i="5"/>
  <c r="AA38" i="5" s="1"/>
  <c r="M38" i="5"/>
  <c r="Z38" i="5" s="1"/>
  <c r="L38" i="5"/>
  <c r="Y38" i="5" s="1"/>
  <c r="K38" i="5"/>
  <c r="X38" i="5" s="1"/>
  <c r="J38" i="5"/>
  <c r="W38" i="5" s="1"/>
  <c r="I38" i="5"/>
  <c r="V38" i="5" s="1"/>
  <c r="H38" i="5"/>
  <c r="U38" i="5" s="1"/>
  <c r="G38" i="5"/>
  <c r="T38" i="5" s="1"/>
  <c r="F38" i="5"/>
  <c r="S38" i="5" s="1"/>
  <c r="E38" i="5"/>
  <c r="R38" i="5" s="1"/>
  <c r="N37" i="5"/>
  <c r="AA37" i="5" s="1"/>
  <c r="M37" i="5"/>
  <c r="Z37" i="5" s="1"/>
  <c r="L37" i="5"/>
  <c r="Y37" i="5" s="1"/>
  <c r="K37" i="5"/>
  <c r="X37" i="5" s="1"/>
  <c r="J37" i="5"/>
  <c r="W37" i="5" s="1"/>
  <c r="I37" i="5"/>
  <c r="V37" i="5" s="1"/>
  <c r="H37" i="5"/>
  <c r="U37" i="5" s="1"/>
  <c r="G37" i="5"/>
  <c r="T37" i="5" s="1"/>
  <c r="F37" i="5"/>
  <c r="S37" i="5" s="1"/>
  <c r="E37" i="5"/>
  <c r="R37" i="5" s="1"/>
  <c r="N36" i="5"/>
  <c r="AA36" i="5" s="1"/>
  <c r="M36" i="5"/>
  <c r="Z36" i="5" s="1"/>
  <c r="L36" i="5"/>
  <c r="Y36" i="5" s="1"/>
  <c r="K36" i="5"/>
  <c r="X36" i="5" s="1"/>
  <c r="J36" i="5"/>
  <c r="W36" i="5" s="1"/>
  <c r="I36" i="5"/>
  <c r="V36" i="5" s="1"/>
  <c r="H36" i="5"/>
  <c r="U36" i="5" s="1"/>
  <c r="G36" i="5"/>
  <c r="T36" i="5" s="1"/>
  <c r="F36" i="5"/>
  <c r="S36" i="5" s="1"/>
  <c r="E36" i="5"/>
  <c r="R36" i="5" s="1"/>
  <c r="N35" i="5"/>
  <c r="AA35" i="5" s="1"/>
  <c r="M35" i="5"/>
  <c r="Z35" i="5" s="1"/>
  <c r="L35" i="5"/>
  <c r="Y35" i="5" s="1"/>
  <c r="K35" i="5"/>
  <c r="X35" i="5" s="1"/>
  <c r="J35" i="5"/>
  <c r="W35" i="5" s="1"/>
  <c r="I35" i="5"/>
  <c r="V35" i="5" s="1"/>
  <c r="H35" i="5"/>
  <c r="U35" i="5" s="1"/>
  <c r="G35" i="5"/>
  <c r="T35" i="5" s="1"/>
  <c r="F35" i="5"/>
  <c r="S35" i="5" s="1"/>
  <c r="E35" i="5"/>
  <c r="R35" i="5" s="1"/>
  <c r="N34" i="5"/>
  <c r="AA34" i="5" s="1"/>
  <c r="M34" i="5"/>
  <c r="Z34" i="5" s="1"/>
  <c r="L34" i="5"/>
  <c r="Y34" i="5" s="1"/>
  <c r="K34" i="5"/>
  <c r="X34" i="5" s="1"/>
  <c r="J34" i="5"/>
  <c r="W34" i="5" s="1"/>
  <c r="I34" i="5"/>
  <c r="V34" i="5" s="1"/>
  <c r="H34" i="5"/>
  <c r="U34" i="5" s="1"/>
  <c r="G34" i="5"/>
  <c r="T34" i="5" s="1"/>
  <c r="F34" i="5"/>
  <c r="S34" i="5" s="1"/>
  <c r="E34" i="5"/>
  <c r="R34" i="5" s="1"/>
  <c r="N33" i="5"/>
  <c r="AA33" i="5" s="1"/>
  <c r="M33" i="5"/>
  <c r="Z33" i="5" s="1"/>
  <c r="L33" i="5"/>
  <c r="Y33" i="5" s="1"/>
  <c r="K33" i="5"/>
  <c r="X33" i="5" s="1"/>
  <c r="J33" i="5"/>
  <c r="W33" i="5" s="1"/>
  <c r="I33" i="5"/>
  <c r="V33" i="5" s="1"/>
  <c r="H33" i="5"/>
  <c r="U33" i="5" s="1"/>
  <c r="G33" i="5"/>
  <c r="T33" i="5" s="1"/>
  <c r="F33" i="5"/>
  <c r="S33" i="5" s="1"/>
  <c r="E33" i="5"/>
  <c r="R33" i="5" s="1"/>
  <c r="N32" i="5"/>
  <c r="AA32" i="5" s="1"/>
  <c r="M32" i="5"/>
  <c r="Z32" i="5" s="1"/>
  <c r="L32" i="5"/>
  <c r="Y32" i="5" s="1"/>
  <c r="K32" i="5"/>
  <c r="X32" i="5" s="1"/>
  <c r="J32" i="5"/>
  <c r="W32" i="5" s="1"/>
  <c r="I32" i="5"/>
  <c r="V32" i="5" s="1"/>
  <c r="H32" i="5"/>
  <c r="U32" i="5" s="1"/>
  <c r="G32" i="5"/>
  <c r="T32" i="5" s="1"/>
  <c r="F32" i="5"/>
  <c r="S32" i="5" s="1"/>
  <c r="E32" i="5"/>
  <c r="R32" i="5" s="1"/>
  <c r="N31" i="5"/>
  <c r="AA31" i="5" s="1"/>
  <c r="M31" i="5"/>
  <c r="Z31" i="5" s="1"/>
  <c r="L31" i="5"/>
  <c r="Y31" i="5" s="1"/>
  <c r="K31" i="5"/>
  <c r="X31" i="5" s="1"/>
  <c r="J31" i="5"/>
  <c r="W31" i="5" s="1"/>
  <c r="I31" i="5"/>
  <c r="V31" i="5" s="1"/>
  <c r="H31" i="5"/>
  <c r="U31" i="5" s="1"/>
  <c r="G31" i="5"/>
  <c r="T31" i="5" s="1"/>
  <c r="F31" i="5"/>
  <c r="S31" i="5" s="1"/>
  <c r="E31" i="5"/>
  <c r="R31" i="5" s="1"/>
  <c r="N30" i="5"/>
  <c r="AA30" i="5" s="1"/>
  <c r="M30" i="5"/>
  <c r="Z30" i="5" s="1"/>
  <c r="L30" i="5"/>
  <c r="Y30" i="5" s="1"/>
  <c r="K30" i="5"/>
  <c r="X30" i="5" s="1"/>
  <c r="J30" i="5"/>
  <c r="W30" i="5" s="1"/>
  <c r="I30" i="5"/>
  <c r="V30" i="5" s="1"/>
  <c r="H30" i="5"/>
  <c r="U30" i="5" s="1"/>
  <c r="G30" i="5"/>
  <c r="T30" i="5" s="1"/>
  <c r="F30" i="5"/>
  <c r="S30" i="5" s="1"/>
  <c r="E30" i="5"/>
  <c r="R30" i="5" s="1"/>
  <c r="N29" i="5"/>
  <c r="AA29" i="5" s="1"/>
  <c r="M29" i="5"/>
  <c r="Z29" i="5" s="1"/>
  <c r="L29" i="5"/>
  <c r="Y29" i="5" s="1"/>
  <c r="K29" i="5"/>
  <c r="X29" i="5" s="1"/>
  <c r="J29" i="5"/>
  <c r="W29" i="5" s="1"/>
  <c r="I29" i="5"/>
  <c r="V29" i="5" s="1"/>
  <c r="H29" i="5"/>
  <c r="U29" i="5" s="1"/>
  <c r="G29" i="5"/>
  <c r="T29" i="5" s="1"/>
  <c r="F29" i="5"/>
  <c r="S29" i="5" s="1"/>
  <c r="E29" i="5"/>
  <c r="R29" i="5" s="1"/>
  <c r="N28" i="5"/>
  <c r="AA28" i="5" s="1"/>
  <c r="M28" i="5"/>
  <c r="Z28" i="5" s="1"/>
  <c r="L28" i="5"/>
  <c r="Y28" i="5" s="1"/>
  <c r="K28" i="5"/>
  <c r="X28" i="5" s="1"/>
  <c r="J28" i="5"/>
  <c r="W28" i="5" s="1"/>
  <c r="I28" i="5"/>
  <c r="V28" i="5" s="1"/>
  <c r="H28" i="5"/>
  <c r="U28" i="5" s="1"/>
  <c r="G28" i="5"/>
  <c r="T28" i="5" s="1"/>
  <c r="F28" i="5"/>
  <c r="S28" i="5" s="1"/>
  <c r="E28" i="5"/>
  <c r="R28" i="5" s="1"/>
  <c r="N27" i="5"/>
  <c r="AA27" i="5" s="1"/>
  <c r="M27" i="5"/>
  <c r="Z27" i="5" s="1"/>
  <c r="L27" i="5"/>
  <c r="Y27" i="5" s="1"/>
  <c r="K27" i="5"/>
  <c r="X27" i="5" s="1"/>
  <c r="J27" i="5"/>
  <c r="W27" i="5" s="1"/>
  <c r="I27" i="5"/>
  <c r="V27" i="5" s="1"/>
  <c r="H27" i="5"/>
  <c r="U27" i="5" s="1"/>
  <c r="G27" i="5"/>
  <c r="T27" i="5" s="1"/>
  <c r="F27" i="5"/>
  <c r="S27" i="5" s="1"/>
  <c r="E27" i="5"/>
  <c r="R27" i="5" s="1"/>
  <c r="N26" i="5"/>
  <c r="AA26" i="5" s="1"/>
  <c r="M26" i="5"/>
  <c r="Z26" i="5" s="1"/>
  <c r="L26" i="5"/>
  <c r="Y26" i="5" s="1"/>
  <c r="K26" i="5"/>
  <c r="X26" i="5" s="1"/>
  <c r="J26" i="5"/>
  <c r="W26" i="5" s="1"/>
  <c r="I26" i="5"/>
  <c r="V26" i="5" s="1"/>
  <c r="H26" i="5"/>
  <c r="U26" i="5" s="1"/>
  <c r="G26" i="5"/>
  <c r="T26" i="5" s="1"/>
  <c r="F26" i="5"/>
  <c r="S26" i="5" s="1"/>
  <c r="E26" i="5"/>
  <c r="R26" i="5" s="1"/>
  <c r="N25" i="5"/>
  <c r="AA25" i="5" s="1"/>
  <c r="M25" i="5"/>
  <c r="Z25" i="5" s="1"/>
  <c r="L25" i="5"/>
  <c r="Y25" i="5" s="1"/>
  <c r="K25" i="5"/>
  <c r="X25" i="5" s="1"/>
  <c r="J25" i="5"/>
  <c r="W25" i="5" s="1"/>
  <c r="I25" i="5"/>
  <c r="V25" i="5" s="1"/>
  <c r="H25" i="5"/>
  <c r="U25" i="5" s="1"/>
  <c r="G25" i="5"/>
  <c r="T25" i="5" s="1"/>
  <c r="F25" i="5"/>
  <c r="S25" i="5" s="1"/>
  <c r="E25" i="5"/>
  <c r="R25" i="5" s="1"/>
  <c r="N24" i="5"/>
  <c r="AA24" i="5" s="1"/>
  <c r="M24" i="5"/>
  <c r="Z24" i="5" s="1"/>
  <c r="L24" i="5"/>
  <c r="Y24" i="5" s="1"/>
  <c r="K24" i="5"/>
  <c r="X24" i="5" s="1"/>
  <c r="J24" i="5"/>
  <c r="W24" i="5" s="1"/>
  <c r="I24" i="5"/>
  <c r="V24" i="5" s="1"/>
  <c r="H24" i="5"/>
  <c r="U24" i="5" s="1"/>
  <c r="G24" i="5"/>
  <c r="T24" i="5" s="1"/>
  <c r="F24" i="5"/>
  <c r="S24" i="5" s="1"/>
  <c r="E24" i="5"/>
  <c r="R24" i="5" s="1"/>
  <c r="N23" i="5"/>
  <c r="AA23" i="5" s="1"/>
  <c r="M23" i="5"/>
  <c r="Z23" i="5" s="1"/>
  <c r="L23" i="5"/>
  <c r="Y23" i="5" s="1"/>
  <c r="K23" i="5"/>
  <c r="X23" i="5" s="1"/>
  <c r="J23" i="5"/>
  <c r="W23" i="5" s="1"/>
  <c r="I23" i="5"/>
  <c r="V23" i="5" s="1"/>
  <c r="H23" i="5"/>
  <c r="U23" i="5" s="1"/>
  <c r="G23" i="5"/>
  <c r="T23" i="5" s="1"/>
  <c r="F23" i="5"/>
  <c r="S23" i="5" s="1"/>
  <c r="E23" i="5"/>
  <c r="R23" i="5" s="1"/>
  <c r="N22" i="5"/>
  <c r="AA22" i="5" s="1"/>
  <c r="M22" i="5"/>
  <c r="Z22" i="5" s="1"/>
  <c r="L22" i="5"/>
  <c r="Y22" i="5" s="1"/>
  <c r="K22" i="5"/>
  <c r="X22" i="5" s="1"/>
  <c r="J22" i="5"/>
  <c r="W22" i="5" s="1"/>
  <c r="I22" i="5"/>
  <c r="V22" i="5" s="1"/>
  <c r="H22" i="5"/>
  <c r="U22" i="5" s="1"/>
  <c r="G22" i="5"/>
  <c r="T22" i="5" s="1"/>
  <c r="F22" i="5"/>
  <c r="S22" i="5" s="1"/>
  <c r="E22" i="5"/>
  <c r="R22" i="5" s="1"/>
  <c r="N18" i="5"/>
  <c r="M18" i="5"/>
  <c r="L18" i="5"/>
  <c r="K18" i="5"/>
  <c r="J18" i="5"/>
  <c r="I18" i="5"/>
  <c r="H18" i="5"/>
  <c r="G18" i="5"/>
  <c r="F18" i="5"/>
  <c r="E18" i="5"/>
  <c r="N17" i="5"/>
  <c r="M17" i="5"/>
  <c r="L17" i="5"/>
  <c r="K17" i="5"/>
  <c r="J17" i="5"/>
  <c r="I17" i="5"/>
  <c r="H17" i="5"/>
  <c r="G17" i="5"/>
  <c r="F17" i="5"/>
  <c r="E17" i="5"/>
  <c r="N16" i="5"/>
  <c r="AA16" i="5" s="1"/>
  <c r="M16" i="5"/>
  <c r="Z16" i="5" s="1"/>
  <c r="L16" i="5"/>
  <c r="Y16" i="5" s="1"/>
  <c r="K16" i="5"/>
  <c r="X16" i="5" s="1"/>
  <c r="J16" i="5"/>
  <c r="W16" i="5" s="1"/>
  <c r="I16" i="5"/>
  <c r="V16" i="5" s="1"/>
  <c r="H16" i="5"/>
  <c r="U16" i="5" s="1"/>
  <c r="G16" i="5"/>
  <c r="T16" i="5" s="1"/>
  <c r="F16" i="5"/>
  <c r="S16" i="5" s="1"/>
  <c r="E16" i="5"/>
  <c r="R16" i="5" s="1"/>
  <c r="N15" i="5"/>
  <c r="AA15" i="5" s="1"/>
  <c r="M15" i="5"/>
  <c r="Z15" i="5" s="1"/>
  <c r="L15" i="5"/>
  <c r="Y15" i="5" s="1"/>
  <c r="K15" i="5"/>
  <c r="X15" i="5" s="1"/>
  <c r="J15" i="5"/>
  <c r="W15" i="5" s="1"/>
  <c r="I15" i="5"/>
  <c r="V15" i="5" s="1"/>
  <c r="H15" i="5"/>
  <c r="U15" i="5" s="1"/>
  <c r="G15" i="5"/>
  <c r="T15" i="5" s="1"/>
  <c r="F15" i="5"/>
  <c r="S15" i="5" s="1"/>
  <c r="E15" i="5"/>
  <c r="R15" i="5" s="1"/>
  <c r="N14" i="5"/>
  <c r="AA14" i="5" s="1"/>
  <c r="M14" i="5"/>
  <c r="Z14" i="5" s="1"/>
  <c r="L14" i="5"/>
  <c r="Y14" i="5" s="1"/>
  <c r="K14" i="5"/>
  <c r="X14" i="5" s="1"/>
  <c r="J14" i="5"/>
  <c r="W14" i="5" s="1"/>
  <c r="I14" i="5"/>
  <c r="V14" i="5" s="1"/>
  <c r="H14" i="5"/>
  <c r="U14" i="5" s="1"/>
  <c r="G14" i="5"/>
  <c r="T14" i="5" s="1"/>
  <c r="F14" i="5"/>
  <c r="S14" i="5" s="1"/>
  <c r="E14" i="5"/>
  <c r="R14" i="5" s="1"/>
  <c r="N13" i="5"/>
  <c r="AA13" i="5" s="1"/>
  <c r="M13" i="5"/>
  <c r="Z13" i="5" s="1"/>
  <c r="L13" i="5"/>
  <c r="Y13" i="5" s="1"/>
  <c r="K13" i="5"/>
  <c r="X13" i="5" s="1"/>
  <c r="J13" i="5"/>
  <c r="W13" i="5" s="1"/>
  <c r="I13" i="5"/>
  <c r="V13" i="5" s="1"/>
  <c r="H13" i="5"/>
  <c r="U13" i="5" s="1"/>
  <c r="G13" i="5"/>
  <c r="T13" i="5" s="1"/>
  <c r="F13" i="5"/>
  <c r="S13" i="5" s="1"/>
  <c r="E13" i="5"/>
  <c r="R13" i="5" s="1"/>
  <c r="N12" i="5"/>
  <c r="AA12" i="5" s="1"/>
  <c r="M12" i="5"/>
  <c r="Z12" i="5" s="1"/>
  <c r="L12" i="5"/>
  <c r="Y12" i="5" s="1"/>
  <c r="K12" i="5"/>
  <c r="X12" i="5" s="1"/>
  <c r="J12" i="5"/>
  <c r="W12" i="5" s="1"/>
  <c r="I12" i="5"/>
  <c r="V12" i="5" s="1"/>
  <c r="H12" i="5"/>
  <c r="U12" i="5" s="1"/>
  <c r="G12" i="5"/>
  <c r="T12" i="5" s="1"/>
  <c r="F12" i="5"/>
  <c r="S12" i="5" s="1"/>
  <c r="E12" i="5"/>
  <c r="R12" i="5" s="1"/>
  <c r="N11" i="5"/>
  <c r="AA11" i="5" s="1"/>
  <c r="M11" i="5"/>
  <c r="Z11" i="5" s="1"/>
  <c r="L11" i="5"/>
  <c r="Y11" i="5" s="1"/>
  <c r="K11" i="5"/>
  <c r="X11" i="5" s="1"/>
  <c r="J11" i="5"/>
  <c r="W11" i="5" s="1"/>
  <c r="I11" i="5"/>
  <c r="V11" i="5" s="1"/>
  <c r="H11" i="5"/>
  <c r="U11" i="5" s="1"/>
  <c r="G11" i="5"/>
  <c r="T11" i="5" s="1"/>
  <c r="F11" i="5"/>
  <c r="S11" i="5" s="1"/>
  <c r="E11" i="5"/>
  <c r="R11" i="5" s="1"/>
  <c r="N10" i="5"/>
  <c r="AA10" i="5" s="1"/>
  <c r="M10" i="5"/>
  <c r="Z10" i="5" s="1"/>
  <c r="L10" i="5"/>
  <c r="Y10" i="5" s="1"/>
  <c r="K10" i="5"/>
  <c r="X10" i="5" s="1"/>
  <c r="J10" i="5"/>
  <c r="W10" i="5" s="1"/>
  <c r="I10" i="5"/>
  <c r="V10" i="5" s="1"/>
  <c r="H10" i="5"/>
  <c r="U10" i="5" s="1"/>
  <c r="G10" i="5"/>
  <c r="T10" i="5" s="1"/>
  <c r="F10" i="5"/>
  <c r="S10" i="5" s="1"/>
  <c r="E10" i="5"/>
  <c r="R10" i="5" s="1"/>
  <c r="N9" i="5"/>
  <c r="AA9" i="5" s="1"/>
  <c r="M9" i="5"/>
  <c r="Z9" i="5" s="1"/>
  <c r="L9" i="5"/>
  <c r="Y9" i="5" s="1"/>
  <c r="K9" i="5"/>
  <c r="X9" i="5" s="1"/>
  <c r="J9" i="5"/>
  <c r="W9" i="5" s="1"/>
  <c r="I9" i="5"/>
  <c r="V9" i="5" s="1"/>
  <c r="H9" i="5"/>
  <c r="U9" i="5" s="1"/>
  <c r="G9" i="5"/>
  <c r="T9" i="5" s="1"/>
  <c r="F9" i="5"/>
  <c r="S9" i="5" s="1"/>
  <c r="E9" i="5"/>
  <c r="R9" i="5" s="1"/>
  <c r="N8" i="5"/>
  <c r="AA8" i="5" s="1"/>
  <c r="M8" i="5"/>
  <c r="Z8" i="5" s="1"/>
  <c r="L8" i="5"/>
  <c r="Y8" i="5" s="1"/>
  <c r="K8" i="5"/>
  <c r="X8" i="5" s="1"/>
  <c r="J8" i="5"/>
  <c r="W8" i="5" s="1"/>
  <c r="I8" i="5"/>
  <c r="V8" i="5" s="1"/>
  <c r="H8" i="5"/>
  <c r="U8" i="5" s="1"/>
  <c r="G8" i="5"/>
  <c r="T8" i="5" s="1"/>
  <c r="F8" i="5"/>
  <c r="S8" i="5" s="1"/>
  <c r="E8" i="5"/>
  <c r="R8" i="5" s="1"/>
  <c r="N7" i="5"/>
  <c r="AA7" i="5" s="1"/>
  <c r="M7" i="5"/>
  <c r="Z7" i="5" s="1"/>
  <c r="L7" i="5"/>
  <c r="Y7" i="5" s="1"/>
  <c r="K7" i="5"/>
  <c r="X7" i="5" s="1"/>
  <c r="J7" i="5"/>
  <c r="W7" i="5" s="1"/>
  <c r="I7" i="5"/>
  <c r="V7" i="5" s="1"/>
  <c r="H7" i="5"/>
  <c r="U7" i="5" s="1"/>
  <c r="G7" i="5"/>
  <c r="T7" i="5" s="1"/>
  <c r="F7" i="5"/>
  <c r="S7" i="5" s="1"/>
  <c r="E7" i="5"/>
  <c r="R7" i="5" s="1"/>
  <c r="N6" i="5"/>
  <c r="AA6" i="5" s="1"/>
  <c r="M6" i="5"/>
  <c r="Z6" i="5" s="1"/>
  <c r="L6" i="5"/>
  <c r="Y6" i="5" s="1"/>
  <c r="K6" i="5"/>
  <c r="X6" i="5" s="1"/>
  <c r="J6" i="5"/>
  <c r="W6" i="5" s="1"/>
  <c r="I6" i="5"/>
  <c r="V6" i="5" s="1"/>
  <c r="H6" i="5"/>
  <c r="U6" i="5" s="1"/>
  <c r="G6" i="5"/>
  <c r="T6" i="5" s="1"/>
  <c r="F6" i="5"/>
  <c r="S6" i="5" s="1"/>
  <c r="E6" i="5"/>
  <c r="R6" i="5" s="1"/>
  <c r="N5" i="5"/>
  <c r="AA5" i="5" s="1"/>
  <c r="M5" i="5"/>
  <c r="Z5" i="5" s="1"/>
  <c r="L5" i="5"/>
  <c r="Y5" i="5" s="1"/>
  <c r="K5" i="5"/>
  <c r="X5" i="5" s="1"/>
  <c r="J5" i="5"/>
  <c r="W5" i="5" s="1"/>
  <c r="I5" i="5"/>
  <c r="V5" i="5" s="1"/>
  <c r="H5" i="5"/>
  <c r="U5" i="5" s="1"/>
  <c r="G5" i="5"/>
  <c r="T5" i="5" s="1"/>
  <c r="F5" i="5"/>
  <c r="S5" i="5" s="1"/>
  <c r="E5" i="5"/>
  <c r="R5" i="5" s="1"/>
  <c r="N4" i="5"/>
  <c r="AA4" i="5" s="1"/>
  <c r="M4" i="5"/>
  <c r="Z4" i="5" s="1"/>
  <c r="L4" i="5"/>
  <c r="Y4" i="5" s="1"/>
  <c r="K4" i="5"/>
  <c r="X4" i="5" s="1"/>
  <c r="J4" i="5"/>
  <c r="W4" i="5" s="1"/>
  <c r="I4" i="5"/>
  <c r="V4" i="5" s="1"/>
  <c r="H4" i="5"/>
  <c r="U4" i="5" s="1"/>
  <c r="G4" i="5"/>
  <c r="T4" i="5" s="1"/>
  <c r="F4" i="5"/>
  <c r="S4" i="5" s="1"/>
  <c r="E4" i="5"/>
  <c r="R4" i="5" s="1"/>
  <c r="N3" i="5"/>
  <c r="AA3" i="5" s="1"/>
  <c r="M3" i="5"/>
  <c r="Z3" i="5" s="1"/>
  <c r="L3" i="5"/>
  <c r="Y3" i="5" s="1"/>
  <c r="K3" i="5"/>
  <c r="X3" i="5" s="1"/>
  <c r="J3" i="5"/>
  <c r="W3" i="5" s="1"/>
  <c r="I3" i="5"/>
  <c r="V3" i="5" s="1"/>
  <c r="H3" i="5"/>
  <c r="U3" i="5" s="1"/>
  <c r="G3" i="5"/>
  <c r="T3" i="5" s="1"/>
  <c r="F3" i="5"/>
  <c r="S3" i="5" s="1"/>
  <c r="E3" i="5"/>
  <c r="R3" i="5" s="1"/>
  <c r="N2" i="5"/>
  <c r="AA2" i="5" s="1"/>
  <c r="M2" i="5"/>
  <c r="Z2" i="5" s="1"/>
  <c r="L2" i="5"/>
  <c r="Y2" i="5" s="1"/>
  <c r="K2" i="5"/>
  <c r="X2" i="5" s="1"/>
  <c r="J2" i="5"/>
  <c r="W2" i="5" s="1"/>
  <c r="I2" i="5"/>
  <c r="V2" i="5" s="1"/>
  <c r="H2" i="5"/>
  <c r="U2" i="5" s="1"/>
  <c r="G2" i="5"/>
  <c r="T2" i="5" s="1"/>
  <c r="F2" i="5"/>
  <c r="S2" i="5" s="1"/>
  <c r="E2" i="5"/>
  <c r="R2" i="5" s="1"/>
  <c r="C2" i="5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N95" i="4"/>
  <c r="N95" i="5" s="1"/>
  <c r="AA95" i="5" s="1"/>
  <c r="M95" i="4"/>
  <c r="L95" i="4"/>
  <c r="L95" i="5" s="1"/>
  <c r="Y95" i="5" s="1"/>
  <c r="K95" i="4"/>
  <c r="K95" i="5" s="1"/>
  <c r="X95" i="5" s="1"/>
  <c r="J95" i="4"/>
  <c r="J95" i="5" s="1"/>
  <c r="W95" i="5" s="1"/>
  <c r="I95" i="4"/>
  <c r="H95" i="4"/>
  <c r="H95" i="5" s="1"/>
  <c r="U95" i="5" s="1"/>
  <c r="G95" i="4"/>
  <c r="G95" i="5" s="1"/>
  <c r="T95" i="5" s="1"/>
  <c r="F95" i="4"/>
  <c r="F95" i="5" s="1"/>
  <c r="S95" i="5" s="1"/>
  <c r="E95" i="4"/>
  <c r="N94" i="4"/>
  <c r="N94" i="5" s="1"/>
  <c r="AA94" i="5" s="1"/>
  <c r="M94" i="4"/>
  <c r="M94" i="5" s="1"/>
  <c r="Z94" i="5" s="1"/>
  <c r="L94" i="4"/>
  <c r="L94" i="5" s="1"/>
  <c r="Y94" i="5" s="1"/>
  <c r="K94" i="4"/>
  <c r="J94" i="4"/>
  <c r="J94" i="5" s="1"/>
  <c r="W94" i="5" s="1"/>
  <c r="I94" i="4"/>
  <c r="I94" i="5" s="1"/>
  <c r="V94" i="5" s="1"/>
  <c r="H94" i="4"/>
  <c r="H94" i="5" s="1"/>
  <c r="U94" i="5" s="1"/>
  <c r="G94" i="4"/>
  <c r="F94" i="4"/>
  <c r="F94" i="5" s="1"/>
  <c r="S94" i="5" s="1"/>
  <c r="E94" i="4"/>
  <c r="E94" i="5" s="1"/>
  <c r="R94" i="5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2" i="4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R48" i="5" l="1"/>
  <c r="R47" i="5"/>
  <c r="Z69" i="5"/>
  <c r="Z70" i="5"/>
  <c r="K94" i="5"/>
  <c r="X94" i="5" s="1"/>
  <c r="I95" i="5"/>
  <c r="V95" i="5" s="1"/>
  <c r="V105" i="5"/>
  <c r="V106" i="5"/>
  <c r="S47" i="5"/>
  <c r="S48" i="5"/>
  <c r="S69" i="5"/>
  <c r="S70" i="5"/>
  <c r="Z47" i="5"/>
  <c r="Z48" i="5"/>
  <c r="V70" i="5"/>
  <c r="V69" i="5"/>
  <c r="G94" i="5"/>
  <c r="T94" i="5" s="1"/>
  <c r="E95" i="5"/>
  <c r="R95" i="5" s="1"/>
  <c r="M95" i="5"/>
  <c r="Z95" i="5" s="1"/>
  <c r="R106" i="5"/>
  <c r="R105" i="5"/>
  <c r="Z105" i="5"/>
  <c r="Z106" i="5"/>
  <c r="AA47" i="5"/>
  <c r="AA48" i="5"/>
  <c r="W70" i="5"/>
  <c r="W69" i="5"/>
  <c r="W106" i="5"/>
  <c r="W105" i="5"/>
  <c r="AA106" i="5"/>
  <c r="AA105" i="5"/>
  <c r="T48" i="5"/>
  <c r="T47" i="5"/>
  <c r="X48" i="5"/>
  <c r="X47" i="5"/>
  <c r="T69" i="5"/>
  <c r="T70" i="5"/>
  <c r="X69" i="5"/>
  <c r="X70" i="5"/>
  <c r="T106" i="5"/>
  <c r="T105" i="5"/>
  <c r="X106" i="5"/>
  <c r="X105" i="5"/>
  <c r="V47" i="5"/>
  <c r="V48" i="5"/>
  <c r="R70" i="5"/>
  <c r="R69" i="5"/>
  <c r="W47" i="5"/>
  <c r="W48" i="5"/>
  <c r="AA70" i="5"/>
  <c r="AA69" i="5"/>
  <c r="S106" i="5"/>
  <c r="S105" i="5"/>
  <c r="U47" i="5"/>
  <c r="U48" i="5"/>
  <c r="Y48" i="5"/>
  <c r="Y47" i="5"/>
  <c r="U69" i="5"/>
  <c r="U70" i="5"/>
  <c r="Y69" i="5"/>
  <c r="Y70" i="5"/>
  <c r="U105" i="5"/>
  <c r="U106" i="5"/>
  <c r="Y106" i="5"/>
  <c r="Y105" i="5"/>
</calcChain>
</file>

<file path=xl/sharedStrings.xml><?xml version="1.0" encoding="utf-8"?>
<sst xmlns="http://schemas.openxmlformats.org/spreadsheetml/2006/main" count="2115" uniqueCount="696">
  <si>
    <t>01911</t>
  </si>
  <si>
    <t>Arroz, trigo e outros cereais</t>
  </si>
  <si>
    <t>01912</t>
  </si>
  <si>
    <t>Milho em grão</t>
  </si>
  <si>
    <t>01913</t>
  </si>
  <si>
    <t>Algodão herbáceo, outras fibras da lav. temporária</t>
  </si>
  <si>
    <t>01914</t>
  </si>
  <si>
    <t>Cana-de-açúcar</t>
  </si>
  <si>
    <t>01915</t>
  </si>
  <si>
    <t>Soja  em grão</t>
  </si>
  <si>
    <t>01916</t>
  </si>
  <si>
    <t>Outros produtos e serviços da lavoura temporária</t>
  </si>
  <si>
    <t>01917</t>
  </si>
  <si>
    <t>Laranja</t>
  </si>
  <si>
    <t>01918</t>
  </si>
  <si>
    <t>Café em grão</t>
  </si>
  <si>
    <t>01919</t>
  </si>
  <si>
    <t>Outros produtos da lavoura permanente</t>
  </si>
  <si>
    <t>01921</t>
  </si>
  <si>
    <t>Bovinos e outros animais vivos, prods. animal, caça e serv.</t>
  </si>
  <si>
    <t>01922</t>
  </si>
  <si>
    <t>Leite de vaca e de outros animais</t>
  </si>
  <si>
    <t>01923</t>
  </si>
  <si>
    <t>Suínos</t>
  </si>
  <si>
    <t>01924</t>
  </si>
  <si>
    <t>Aves e ovos</t>
  </si>
  <si>
    <t>02801</t>
  </si>
  <si>
    <t>Produtos da exploração florestal e da silvicultura</t>
  </si>
  <si>
    <t>02802</t>
  </si>
  <si>
    <t>Pesca e aquicultura (peixe, crustáceos e moluscos)</t>
  </si>
  <si>
    <t>05801</t>
  </si>
  <si>
    <t>Carvão mineral</t>
  </si>
  <si>
    <t>05802</t>
  </si>
  <si>
    <t>Minerais não-metálicos</t>
  </si>
  <si>
    <t>06801</t>
  </si>
  <si>
    <t>Petróleo, gás natural e serviços de apoio</t>
  </si>
  <si>
    <t>07911</t>
  </si>
  <si>
    <t>Minério de ferro</t>
  </si>
  <si>
    <t>07921</t>
  </si>
  <si>
    <t>Minerais metálicos não-ferrosos</t>
  </si>
  <si>
    <t>10911</t>
  </si>
  <si>
    <t>Carne de bovinos e outros prod. de carne</t>
  </si>
  <si>
    <t>10912</t>
  </si>
  <si>
    <t>Carne de suíno</t>
  </si>
  <si>
    <t>10913</t>
  </si>
  <si>
    <t>Carne de aves</t>
  </si>
  <si>
    <t>10914</t>
  </si>
  <si>
    <t>Pescado industrializado</t>
  </si>
  <si>
    <t>10915</t>
  </si>
  <si>
    <t>Leite resfriado, esterilizado e pasteurizado</t>
  </si>
  <si>
    <t>10916</t>
  </si>
  <si>
    <t>Outros produtos do laticínio</t>
  </si>
  <si>
    <t>10921</t>
  </si>
  <si>
    <t>Açúcar</t>
  </si>
  <si>
    <t>10931</t>
  </si>
  <si>
    <t>Conservas de frutas, legumes, outros vegetais e sucos de frutas</t>
  </si>
  <si>
    <t>10932</t>
  </si>
  <si>
    <t>Óleos e gorduras vegetais e animais</t>
  </si>
  <si>
    <t>10933</t>
  </si>
  <si>
    <t>Café beneficiado</t>
  </si>
  <si>
    <t>10934</t>
  </si>
  <si>
    <t>Arroz beneficiado e produtos derivados do arroz</t>
  </si>
  <si>
    <t>10935</t>
  </si>
  <si>
    <t>Produtos derivados do trigo, mandioca ou milho</t>
  </si>
  <si>
    <t>10936</t>
  </si>
  <si>
    <t>Rações balanceadas para animais</t>
  </si>
  <si>
    <t>10937</t>
  </si>
  <si>
    <t>Outros produtos alimentares</t>
  </si>
  <si>
    <t>11001</t>
  </si>
  <si>
    <t>Bebidas</t>
  </si>
  <si>
    <t>12001</t>
  </si>
  <si>
    <t>Produtos do fumo</t>
  </si>
  <si>
    <t>13001</t>
  </si>
  <si>
    <t>Fios e fibras têxteis beneficiadas</t>
  </si>
  <si>
    <t>13002</t>
  </si>
  <si>
    <t>Tecidos</t>
  </si>
  <si>
    <t>13003</t>
  </si>
  <si>
    <t>Art. têxteis de uso doméstico e outros têxteis</t>
  </si>
  <si>
    <t>14001</t>
  </si>
  <si>
    <t>Artigos do vestuário e acessórios</t>
  </si>
  <si>
    <t>15001</t>
  </si>
  <si>
    <t>Calçados e artefatos de couro</t>
  </si>
  <si>
    <t>16001</t>
  </si>
  <si>
    <t>Produtos de madeira, exclusive móveis</t>
  </si>
  <si>
    <t>17001</t>
  </si>
  <si>
    <t>Celulose</t>
  </si>
  <si>
    <t>17002</t>
  </si>
  <si>
    <t>Papel, papelão, embalagens e artefatos de papel</t>
  </si>
  <si>
    <t>18001</t>
  </si>
  <si>
    <t>Serviços de impressão e reprodução</t>
  </si>
  <si>
    <t>19911</t>
  </si>
  <si>
    <t>Combustíveis para aviação</t>
  </si>
  <si>
    <t>19912</t>
  </si>
  <si>
    <t>Gasoálcool</t>
  </si>
  <si>
    <t>19913</t>
  </si>
  <si>
    <t>Naftas para petroquímica</t>
  </si>
  <si>
    <t>19914</t>
  </si>
  <si>
    <t xml:space="preserve">Óleo combustível  </t>
  </si>
  <si>
    <t>19915</t>
  </si>
  <si>
    <t>Diesel - biodiesel</t>
  </si>
  <si>
    <t>19916</t>
  </si>
  <si>
    <t>Outros produtos do refino do petróleo</t>
  </si>
  <si>
    <t>19921</t>
  </si>
  <si>
    <t>Etanol e outros biocombustíveis</t>
  </si>
  <si>
    <t>20911</t>
  </si>
  <si>
    <t>Produtos químicos inorgânicos</t>
  </si>
  <si>
    <t>20912</t>
  </si>
  <si>
    <t>Adubos e fertilizantes</t>
  </si>
  <si>
    <t>20913</t>
  </si>
  <si>
    <t>Produtos químicos orgânicos</t>
  </si>
  <si>
    <t>20914</t>
  </si>
  <si>
    <t>Resinas,elastômeros e fibras artif. e sintéticas</t>
  </si>
  <si>
    <t>20921</t>
  </si>
  <si>
    <t>Defensivos agrícolas e desinfestantes domissanitários</t>
  </si>
  <si>
    <t>20922</t>
  </si>
  <si>
    <t xml:space="preserve">Produtos químicos diversos </t>
  </si>
  <si>
    <t>20923</t>
  </si>
  <si>
    <t>Tintas, vernizes, esmaltes e lacas</t>
  </si>
  <si>
    <t>20931</t>
  </si>
  <si>
    <t>Perfumaria, sabões e artigos de limpeza</t>
  </si>
  <si>
    <t>21001</t>
  </si>
  <si>
    <t>Produtos farmacêuticos</t>
  </si>
  <si>
    <t>22001</t>
  </si>
  <si>
    <t>Artigos de borracha</t>
  </si>
  <si>
    <t>22002</t>
  </si>
  <si>
    <t>Artigos de plástico</t>
  </si>
  <si>
    <t>23001</t>
  </si>
  <si>
    <t>Cimento</t>
  </si>
  <si>
    <t>23002</t>
  </si>
  <si>
    <t>Artefatos de cimento, gesso e semelhantes</t>
  </si>
  <si>
    <t>23003</t>
  </si>
  <si>
    <t>Vidros, cerâmicos e outros prod. de minerais não-metálicos</t>
  </si>
  <si>
    <t>24911</t>
  </si>
  <si>
    <t>Ferro-gusa e ferroligas</t>
  </si>
  <si>
    <t>24912</t>
  </si>
  <si>
    <t>Semi-acabacados, laminados planos, longos e tubos de aço</t>
  </si>
  <si>
    <t>24921</t>
  </si>
  <si>
    <t>Produtos da metalurgia de metais não-ferrosos</t>
  </si>
  <si>
    <t>24922</t>
  </si>
  <si>
    <t>Peças fundidas de aço e de metais não ferrosos</t>
  </si>
  <si>
    <t>25001</t>
  </si>
  <si>
    <t>Produtos de metal, excl. máquinas e equipamentos</t>
  </si>
  <si>
    <t>26001</t>
  </si>
  <si>
    <t>Componentes eletrônicos</t>
  </si>
  <si>
    <t>26002</t>
  </si>
  <si>
    <t>Máquinas para escritório e equip. de informática</t>
  </si>
  <si>
    <t>26003</t>
  </si>
  <si>
    <t>Material eletrônico e equip. de comunicações</t>
  </si>
  <si>
    <t>26004</t>
  </si>
  <si>
    <t>Equip. de medida, teste e controle, ópticos e eletromédicos</t>
  </si>
  <si>
    <t>27001</t>
  </si>
  <si>
    <t>Máquinas, aparelhos e materiais elétricos</t>
  </si>
  <si>
    <t>27002</t>
  </si>
  <si>
    <t>Eletrodomésticos</t>
  </si>
  <si>
    <t>28001</t>
  </si>
  <si>
    <t>Tratores e outras máquinas agrícolas</t>
  </si>
  <si>
    <t>28002</t>
  </si>
  <si>
    <t>Máquinas para a extração mineral e a construção</t>
  </si>
  <si>
    <t>28003</t>
  </si>
  <si>
    <t>Outras máquinas e equipamentos mecânicos</t>
  </si>
  <si>
    <t>29911</t>
  </si>
  <si>
    <t>Automóveis, camionetas e utilitários</t>
  </si>
  <si>
    <t>29912</t>
  </si>
  <si>
    <t>Caminhões e ônibus, incl. cabines, carrocerias e reboques</t>
  </si>
  <si>
    <t>29921</t>
  </si>
  <si>
    <t>Peças e acessórios para veículos automotores</t>
  </si>
  <si>
    <t>30001</t>
  </si>
  <si>
    <t>Aeronaves, embarcações e outros equipamentos de transporte</t>
  </si>
  <si>
    <t>31801</t>
  </si>
  <si>
    <t>Móveis</t>
  </si>
  <si>
    <t>31802</t>
  </si>
  <si>
    <t>Produtos de industrias diversas</t>
  </si>
  <si>
    <t>33001</t>
  </si>
  <si>
    <t>Manutenção, reparação e instalação de máquinas e equipamentos</t>
  </si>
  <si>
    <t>35001</t>
  </si>
  <si>
    <t>Eletricidade, gás e outras utilidades</t>
  </si>
  <si>
    <t>36801</t>
  </si>
  <si>
    <t>Água, esgoto, reciclagem e gestão de resíduos</t>
  </si>
  <si>
    <t>41801</t>
  </si>
  <si>
    <t>Edificações</t>
  </si>
  <si>
    <t>41802</t>
  </si>
  <si>
    <t>Obras de infra-estrutura</t>
  </si>
  <si>
    <t>41803</t>
  </si>
  <si>
    <t>Serviços especializados para construção</t>
  </si>
  <si>
    <t>45001</t>
  </si>
  <si>
    <t>Comércio e reparação de veículos</t>
  </si>
  <si>
    <t>46801</t>
  </si>
  <si>
    <t>Comércio por atacado e a varejo, exceto veículos automotores</t>
  </si>
  <si>
    <t>49001</t>
  </si>
  <si>
    <t>Transporte terrestre de carga</t>
  </si>
  <si>
    <t>49002</t>
  </si>
  <si>
    <t>Transporte terrestre de passageiros</t>
  </si>
  <si>
    <t>50001</t>
  </si>
  <si>
    <t>Transporte aquaviário</t>
  </si>
  <si>
    <t>51001</t>
  </si>
  <si>
    <t>Transporte aéreo</t>
  </si>
  <si>
    <t>52801</t>
  </si>
  <si>
    <t>Armazenamento e serviços auxiliares aos transportes</t>
  </si>
  <si>
    <t>52802</t>
  </si>
  <si>
    <t>Correio e outros serviços de entrega</t>
  </si>
  <si>
    <t>55001</t>
  </si>
  <si>
    <t>Serviços de alojamento em hotéis e similares</t>
  </si>
  <si>
    <t>56001</t>
  </si>
  <si>
    <t>Serviços  de alimentação</t>
  </si>
  <si>
    <t>58001</t>
  </si>
  <si>
    <t>Livros, jornais e revistas</t>
  </si>
  <si>
    <t>59801</t>
  </si>
  <si>
    <t>Serviços cinematográficos, música, rádio e televisão</t>
  </si>
  <si>
    <t>61001</t>
  </si>
  <si>
    <t>Telecomunicações, TV por assinatura e outros serv. relacionados</t>
  </si>
  <si>
    <t>62801</t>
  </si>
  <si>
    <t>Desenvolvimento de sistemas e outros serviços de informação</t>
  </si>
  <si>
    <t>64801</t>
  </si>
  <si>
    <t>Intermediação financeira, seguros e previdência complementar</t>
  </si>
  <si>
    <t>68001</t>
  </si>
  <si>
    <t>Aluguel efetivo e serviços imobiliários</t>
  </si>
  <si>
    <t>68002</t>
  </si>
  <si>
    <t>Aluguel imputado</t>
  </si>
  <si>
    <t>69801</t>
  </si>
  <si>
    <t>Serviços jurídicos, contabilidade e consultoria</t>
  </si>
  <si>
    <t>71801</t>
  </si>
  <si>
    <t>Pesquisa e desenvolvimento</t>
  </si>
  <si>
    <t>71802</t>
  </si>
  <si>
    <t>Serviços de arquitetura e engenharia</t>
  </si>
  <si>
    <t>73801</t>
  </si>
  <si>
    <t>Publicidade e outros serviços técnicos</t>
  </si>
  <si>
    <t>77001</t>
  </si>
  <si>
    <t>Aluguéis não-imob. e gestão de ativos de propriedade intelectual</t>
  </si>
  <si>
    <t>78801</t>
  </si>
  <si>
    <t>Condomínios e serviços para edifícios</t>
  </si>
  <si>
    <t>78802</t>
  </si>
  <si>
    <t>Outros serviços administrativos</t>
  </si>
  <si>
    <t>80001</t>
  </si>
  <si>
    <t>Serviços de vigilância, segurança e investigação</t>
  </si>
  <si>
    <t>84001</t>
  </si>
  <si>
    <t>Serviços coletivos da administração pública</t>
  </si>
  <si>
    <t>84002</t>
  </si>
  <si>
    <t>Serviços de previdência e assistência social</t>
  </si>
  <si>
    <t>85911</t>
  </si>
  <si>
    <t>Educação pública</t>
  </si>
  <si>
    <t>85921</t>
  </si>
  <si>
    <t>Educação privada</t>
  </si>
  <si>
    <t>86911</t>
  </si>
  <si>
    <t>Saúde pública</t>
  </si>
  <si>
    <t>86921</t>
  </si>
  <si>
    <t>Saúde privada</t>
  </si>
  <si>
    <t>90801</t>
  </si>
  <si>
    <t>Serviços de artes, cultura, esporte e recreação</t>
  </si>
  <si>
    <t>94801</t>
  </si>
  <si>
    <t>Organizações patronais, sindicais e outros serviços associativos</t>
  </si>
  <si>
    <t>94802</t>
  </si>
  <si>
    <t>Manutenção de computadores, telefones e objetos domésticos</t>
  </si>
  <si>
    <t>94803</t>
  </si>
  <si>
    <t>Serviços pessoais</t>
  </si>
  <si>
    <t>97001</t>
  </si>
  <si>
    <t>Serviços domésticos</t>
  </si>
  <si>
    <t>DESPESA1911</t>
  </si>
  <si>
    <t>DESPESA1912</t>
  </si>
  <si>
    <t>DESPESA1913</t>
  </si>
  <si>
    <t>DESPESA1914</t>
  </si>
  <si>
    <t>DESPESA1915</t>
  </si>
  <si>
    <t>DESPESA1916</t>
  </si>
  <si>
    <t>DESPESA1917</t>
  </si>
  <si>
    <t>DESPESA1918</t>
  </si>
  <si>
    <t>DESPESA1919</t>
  </si>
  <si>
    <t>DESPESA1921</t>
  </si>
  <si>
    <t>DESPESA1922</t>
  </si>
  <si>
    <t>DESPESA1923</t>
  </si>
  <si>
    <t>DESPESA1924</t>
  </si>
  <si>
    <t>DESPESA2801</t>
  </si>
  <si>
    <t>DESPESA2802</t>
  </si>
  <si>
    <t>DESPESA5801</t>
  </si>
  <si>
    <t>DESPESA5802</t>
  </si>
  <si>
    <t>DESPESA10911</t>
  </si>
  <si>
    <t>DESPESA10912</t>
  </si>
  <si>
    <t>DESPESA10913</t>
  </si>
  <si>
    <t>DESPESA10914</t>
  </si>
  <si>
    <t>DESPESA10915</t>
  </si>
  <si>
    <t>DESPESA10916</t>
  </si>
  <si>
    <t>DESPESA10921</t>
  </si>
  <si>
    <t>DESPESA10931</t>
  </si>
  <si>
    <t>DESPESA10932</t>
  </si>
  <si>
    <t>DESPESA10933</t>
  </si>
  <si>
    <t>DESPESA10934</t>
  </si>
  <si>
    <t>DESPESA10935</t>
  </si>
  <si>
    <t>DESPESA10936</t>
  </si>
  <si>
    <t>DESPESA10937</t>
  </si>
  <si>
    <t>DESPESA11001</t>
  </si>
  <si>
    <t>DESPESA12001</t>
  </si>
  <si>
    <t>DESPESA13001</t>
  </si>
  <si>
    <t>DESPESA13002</t>
  </si>
  <si>
    <t>DESPESA13003</t>
  </si>
  <si>
    <t>DESPESA14001</t>
  </si>
  <si>
    <t>DESPESA15001</t>
  </si>
  <si>
    <t>DESPESA16001</t>
  </si>
  <si>
    <t>DESPESA17002</t>
  </si>
  <si>
    <t>DESPESA18001</t>
  </si>
  <si>
    <t>DESPESA19912</t>
  </si>
  <si>
    <t>DESPESA19915</t>
  </si>
  <si>
    <t>DESPESA19916</t>
  </si>
  <si>
    <t>DESPESA19921</t>
  </si>
  <si>
    <t>DESPESA20911</t>
  </si>
  <si>
    <t>DESPESA20921</t>
  </si>
  <si>
    <t>DESPESA20922</t>
  </si>
  <si>
    <t>DESPESA20923</t>
  </si>
  <si>
    <t>DESPESA20931</t>
  </si>
  <si>
    <t>DESPESA21001</t>
  </si>
  <si>
    <t>DESPESA22001</t>
  </si>
  <si>
    <t>DESPESA22002</t>
  </si>
  <si>
    <t>DESPESA23002</t>
  </si>
  <si>
    <t>DESPESA23003</t>
  </si>
  <si>
    <t>DESPESA24921</t>
  </si>
  <si>
    <t>DESPESA25001</t>
  </si>
  <si>
    <t>DESPESA26002</t>
  </si>
  <si>
    <t>DESPESA26003</t>
  </si>
  <si>
    <t>DESPESA26004</t>
  </si>
  <si>
    <t>DESPESA27001</t>
  </si>
  <si>
    <t>DESPESA27002</t>
  </si>
  <si>
    <t>DESPESA28001</t>
  </si>
  <si>
    <t>DESPESA28003</t>
  </si>
  <si>
    <t>DESPESA29911</t>
  </si>
  <si>
    <t>DESPESA29912</t>
  </si>
  <si>
    <t>DESPESA30001</t>
  </si>
  <si>
    <t>DESPESA31801</t>
  </si>
  <si>
    <t>DESPESA31802</t>
  </si>
  <si>
    <t>DESPESA33001</t>
  </si>
  <si>
    <t>DESPESA35001</t>
  </si>
  <si>
    <t>DESPESA36801</t>
  </si>
  <si>
    <t>DESPESA45001</t>
  </si>
  <si>
    <t>DESPESA46801</t>
  </si>
  <si>
    <t>DESPESA49001</t>
  </si>
  <si>
    <t>DESPESA49002</t>
  </si>
  <si>
    <t>DESPESA50001</t>
  </si>
  <si>
    <t>DESPESA51001</t>
  </si>
  <si>
    <t>DESPESA52801</t>
  </si>
  <si>
    <t>DESPESA52802</t>
  </si>
  <si>
    <t>DESPESA55001</t>
  </si>
  <si>
    <t>DESPESA56001</t>
  </si>
  <si>
    <t>DESPESA58001</t>
  </si>
  <si>
    <t>DESPESA59801</t>
  </si>
  <si>
    <t>DESPESA61001</t>
  </si>
  <si>
    <t>DESPESA62801</t>
  </si>
  <si>
    <t>DESPESA64801</t>
  </si>
  <si>
    <t>DESPESA68001</t>
  </si>
  <si>
    <t>DESPESA69801</t>
  </si>
  <si>
    <t>DESPESA71802</t>
  </si>
  <si>
    <t>DESPESA73801</t>
  </si>
  <si>
    <t>DESPESA77001</t>
  </si>
  <si>
    <t>DESPESA78801</t>
  </si>
  <si>
    <t>DESPESA78802</t>
  </si>
  <si>
    <t>DESPESA80001</t>
  </si>
  <si>
    <t>DESPESA84001</t>
  </si>
  <si>
    <t>DESPESA85921</t>
  </si>
  <si>
    <t>DESPESA86921</t>
  </si>
  <si>
    <t>DESPESA90801</t>
  </si>
  <si>
    <t>DESPESA94801</t>
  </si>
  <si>
    <t>DESPESA94802</t>
  </si>
  <si>
    <t>DESPESA94803</t>
  </si>
  <si>
    <t>DESPESA97001</t>
  </si>
  <si>
    <t>HH1</t>
  </si>
  <si>
    <t>HH2</t>
  </si>
  <si>
    <t>HH3</t>
  </si>
  <si>
    <t>HH4</t>
  </si>
  <si>
    <t>HH5</t>
  </si>
  <si>
    <t>HH6</t>
  </si>
  <si>
    <t>HH7</t>
  </si>
  <si>
    <t>HH8</t>
  </si>
  <si>
    <t>HH9</t>
  </si>
  <si>
    <t>HH10</t>
  </si>
  <si>
    <t>SCN</t>
  </si>
  <si>
    <t>POF</t>
  </si>
  <si>
    <t>Comércio</t>
  </si>
  <si>
    <t>Transporte</t>
  </si>
  <si>
    <t>3PUR</t>
  </si>
  <si>
    <t>AJUSTE!</t>
  </si>
  <si>
    <t>=&gt;</t>
  </si>
  <si>
    <t>renda_empreg191</t>
  </si>
  <si>
    <t>renda_empreg192</t>
  </si>
  <si>
    <t>renda_empreg280</t>
  </si>
  <si>
    <t>renda_empreg580</t>
  </si>
  <si>
    <t>renda_empreg680</t>
  </si>
  <si>
    <t>renda_empreg791</t>
  </si>
  <si>
    <t>renda_empreg792</t>
  </si>
  <si>
    <t>renda_empreg1091</t>
  </si>
  <si>
    <t>renda_empreg1092</t>
  </si>
  <si>
    <t>renda_empreg1093</t>
  </si>
  <si>
    <t>renda_empreg1100</t>
  </si>
  <si>
    <t>renda_empreg1200</t>
  </si>
  <si>
    <t>renda_empreg1300</t>
  </si>
  <si>
    <t>renda_empreg1400</t>
  </si>
  <si>
    <t>renda_empreg1500</t>
  </si>
  <si>
    <t>renda_empreg1600</t>
  </si>
  <si>
    <t>renda_empreg1700</t>
  </si>
  <si>
    <t>renda_empreg1991</t>
  </si>
  <si>
    <t>renda_empreg1992</t>
  </si>
  <si>
    <t>renda_empreg2092</t>
  </si>
  <si>
    <t>renda_empreg2093</t>
  </si>
  <si>
    <t>renda_empreg2100</t>
  </si>
  <si>
    <t>renda_empreg2200</t>
  </si>
  <si>
    <t>renda_empreg2300</t>
  </si>
  <si>
    <t>renda_empreg2491</t>
  </si>
  <si>
    <t>renda_empreg2492</t>
  </si>
  <si>
    <t>renda_empreg2500</t>
  </si>
  <si>
    <t>renda_empreg2600</t>
  </si>
  <si>
    <t>renda_empreg2700</t>
  </si>
  <si>
    <t>renda_empreg2800</t>
  </si>
  <si>
    <t>renda_empreg2991</t>
  </si>
  <si>
    <t>renda_empreg2992</t>
  </si>
  <si>
    <t>renda_empreg3000</t>
  </si>
  <si>
    <t>renda_empreg3180</t>
  </si>
  <si>
    <t>renda_empreg3500</t>
  </si>
  <si>
    <t>renda_empreg3680</t>
  </si>
  <si>
    <t>renda_empreg4180</t>
  </si>
  <si>
    <t>renda_empreg4500</t>
  </si>
  <si>
    <t>renda_empreg4680</t>
  </si>
  <si>
    <t>renda_empreg4900</t>
  </si>
  <si>
    <t>renda_empreg5000</t>
  </si>
  <si>
    <t>renda_empreg5100</t>
  </si>
  <si>
    <t>renda_empreg5280</t>
  </si>
  <si>
    <t>renda_empreg5500</t>
  </si>
  <si>
    <t>renda_empreg5600</t>
  </si>
  <si>
    <t>renda_empreg5800</t>
  </si>
  <si>
    <t>renda_empreg5980</t>
  </si>
  <si>
    <t>renda_empreg6100</t>
  </si>
  <si>
    <t>renda_empreg6280</t>
  </si>
  <si>
    <t>renda_empreg6480</t>
  </si>
  <si>
    <t>renda_empreg6800</t>
  </si>
  <si>
    <t>renda_empreg6980</t>
  </si>
  <si>
    <t>renda_empreg7180</t>
  </si>
  <si>
    <t>renda_empreg7380</t>
  </si>
  <si>
    <t>renda_empreg7700</t>
  </si>
  <si>
    <t>renda_empreg7880</t>
  </si>
  <si>
    <t>renda_empreg8000</t>
  </si>
  <si>
    <t>renda_empreg8400</t>
  </si>
  <si>
    <t>renda_empreg8592</t>
  </si>
  <si>
    <t>renda_empreg8692</t>
  </si>
  <si>
    <t>renda_empreg9080</t>
  </si>
  <si>
    <t>renda_empreg9480</t>
  </si>
  <si>
    <t>renda_empreg9700</t>
  </si>
  <si>
    <t>Agricultura, inclusive o apoio à agricultura e a pós-colheita</t>
  </si>
  <si>
    <t>Pecuária, inclusive o apoio à pecuária</t>
  </si>
  <si>
    <t>Produção florestal; pesca e aquicultura</t>
  </si>
  <si>
    <t>Extração de carvão mineral e de minerais não-metálicos</t>
  </si>
  <si>
    <t>Extração de petróleo e gás, inclusive as atividades de apoio</t>
  </si>
  <si>
    <t>Extração de minério de ferro, inclusive beneficiamentos e a aglomeração</t>
  </si>
  <si>
    <t>Extração de minerais metálicos não-ferrosos, inclusive beneficiamentos</t>
  </si>
  <si>
    <t>Abate e produtos de carne, inclusive os produtos do laticínio e da pesca</t>
  </si>
  <si>
    <t>Fabricação e refino de açúcar</t>
  </si>
  <si>
    <t>Fabricação de bebidas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</si>
  <si>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</si>
  <si>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</si>
  <si>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</si>
  <si>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</si>
  <si>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</si>
  <si>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</si>
  <si>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</si>
  <si>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</si>
  <si>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</si>
  <si>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</si>
  <si>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</si>
  <si>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Fabricação de produtos de limpeza, cosméticos/perfumaria e higiene pessoal</t>
  </si>
  <si>
    <t>Fabricação de produtos farmoquímicos e farmacêuticos</t>
  </si>
  <si>
    <t>Fabricação de produtos de borracha e de material plástico</t>
  </si>
  <si>
    <t>Fabricação de produtos de minerais não-metálicos</t>
  </si>
  <si>
    <t>Produção de ferro-gusa/ferroligas, siderurgia e tubos de aço sem costura</t>
  </si>
  <si>
    <t>Metalurgia de metais não-ferosos e a fundição de metais</t>
  </si>
  <si>
    <t>Fabricação de produtos de metal, exceto máquinas e equipamentos</t>
  </si>
  <si>
    <t>Fabricação de equipamentos de informática, produtos eletrônicos e ópticos</t>
  </si>
  <si>
    <t>Fabricação de máquinas e equipamentos elétricos</t>
  </si>
  <si>
    <t>Fabricação de máquinas e equipamentos mecânicos</t>
  </si>
  <si>
    <t>Fabricação de automóveis, caminhões e ônibus, exceto peças</t>
  </si>
  <si>
    <t>Fabricação de peças e acessórios para veículos automotores</t>
  </si>
  <si>
    <t>Fabricação de outros equipamentos de transporte, exceto veículos automotores</t>
  </si>
  <si>
    <t>Fabricação de móveis e de produtos de indústrias diversas</t>
  </si>
  <si>
    <t>Energia elétrica, gás natural e outras utilidades</t>
  </si>
  <si>
    <t>Água, esgoto e gestão de resíduos</t>
  </si>
  <si>
    <t>Construção</t>
  </si>
  <si>
    <t>Comércio e reparação de veículos automotores e motocicletas</t>
  </si>
  <si>
    <t>Transporte terrestre</t>
  </si>
  <si>
    <t>Armazenamento, atividades auxiliares dos transportes e correio</t>
  </si>
  <si>
    <t>Alojamento</t>
  </si>
  <si>
    <t>Alimentação</t>
  </si>
  <si>
    <t>Edição e edição integrada à impressão</t>
  </si>
  <si>
    <t>Atividades de televisão, rádio, cinema e  gravação/edição de som e imagem</t>
  </si>
  <si>
    <t>Telecomunicações</t>
  </si>
  <si>
    <t>Atividades imobiliárias</t>
  </si>
  <si>
    <t xml:space="preserve">Atividades jurídicas, contábeis, consultoria e sedes de empresas </t>
  </si>
  <si>
    <t>Serviços de arquitetura, engenharia, testes/análises técnicas e P &amp; D</t>
  </si>
  <si>
    <t>Outras atividades profissionais, científicas e técnicas</t>
  </si>
  <si>
    <t>Aluguéis não-imobiliários e gestão de ativos de propriedade intelectual</t>
  </si>
  <si>
    <t>Outras atividades administrativas e serviços complementares</t>
  </si>
  <si>
    <t>Atividades de vigilância, segurança e investigação</t>
  </si>
  <si>
    <t>Administração pública, defesa e seguridade social</t>
  </si>
  <si>
    <t>Atividades artísticas, criativas e de espetáculos</t>
  </si>
  <si>
    <t>Organizações associativas e outros serviços pessoais</t>
  </si>
  <si>
    <t>0191</t>
  </si>
  <si>
    <t>0192</t>
  </si>
  <si>
    <t>0280</t>
  </si>
  <si>
    <t>0580</t>
  </si>
  <si>
    <t>0680</t>
  </si>
  <si>
    <t>0791</t>
  </si>
  <si>
    <t>0792</t>
  </si>
  <si>
    <t>1091</t>
  </si>
  <si>
    <t>1092</t>
  </si>
  <si>
    <t>1093</t>
  </si>
  <si>
    <t>1100</t>
  </si>
  <si>
    <t>1200</t>
  </si>
  <si>
    <t>1300</t>
  </si>
  <si>
    <t>1400</t>
  </si>
  <si>
    <t>1500</t>
  </si>
  <si>
    <t>1600</t>
  </si>
  <si>
    <t>1700</t>
  </si>
  <si>
    <t>1800</t>
  </si>
  <si>
    <t>1991</t>
  </si>
  <si>
    <t>1992</t>
  </si>
  <si>
    <t>2091</t>
  </si>
  <si>
    <t>2092</t>
  </si>
  <si>
    <t>2093</t>
  </si>
  <si>
    <t>2100</t>
  </si>
  <si>
    <t>2200</t>
  </si>
  <si>
    <t>2300</t>
  </si>
  <si>
    <t>2491</t>
  </si>
  <si>
    <t>2492</t>
  </si>
  <si>
    <t>2500</t>
  </si>
  <si>
    <t>2600</t>
  </si>
  <si>
    <t>2700</t>
  </si>
  <si>
    <t>2800</t>
  </si>
  <si>
    <t>2991</t>
  </si>
  <si>
    <t>2992</t>
  </si>
  <si>
    <t>3000</t>
  </si>
  <si>
    <t>3180</t>
  </si>
  <si>
    <t>3300</t>
  </si>
  <si>
    <t>3500</t>
  </si>
  <si>
    <t>3680</t>
  </si>
  <si>
    <t>4180</t>
  </si>
  <si>
    <t>4500</t>
  </si>
  <si>
    <t>4680</t>
  </si>
  <si>
    <t>4900</t>
  </si>
  <si>
    <t>5000</t>
  </si>
  <si>
    <t>5100</t>
  </si>
  <si>
    <t>5280</t>
  </si>
  <si>
    <t>5500</t>
  </si>
  <si>
    <t>5600</t>
  </si>
  <si>
    <t>5800</t>
  </si>
  <si>
    <t>5980</t>
  </si>
  <si>
    <t>6100</t>
  </si>
  <si>
    <t>6280</t>
  </si>
  <si>
    <t>6480</t>
  </si>
  <si>
    <t>6800</t>
  </si>
  <si>
    <t>6980</t>
  </si>
  <si>
    <t>7180</t>
  </si>
  <si>
    <t>7380</t>
  </si>
  <si>
    <t>7700</t>
  </si>
  <si>
    <t>7880</t>
  </si>
  <si>
    <t>8000</t>
  </si>
  <si>
    <t>8400</t>
  </si>
  <si>
    <t>8591</t>
  </si>
  <si>
    <t>8592</t>
  </si>
  <si>
    <t>8691</t>
  </si>
  <si>
    <t>8692</t>
  </si>
  <si>
    <t>9080</t>
  </si>
  <si>
    <t>9480</t>
  </si>
  <si>
    <t>renda_empreg5000 + renda_empreg5100</t>
  </si>
  <si>
    <t>renda_empreg5280 + renda_empreg5500 + renda_empreg5600</t>
  </si>
  <si>
    <t>V1LAB</t>
  </si>
  <si>
    <t>Total</t>
  </si>
  <si>
    <t>3BAS</t>
  </si>
  <si>
    <t>V3BAS</t>
  </si>
  <si>
    <t>1 ArrozTriCer</t>
  </si>
  <si>
    <t>2 MilhoGrao</t>
  </si>
  <si>
    <t>3 AlgFibTemp</t>
  </si>
  <si>
    <t>4 Canadeacu</t>
  </si>
  <si>
    <t>5 SojaGrao</t>
  </si>
  <si>
    <t>6 OutTempor</t>
  </si>
  <si>
    <t>7 Laranja</t>
  </si>
  <si>
    <t>8 CafeGrao</t>
  </si>
  <si>
    <t>9 OutPerman</t>
  </si>
  <si>
    <t>10 BovOutAni</t>
  </si>
  <si>
    <t>11 LeiteVacOut</t>
  </si>
  <si>
    <t>12 Suinos</t>
  </si>
  <si>
    <t>13 AvesOvos</t>
  </si>
  <si>
    <t>14 ProdExplSilv</t>
  </si>
  <si>
    <t>15 PescAgric</t>
  </si>
  <si>
    <t>16 CarvMinera</t>
  </si>
  <si>
    <t>17 MinerNMet</t>
  </si>
  <si>
    <t>18 PetrGasServ</t>
  </si>
  <si>
    <t>19 MinerFerro</t>
  </si>
  <si>
    <t>20 MinMetNFer</t>
  </si>
  <si>
    <t>21 CarneBoiOut</t>
  </si>
  <si>
    <t>22 CarneSuino</t>
  </si>
  <si>
    <t>23 CarneAves</t>
  </si>
  <si>
    <t>24 PescIndus</t>
  </si>
  <si>
    <t>25 LeiteResPas</t>
  </si>
  <si>
    <t>26 OutrLaticin</t>
  </si>
  <si>
    <t>27 Acucar</t>
  </si>
  <si>
    <t>28 ConsFruLeg</t>
  </si>
  <si>
    <t>29 OleoGord</t>
  </si>
  <si>
    <t>30 CafeBenef</t>
  </si>
  <si>
    <t>31 ArrozBenef</t>
  </si>
  <si>
    <t>32 ProdTrigMan</t>
  </si>
  <si>
    <t>33 RacoesAnim</t>
  </si>
  <si>
    <t>34 OutrAlimen</t>
  </si>
  <si>
    <t>35 Bebidas</t>
  </si>
  <si>
    <t>36 Fumo</t>
  </si>
  <si>
    <t>37 FioFibraTex</t>
  </si>
  <si>
    <t>38 Tecidos</t>
  </si>
  <si>
    <t>39 ArtTexDom</t>
  </si>
  <si>
    <t>40 ArtVestAces</t>
  </si>
  <si>
    <t>41 CalcCouro</t>
  </si>
  <si>
    <t>42 ProdMandei</t>
  </si>
  <si>
    <t>43 Celulose</t>
  </si>
  <si>
    <t>44 PapelEmbalag</t>
  </si>
  <si>
    <t>45 SerImpres</t>
  </si>
  <si>
    <t>46 CombAviac</t>
  </si>
  <si>
    <t>47 Gasoalcool</t>
  </si>
  <si>
    <t>48 NaftasPetro</t>
  </si>
  <si>
    <t>49 OleoComb</t>
  </si>
  <si>
    <t>50 DieselComb</t>
  </si>
  <si>
    <t>51 OutRefPetro</t>
  </si>
  <si>
    <t>52 EtanolBio</t>
  </si>
  <si>
    <t>53 PrQuiIno</t>
  </si>
  <si>
    <t>54 AduboFert</t>
  </si>
  <si>
    <t>55 PrQuimOrg</t>
  </si>
  <si>
    <t>56 ResElasFib</t>
  </si>
  <si>
    <t>57 DefAgrDesinf</t>
  </si>
  <si>
    <t>58 PrQuimDiv</t>
  </si>
  <si>
    <t>59 TinVerEsm</t>
  </si>
  <si>
    <t>60 PerfSabLimp</t>
  </si>
  <si>
    <t>61 ProdFarm</t>
  </si>
  <si>
    <t>62 ArtBorracha</t>
  </si>
  <si>
    <t>63 ArtPlastico</t>
  </si>
  <si>
    <t>64 Cimento</t>
  </si>
  <si>
    <t>65 ArtCimen</t>
  </si>
  <si>
    <t>66 VidCerm</t>
  </si>
  <si>
    <t>67 FerroGussa</t>
  </si>
  <si>
    <t>68 SemiLamAco</t>
  </si>
  <si>
    <t>69 PrMetNFer</t>
  </si>
  <si>
    <t>70 PAcoNFer</t>
  </si>
  <si>
    <t>71 ProdMetal</t>
  </si>
  <si>
    <t>72 ComEletro</t>
  </si>
  <si>
    <t>73 MaqEquiInf</t>
  </si>
  <si>
    <t>74 MatEleCom</t>
  </si>
  <si>
    <t>75 EquTesMed</t>
  </si>
  <si>
    <t>76 MaqMatElet</t>
  </si>
  <si>
    <t>77 Eltrodom</t>
  </si>
  <si>
    <t>78 TratorOut</t>
  </si>
  <si>
    <t>79 MarExtMin</t>
  </si>
  <si>
    <t>80 OutMaq</t>
  </si>
  <si>
    <t>81 AutoCamUti</t>
  </si>
  <si>
    <t>82 CamOnibus</t>
  </si>
  <si>
    <t>83 PecasAutom</t>
  </si>
  <si>
    <t>84 AeroEmbOut</t>
  </si>
  <si>
    <t>85 Moveis</t>
  </si>
  <si>
    <t>86 IndDiversas</t>
  </si>
  <si>
    <t>87 ManuRep</t>
  </si>
  <si>
    <t>88 EletGasOut</t>
  </si>
  <si>
    <t>89 AguaEsgRec</t>
  </si>
  <si>
    <t>90 Edificacoes</t>
  </si>
  <si>
    <t>91 InfraEstr</t>
  </si>
  <si>
    <t>92 ServContr</t>
  </si>
  <si>
    <t>93 Comercio</t>
  </si>
  <si>
    <t>94 Transportes</t>
  </si>
  <si>
    <t>95 ArSAuxTrans</t>
  </si>
  <si>
    <t>96 CorreioEnt</t>
  </si>
  <si>
    <t>97 SerAlojam</t>
  </si>
  <si>
    <t>98 SerAlimen</t>
  </si>
  <si>
    <t>99 LivrJorRevis</t>
  </si>
  <si>
    <t>100 SerCineRad</t>
  </si>
  <si>
    <t>101 TelecomOut</t>
  </si>
  <si>
    <t>102 DesSistOut</t>
  </si>
  <si>
    <t>103 IntFinaSeg</t>
  </si>
  <si>
    <t>104 AlugEfet</t>
  </si>
  <si>
    <t>105 AlugImp</t>
  </si>
  <si>
    <t>106 SerJuridTab</t>
  </si>
  <si>
    <t>107 PeDesenv</t>
  </si>
  <si>
    <t>108 SerArqEng</t>
  </si>
  <si>
    <t>109 PubOutTec</t>
  </si>
  <si>
    <t>110 AluNImob</t>
  </si>
  <si>
    <t>111 Condomin</t>
  </si>
  <si>
    <t>112 OutAdmin</t>
  </si>
  <si>
    <t>113 ServVigSeg</t>
  </si>
  <si>
    <t>114 SerAdmPub</t>
  </si>
  <si>
    <t>115 ServPrevid</t>
  </si>
  <si>
    <t>116 EducPubl</t>
  </si>
  <si>
    <t>117 EducPriv</t>
  </si>
  <si>
    <t>118 SaudPublica</t>
  </si>
  <si>
    <t>119 SaudPrivada</t>
  </si>
  <si>
    <t>120 SerArtCultur</t>
  </si>
  <si>
    <t>121 OrgPatrSind</t>
  </si>
  <si>
    <t>122 ManComp</t>
  </si>
  <si>
    <t>123 ServPess</t>
  </si>
  <si>
    <t>124 ServDom</t>
  </si>
  <si>
    <t>3TAX</t>
  </si>
  <si>
    <t>V3TAX</t>
  </si>
  <si>
    <t>V3MAR</t>
  </si>
  <si>
    <t>3MAR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</si>
</sst>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39">
    <xf numFmtId="0" fontId="0" fillId="0" borderId="0" xfId="0"/>
    <xf numFmtId="0" fontId="4" fillId="0" borderId="0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5" fillId="0" borderId="0" xfId="0" applyFont="1"/>
    <xf numFmtId="0" fontId="6" fillId="2" borderId="3" xfId="0" applyFont="1" applyFill="1" applyBorder="1" applyAlignment="1">
      <alignment horizontal="left"/>
    </xf>
    <xf numFmtId="0" fontId="7" fillId="0" borderId="3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6" fillId="2" borderId="3" xfId="0" quotePrefix="1" applyFont="1" applyFill="1" applyBorder="1" applyAlignment="1">
      <alignment horizontal="left"/>
    </xf>
    <xf numFmtId="2" fontId="5" fillId="0" borderId="5" xfId="0" applyNumberFormat="1" applyFont="1" applyBorder="1" applyAlignment="1">
      <alignment horizontal="center" vertical="center"/>
    </xf>
    <xf numFmtId="0" fontId="5" fillId="0" borderId="5" xfId="0" applyFont="1" applyBorder="1"/>
    <xf numFmtId="2" fontId="5" fillId="0" borderId="6" xfId="0" applyNumberFormat="1" applyFont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quotePrefix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2" fontId="5" fillId="0" borderId="0" xfId="0" applyNumberFormat="1" applyFont="1"/>
    <xf numFmtId="2" fontId="5" fillId="0" borderId="3" xfId="0" applyNumberFormat="1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9" fillId="0" borderId="3" xfId="2" applyFont="1" applyFill="1" applyBorder="1" applyAlignment="1" applyProtection="1">
      <alignment horizontal="right"/>
    </xf>
    <xf numFmtId="0" fontId="0" fillId="0" borderId="0" xfId="0" applyFill="1"/>
    <xf numFmtId="0" fontId="0" fillId="0" borderId="3" xfId="0" applyFill="1" applyBorder="1"/>
    <xf numFmtId="2" fontId="2" fillId="0" borderId="5" xfId="2" applyNumberFormat="1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2" fontId="6" fillId="4" borderId="8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6" fillId="4" borderId="2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2" fontId="2" fillId="0" borderId="3" xfId="2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" fontId="0" fillId="0" borderId="0" xfId="0" quotePrefix="1" applyNumberFormat="1" applyAlignment="1">
      <alignment horizontal="left"/>
    </xf>
    <xf numFmtId="0" fontId="4" fillId="0" borderId="3" xfId="0" applyFont="1" applyBorder="1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 3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0B40-4C28-48C1-B0AC-4A0319337B0E}">
  <dimension ref="A1:N129"/>
  <sheetViews>
    <sheetView showGridLines="0" tabSelected="1" workbookViewId="0">
      <selection sqref="A1:C1"/>
    </sheetView>
  </sheetViews>
  <sheetFormatPr defaultColWidth="8.6640625" defaultRowHeight="13.2" x14ac:dyDescent="0.25"/>
  <cols>
    <col min="1" max="3" width="8.6640625" style="3"/>
    <col min="4" max="4" width="14.33203125" style="1" bestFit="1" customWidth="1"/>
    <col min="5" max="6" width="13.44140625" style="3" bestFit="1" customWidth="1"/>
    <col min="7" max="7" width="14.44140625" style="3" bestFit="1" customWidth="1"/>
    <col min="8" max="8" width="13.44140625" style="3" bestFit="1" customWidth="1"/>
    <col min="9" max="14" width="14.44140625" style="3" bestFit="1" customWidth="1"/>
    <col min="15" max="16384" width="8.6640625" style="3"/>
  </cols>
  <sheetData>
    <row r="1" spans="1:14" x14ac:dyDescent="0.25">
      <c r="A1" s="38" t="s">
        <v>369</v>
      </c>
      <c r="B1" s="38"/>
      <c r="C1" s="38"/>
      <c r="D1" s="1" t="s">
        <v>370</v>
      </c>
      <c r="E1" s="14" t="s">
        <v>359</v>
      </c>
      <c r="F1" s="14" t="s">
        <v>360</v>
      </c>
      <c r="G1" s="14" t="s">
        <v>361</v>
      </c>
      <c r="H1" s="14" t="s">
        <v>362</v>
      </c>
      <c r="I1" s="14" t="s">
        <v>363</v>
      </c>
      <c r="J1" s="14" t="s">
        <v>364</v>
      </c>
      <c r="K1" s="14" t="s">
        <v>365</v>
      </c>
      <c r="L1" s="14" t="s">
        <v>366</v>
      </c>
      <c r="M1" s="14" t="s">
        <v>367</v>
      </c>
      <c r="N1" s="14" t="s">
        <v>368</v>
      </c>
    </row>
    <row r="2" spans="1:14" x14ac:dyDescent="0.25">
      <c r="A2" s="12" t="s">
        <v>0</v>
      </c>
      <c r="B2" s="4" t="s">
        <v>1</v>
      </c>
      <c r="C2" s="5">
        <f>C1+1</f>
        <v>1</v>
      </c>
      <c r="D2" s="2" t="s">
        <v>256</v>
      </c>
      <c r="E2" s="6">
        <v>18572956.190000001</v>
      </c>
      <c r="F2" s="6">
        <v>17474560.539999999</v>
      </c>
      <c r="G2" s="6">
        <v>18333999.780000001</v>
      </c>
      <c r="H2" s="6">
        <v>9875400.1140000001</v>
      </c>
      <c r="I2" s="6">
        <v>18337584.289999999</v>
      </c>
      <c r="J2" s="6">
        <v>6809506.8140000002</v>
      </c>
      <c r="K2" s="6">
        <v>72207476.299999997</v>
      </c>
      <c r="L2" s="6">
        <v>4677308.159</v>
      </c>
      <c r="M2" s="6">
        <v>965655.17420000001</v>
      </c>
      <c r="N2" s="6">
        <v>1970248.013</v>
      </c>
    </row>
    <row r="3" spans="1:14" x14ac:dyDescent="0.25">
      <c r="A3" s="12" t="s">
        <v>2</v>
      </c>
      <c r="B3" s="7" t="s">
        <v>3</v>
      </c>
      <c r="C3" s="5">
        <f t="shared" ref="C3:C66" si="0">C2+1</f>
        <v>2</v>
      </c>
      <c r="D3" s="2" t="s">
        <v>257</v>
      </c>
      <c r="E3" s="8">
        <v>103962155.09999999</v>
      </c>
      <c r="F3" s="8">
        <v>107467552.7</v>
      </c>
      <c r="G3" s="8">
        <v>168328599</v>
      </c>
      <c r="H3" s="8">
        <v>45977607.090000004</v>
      </c>
      <c r="I3" s="8">
        <v>52759170.829999998</v>
      </c>
      <c r="J3" s="8">
        <v>30493133.449999999</v>
      </c>
      <c r="K3" s="8">
        <v>72814164.75</v>
      </c>
      <c r="L3" s="8">
        <v>32587691.489999998</v>
      </c>
      <c r="M3" s="8">
        <v>24626180.91</v>
      </c>
      <c r="N3" s="8">
        <v>17284719.77</v>
      </c>
    </row>
    <row r="4" spans="1:14" x14ac:dyDescent="0.25">
      <c r="A4" s="12" t="s">
        <v>4</v>
      </c>
      <c r="B4" s="4" t="s">
        <v>5</v>
      </c>
      <c r="C4" s="5">
        <f t="shared" si="0"/>
        <v>3</v>
      </c>
      <c r="D4" s="2" t="s">
        <v>258</v>
      </c>
      <c r="E4" s="8">
        <v>389808.07439999998</v>
      </c>
      <c r="F4" s="8">
        <v>1427909.6129999999</v>
      </c>
      <c r="G4" s="8">
        <v>720452.42370000004</v>
      </c>
      <c r="H4" s="8">
        <v>320759.6115</v>
      </c>
      <c r="I4" s="8">
        <v>554378.96329999994</v>
      </c>
      <c r="J4" s="8">
        <v>471821.62829999998</v>
      </c>
      <c r="K4" s="8">
        <v>695455.47019999998</v>
      </c>
      <c r="L4" s="8">
        <v>490585.71059999999</v>
      </c>
      <c r="M4" s="8">
        <v>1065145.5530000001</v>
      </c>
      <c r="N4" s="8">
        <v>0</v>
      </c>
    </row>
    <row r="5" spans="1:14" x14ac:dyDescent="0.25">
      <c r="A5" s="12" t="s">
        <v>6</v>
      </c>
      <c r="B5" s="4" t="s">
        <v>7</v>
      </c>
      <c r="C5" s="5">
        <f t="shared" si="0"/>
        <v>4</v>
      </c>
      <c r="D5" s="2" t="s">
        <v>259</v>
      </c>
      <c r="E5" s="8">
        <v>832230.16090000002</v>
      </c>
      <c r="F5" s="8">
        <v>1128811.145</v>
      </c>
      <c r="G5" s="8">
        <v>1087730.9269999999</v>
      </c>
      <c r="H5" s="8">
        <v>14490.97241</v>
      </c>
      <c r="I5" s="8">
        <v>947221.89150000003</v>
      </c>
      <c r="J5" s="8">
        <v>614183.44090000005</v>
      </c>
      <c r="K5" s="8">
        <v>0</v>
      </c>
      <c r="L5" s="8">
        <v>41251.890639999998</v>
      </c>
      <c r="M5" s="8">
        <v>16609.923220000001</v>
      </c>
      <c r="N5" s="8">
        <v>0</v>
      </c>
    </row>
    <row r="6" spans="1:14" x14ac:dyDescent="0.25">
      <c r="A6" s="12" t="s">
        <v>8</v>
      </c>
      <c r="B6" s="4" t="s">
        <v>9</v>
      </c>
      <c r="C6" s="5">
        <f t="shared" si="0"/>
        <v>5</v>
      </c>
      <c r="D6" s="2" t="s">
        <v>260</v>
      </c>
      <c r="E6" s="8">
        <v>531339.09160000004</v>
      </c>
      <c r="F6" s="8">
        <v>1774767.223</v>
      </c>
      <c r="G6" s="8">
        <v>784917.92119999998</v>
      </c>
      <c r="H6" s="8">
        <v>11886.833280000001</v>
      </c>
      <c r="I6" s="8">
        <v>0</v>
      </c>
      <c r="J6" s="8">
        <v>513018.95510000002</v>
      </c>
      <c r="K6" s="8">
        <v>926905.74129999999</v>
      </c>
      <c r="L6" s="8">
        <v>267339.67930000002</v>
      </c>
      <c r="M6" s="8">
        <v>510362.09720000002</v>
      </c>
      <c r="N6" s="8">
        <v>0</v>
      </c>
    </row>
    <row r="7" spans="1:14" x14ac:dyDescent="0.25">
      <c r="A7" s="12" t="s">
        <v>10</v>
      </c>
      <c r="B7" s="4" t="s">
        <v>11</v>
      </c>
      <c r="C7" s="5">
        <f t="shared" si="0"/>
        <v>6</v>
      </c>
      <c r="D7" s="2" t="s">
        <v>261</v>
      </c>
      <c r="E7" s="8">
        <v>2510186902</v>
      </c>
      <c r="F7" s="8">
        <v>2587897677</v>
      </c>
      <c r="G7" s="8">
        <v>3831709827</v>
      </c>
      <c r="H7" s="8">
        <v>1339244842</v>
      </c>
      <c r="I7" s="8">
        <v>1844979148</v>
      </c>
      <c r="J7" s="8">
        <v>1223440633</v>
      </c>
      <c r="K7" s="8">
        <v>1590575720</v>
      </c>
      <c r="L7" s="8">
        <v>887442394.70000005</v>
      </c>
      <c r="M7" s="8">
        <v>843801262.29999995</v>
      </c>
      <c r="N7" s="8">
        <v>924732324.5</v>
      </c>
    </row>
    <row r="8" spans="1:14" x14ac:dyDescent="0.25">
      <c r="A8" s="12" t="s">
        <v>12</v>
      </c>
      <c r="B8" s="4" t="s">
        <v>13</v>
      </c>
      <c r="C8" s="5">
        <f t="shared" si="0"/>
        <v>7</v>
      </c>
      <c r="D8" s="2" t="s">
        <v>262</v>
      </c>
      <c r="E8" s="8">
        <v>100071017.5</v>
      </c>
      <c r="F8" s="8">
        <v>126935921</v>
      </c>
      <c r="G8" s="8">
        <v>234702738.09999999</v>
      </c>
      <c r="H8" s="8">
        <v>86225275.430000007</v>
      </c>
      <c r="I8" s="8">
        <v>142169986.09999999</v>
      </c>
      <c r="J8" s="8">
        <v>94368417.379999995</v>
      </c>
      <c r="K8" s="8">
        <v>123262113.5</v>
      </c>
      <c r="L8" s="8">
        <v>66664388.990000002</v>
      </c>
      <c r="M8" s="8">
        <v>72161638.469999999</v>
      </c>
      <c r="N8" s="8">
        <v>80106936.319999993</v>
      </c>
    </row>
    <row r="9" spans="1:14" x14ac:dyDescent="0.25">
      <c r="A9" s="12" t="s">
        <v>14</v>
      </c>
      <c r="B9" s="7" t="s">
        <v>15</v>
      </c>
      <c r="C9" s="5">
        <f t="shared" si="0"/>
        <v>8</v>
      </c>
      <c r="D9" s="2" t="s">
        <v>263</v>
      </c>
      <c r="E9" s="8">
        <v>6930006.6449999996</v>
      </c>
      <c r="F9" s="8">
        <v>4184701.3650000002</v>
      </c>
      <c r="G9" s="8">
        <v>10307641.970000001</v>
      </c>
      <c r="H9" s="8">
        <v>4528805.9239999996</v>
      </c>
      <c r="I9" s="8">
        <v>2870499.0580000002</v>
      </c>
      <c r="J9" s="8">
        <v>1517046.1510000001</v>
      </c>
      <c r="K9" s="8">
        <v>1046539.65</v>
      </c>
      <c r="L9" s="8">
        <v>510945.27020000003</v>
      </c>
      <c r="M9" s="8">
        <v>203664.9578</v>
      </c>
      <c r="N9" s="8">
        <v>1254912.547</v>
      </c>
    </row>
    <row r="10" spans="1:14" x14ac:dyDescent="0.25">
      <c r="A10" s="12" t="s">
        <v>16</v>
      </c>
      <c r="B10" s="4" t="s">
        <v>17</v>
      </c>
      <c r="C10" s="5">
        <f t="shared" si="0"/>
        <v>9</v>
      </c>
      <c r="D10" s="2" t="s">
        <v>264</v>
      </c>
      <c r="E10" s="8">
        <v>712707129.29999995</v>
      </c>
      <c r="F10" s="8">
        <v>815667388.70000005</v>
      </c>
      <c r="G10" s="8">
        <v>1407310403</v>
      </c>
      <c r="H10" s="8">
        <v>563543927.79999995</v>
      </c>
      <c r="I10" s="8">
        <v>846817461.5</v>
      </c>
      <c r="J10" s="8">
        <v>580835202.89999998</v>
      </c>
      <c r="K10" s="8">
        <v>834695742.60000002</v>
      </c>
      <c r="L10" s="8">
        <v>468562320.19999999</v>
      </c>
      <c r="M10" s="8">
        <v>512774974.5</v>
      </c>
      <c r="N10" s="8">
        <v>633338618.29999995</v>
      </c>
    </row>
    <row r="11" spans="1:14" x14ac:dyDescent="0.25">
      <c r="A11" s="12" t="s">
        <v>18</v>
      </c>
      <c r="B11" s="4" t="s">
        <v>19</v>
      </c>
      <c r="C11" s="5">
        <f t="shared" si="0"/>
        <v>10</v>
      </c>
      <c r="D11" s="2" t="s">
        <v>265</v>
      </c>
      <c r="E11" s="8">
        <v>32451676.879999999</v>
      </c>
      <c r="F11" s="8">
        <v>28083114.07</v>
      </c>
      <c r="G11" s="8">
        <v>57649536.380000003</v>
      </c>
      <c r="H11" s="8">
        <v>96237317.150000006</v>
      </c>
      <c r="I11" s="8">
        <v>37023700.490000002</v>
      </c>
      <c r="J11" s="8">
        <v>51698218.770000003</v>
      </c>
      <c r="K11" s="8">
        <v>31232474.870000001</v>
      </c>
      <c r="L11" s="8">
        <v>27183195</v>
      </c>
      <c r="M11" s="8">
        <v>22552070.960000001</v>
      </c>
      <c r="N11" s="8">
        <v>68042810.140000001</v>
      </c>
    </row>
    <row r="12" spans="1:14" x14ac:dyDescent="0.25">
      <c r="A12" s="13" t="s">
        <v>20</v>
      </c>
      <c r="B12" s="4" t="s">
        <v>21</v>
      </c>
      <c r="C12" s="5">
        <f t="shared" si="0"/>
        <v>11</v>
      </c>
      <c r="D12" s="2" t="s">
        <v>266</v>
      </c>
      <c r="E12" s="8">
        <v>621336005.89999998</v>
      </c>
      <c r="F12" s="8">
        <v>706575125.5</v>
      </c>
      <c r="G12" s="8">
        <v>1042554797</v>
      </c>
      <c r="H12" s="8">
        <v>310583819.10000002</v>
      </c>
      <c r="I12" s="8">
        <v>467892374.89999998</v>
      </c>
      <c r="J12" s="8">
        <v>280112829.19999999</v>
      </c>
      <c r="K12" s="8">
        <v>368597769.80000001</v>
      </c>
      <c r="L12" s="8">
        <v>153252136.90000001</v>
      </c>
      <c r="M12" s="8">
        <v>104155185.59999999</v>
      </c>
      <c r="N12" s="8">
        <v>72211681.109999999</v>
      </c>
    </row>
    <row r="13" spans="1:14" x14ac:dyDescent="0.25">
      <c r="A13" s="13" t="s">
        <v>22</v>
      </c>
      <c r="B13" s="4" t="s">
        <v>23</v>
      </c>
      <c r="C13" s="5">
        <f t="shared" si="0"/>
        <v>12</v>
      </c>
      <c r="D13" s="2" t="s">
        <v>267</v>
      </c>
      <c r="E13" s="8">
        <v>3722724.2230000002</v>
      </c>
      <c r="F13" s="8">
        <v>0</v>
      </c>
      <c r="G13" s="8">
        <v>16999412.300000001</v>
      </c>
      <c r="H13" s="8">
        <v>5680808.0130000003</v>
      </c>
      <c r="I13" s="8">
        <v>1873617.7660000001</v>
      </c>
      <c r="J13" s="8">
        <v>453512.46730000002</v>
      </c>
      <c r="K13" s="8">
        <v>32109367.309999999</v>
      </c>
      <c r="L13" s="8">
        <v>0</v>
      </c>
      <c r="M13" s="8">
        <v>0</v>
      </c>
      <c r="N13" s="8">
        <v>0</v>
      </c>
    </row>
    <row r="14" spans="1:14" x14ac:dyDescent="0.25">
      <c r="A14" s="12" t="s">
        <v>24</v>
      </c>
      <c r="B14" s="4" t="s">
        <v>25</v>
      </c>
      <c r="C14" s="5">
        <f t="shared" si="0"/>
        <v>13</v>
      </c>
      <c r="D14" s="2" t="s">
        <v>268</v>
      </c>
      <c r="E14" s="8">
        <v>494287998.39999998</v>
      </c>
      <c r="F14" s="8">
        <v>445781762.69999999</v>
      </c>
      <c r="G14" s="8">
        <v>641125436.70000005</v>
      </c>
      <c r="H14" s="8">
        <v>199636324.5</v>
      </c>
      <c r="I14" s="8">
        <v>266982820.09999999</v>
      </c>
      <c r="J14" s="8">
        <v>174864287.69999999</v>
      </c>
      <c r="K14" s="8">
        <v>225850231.59999999</v>
      </c>
      <c r="L14" s="8">
        <v>100493546.8</v>
      </c>
      <c r="M14" s="8">
        <v>85751318.299999997</v>
      </c>
      <c r="N14" s="8">
        <v>112000757.3</v>
      </c>
    </row>
    <row r="15" spans="1:14" x14ac:dyDescent="0.25">
      <c r="A15" s="12" t="s">
        <v>26</v>
      </c>
      <c r="B15" s="4" t="s">
        <v>27</v>
      </c>
      <c r="C15" s="5">
        <f t="shared" si="0"/>
        <v>14</v>
      </c>
      <c r="D15" s="2" t="s">
        <v>269</v>
      </c>
      <c r="E15" s="8">
        <v>285185748.5</v>
      </c>
      <c r="F15" s="8">
        <v>195918575.5</v>
      </c>
      <c r="G15" s="8">
        <v>387712392.10000002</v>
      </c>
      <c r="H15" s="8">
        <v>151678446.30000001</v>
      </c>
      <c r="I15" s="8">
        <v>196582837.5</v>
      </c>
      <c r="J15" s="8">
        <v>75870806.769999996</v>
      </c>
      <c r="K15" s="8">
        <v>111952139.90000001</v>
      </c>
      <c r="L15" s="8">
        <v>34662617.039999999</v>
      </c>
      <c r="M15" s="8">
        <v>46254611.710000001</v>
      </c>
      <c r="N15" s="8">
        <v>33224170.640000001</v>
      </c>
    </row>
    <row r="16" spans="1:14" x14ac:dyDescent="0.25">
      <c r="A16" s="12" t="s">
        <v>28</v>
      </c>
      <c r="B16" s="7" t="s">
        <v>29</v>
      </c>
      <c r="C16" s="5">
        <f t="shared" si="0"/>
        <v>15</v>
      </c>
      <c r="D16" s="2" t="s">
        <v>270</v>
      </c>
      <c r="E16" s="8">
        <v>712126889.89999998</v>
      </c>
      <c r="F16" s="8">
        <v>602144042.89999998</v>
      </c>
      <c r="G16" s="8">
        <v>765077060.5</v>
      </c>
      <c r="H16" s="8">
        <v>226673025.30000001</v>
      </c>
      <c r="I16" s="8">
        <v>272547690.19999999</v>
      </c>
      <c r="J16" s="8">
        <v>249144130</v>
      </c>
      <c r="K16" s="8">
        <v>233242769.09999999</v>
      </c>
      <c r="L16" s="8">
        <v>154208026.59999999</v>
      </c>
      <c r="M16" s="8">
        <v>89870748.060000002</v>
      </c>
      <c r="N16" s="8">
        <v>244983216.59999999</v>
      </c>
    </row>
    <row r="17" spans="1:14" x14ac:dyDescent="0.25">
      <c r="A17" s="13" t="s">
        <v>30</v>
      </c>
      <c r="B17" s="7" t="s">
        <v>31</v>
      </c>
      <c r="C17" s="5">
        <f t="shared" si="0"/>
        <v>16</v>
      </c>
      <c r="D17" s="2" t="s">
        <v>271</v>
      </c>
      <c r="E17" s="8">
        <v>3765520.3969999999</v>
      </c>
      <c r="F17" s="8">
        <v>1180125.277</v>
      </c>
      <c r="G17" s="8">
        <v>880891.11329999997</v>
      </c>
      <c r="H17" s="8">
        <v>2177261.3459999999</v>
      </c>
      <c r="I17" s="8">
        <v>1931579.699</v>
      </c>
      <c r="J17" s="8">
        <v>1751539.6170000001</v>
      </c>
      <c r="K17" s="8">
        <v>800670.40280000004</v>
      </c>
      <c r="L17" s="8">
        <v>166522.17809999999</v>
      </c>
      <c r="M17" s="8">
        <v>1351275.5360000001</v>
      </c>
      <c r="N17" s="8">
        <v>1119037.1170000001</v>
      </c>
    </row>
    <row r="18" spans="1:14" x14ac:dyDescent="0.25">
      <c r="A18" s="12" t="s">
        <v>32</v>
      </c>
      <c r="B18" s="4" t="s">
        <v>33</v>
      </c>
      <c r="C18" s="5">
        <f t="shared" si="0"/>
        <v>17</v>
      </c>
      <c r="D18" s="2" t="s">
        <v>272</v>
      </c>
      <c r="E18" s="8">
        <v>2376.875798</v>
      </c>
      <c r="F18" s="8">
        <v>4847.8851969999996</v>
      </c>
      <c r="G18" s="8">
        <v>93062.485990000001</v>
      </c>
      <c r="H18" s="8">
        <v>25681.296429999999</v>
      </c>
      <c r="I18" s="8">
        <v>49996.111279999997</v>
      </c>
      <c r="J18" s="8">
        <v>131942.4817</v>
      </c>
      <c r="K18" s="8">
        <v>24347.856049999999</v>
      </c>
      <c r="L18" s="8">
        <v>62163.443290000003</v>
      </c>
      <c r="M18" s="8">
        <v>46785.483780000002</v>
      </c>
      <c r="N18" s="8">
        <v>87345.818299999999</v>
      </c>
    </row>
    <row r="19" spans="1:14" x14ac:dyDescent="0.25">
      <c r="A19" s="12" t="s">
        <v>34</v>
      </c>
      <c r="B19" s="4" t="s">
        <v>35</v>
      </c>
      <c r="C19" s="5">
        <f t="shared" si="0"/>
        <v>18</v>
      </c>
      <c r="D19" s="2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x14ac:dyDescent="0.25">
      <c r="A20" s="12" t="s">
        <v>36</v>
      </c>
      <c r="B20" s="7" t="s">
        <v>37</v>
      </c>
      <c r="C20" s="5">
        <f t="shared" si="0"/>
        <v>19</v>
      </c>
      <c r="D20" s="2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 x14ac:dyDescent="0.25">
      <c r="A21" s="13" t="s">
        <v>38</v>
      </c>
      <c r="B21" s="7" t="s">
        <v>39</v>
      </c>
      <c r="C21" s="5">
        <f t="shared" si="0"/>
        <v>20</v>
      </c>
      <c r="D21" s="2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 x14ac:dyDescent="0.25">
      <c r="A22" s="12" t="s">
        <v>40</v>
      </c>
      <c r="B22" s="7" t="s">
        <v>41</v>
      </c>
      <c r="C22" s="5">
        <f t="shared" si="0"/>
        <v>21</v>
      </c>
      <c r="D22" s="2" t="s">
        <v>273</v>
      </c>
      <c r="E22" s="8">
        <v>4622086368</v>
      </c>
      <c r="F22" s="8">
        <v>5091541227</v>
      </c>
      <c r="G22" s="8">
        <v>7909962034</v>
      </c>
      <c r="H22" s="8">
        <v>2713933588</v>
      </c>
      <c r="I22" s="8">
        <v>4078822235</v>
      </c>
      <c r="J22" s="8">
        <v>2845987114</v>
      </c>
      <c r="K22" s="8">
        <v>3699935143</v>
      </c>
      <c r="L22" s="8">
        <v>1918208502</v>
      </c>
      <c r="M22" s="8">
        <v>1637225175</v>
      </c>
      <c r="N22" s="8">
        <v>1592998020</v>
      </c>
    </row>
    <row r="23" spans="1:14" x14ac:dyDescent="0.25">
      <c r="A23" s="12" t="s">
        <v>42</v>
      </c>
      <c r="B23" s="4" t="s">
        <v>43</v>
      </c>
      <c r="C23" s="5">
        <f t="shared" si="0"/>
        <v>22</v>
      </c>
      <c r="D23" s="2" t="s">
        <v>274</v>
      </c>
      <c r="E23" s="8">
        <v>317597710.69999999</v>
      </c>
      <c r="F23" s="8">
        <v>389235584.5</v>
      </c>
      <c r="G23" s="8">
        <v>620399710.89999998</v>
      </c>
      <c r="H23" s="8">
        <v>205440604.90000001</v>
      </c>
      <c r="I23" s="8">
        <v>422352131.60000002</v>
      </c>
      <c r="J23" s="8">
        <v>254863527.59999999</v>
      </c>
      <c r="K23" s="8">
        <v>352139377.5</v>
      </c>
      <c r="L23" s="8">
        <v>153711898.30000001</v>
      </c>
      <c r="M23" s="8">
        <v>143868959.30000001</v>
      </c>
      <c r="N23" s="8">
        <v>112664201</v>
      </c>
    </row>
    <row r="24" spans="1:14" x14ac:dyDescent="0.25">
      <c r="A24" s="12" t="s">
        <v>44</v>
      </c>
      <c r="B24" s="7" t="s">
        <v>45</v>
      </c>
      <c r="C24" s="5">
        <f t="shared" si="0"/>
        <v>23</v>
      </c>
      <c r="D24" s="2" t="s">
        <v>275</v>
      </c>
      <c r="E24" s="8">
        <v>1948506228</v>
      </c>
      <c r="F24" s="8">
        <v>1814534103</v>
      </c>
      <c r="G24" s="8">
        <v>2675341035</v>
      </c>
      <c r="H24" s="8">
        <v>874555248</v>
      </c>
      <c r="I24" s="8">
        <v>1270616039</v>
      </c>
      <c r="J24" s="8">
        <v>863374691.39999998</v>
      </c>
      <c r="K24" s="8">
        <v>1025306244</v>
      </c>
      <c r="L24" s="8">
        <v>513310872.10000002</v>
      </c>
      <c r="M24" s="8">
        <v>506920011.19999999</v>
      </c>
      <c r="N24" s="8">
        <v>494255713.60000002</v>
      </c>
    </row>
    <row r="25" spans="1:14" x14ac:dyDescent="0.25">
      <c r="A25" s="12" t="s">
        <v>46</v>
      </c>
      <c r="B25" s="4" t="s">
        <v>47</v>
      </c>
      <c r="C25" s="5">
        <f t="shared" si="0"/>
        <v>24</v>
      </c>
      <c r="D25" s="2" t="s">
        <v>276</v>
      </c>
      <c r="E25" s="8">
        <v>113390613.09999999</v>
      </c>
      <c r="F25" s="8">
        <v>106315609.90000001</v>
      </c>
      <c r="G25" s="8">
        <v>260120024.40000001</v>
      </c>
      <c r="H25" s="8">
        <v>66689090.939999998</v>
      </c>
      <c r="I25" s="8">
        <v>166954196.80000001</v>
      </c>
      <c r="J25" s="8">
        <v>108063319.3</v>
      </c>
      <c r="K25" s="8">
        <v>144077413.40000001</v>
      </c>
      <c r="L25" s="8">
        <v>125104023.8</v>
      </c>
      <c r="M25" s="8">
        <v>112812189.90000001</v>
      </c>
      <c r="N25" s="8">
        <v>216634934.40000001</v>
      </c>
    </row>
    <row r="26" spans="1:14" x14ac:dyDescent="0.25">
      <c r="A26" s="13" t="s">
        <v>48</v>
      </c>
      <c r="B26" s="4" t="s">
        <v>49</v>
      </c>
      <c r="C26" s="5">
        <f t="shared" si="0"/>
        <v>25</v>
      </c>
      <c r="D26" s="2" t="s">
        <v>277</v>
      </c>
      <c r="E26" s="8">
        <v>467162298.5</v>
      </c>
      <c r="F26" s="8">
        <v>614763047.39999998</v>
      </c>
      <c r="G26" s="8">
        <v>1080288488</v>
      </c>
      <c r="H26" s="8">
        <v>482049340.89999998</v>
      </c>
      <c r="I26" s="8">
        <v>673010688.5</v>
      </c>
      <c r="J26" s="8">
        <v>491024157.10000002</v>
      </c>
      <c r="K26" s="8">
        <v>675720279.29999995</v>
      </c>
      <c r="L26" s="8">
        <v>326944358.69999999</v>
      </c>
      <c r="M26" s="8">
        <v>278857467.39999998</v>
      </c>
      <c r="N26" s="8">
        <v>322752083.80000001</v>
      </c>
    </row>
    <row r="27" spans="1:14" x14ac:dyDescent="0.25">
      <c r="A27" s="13" t="s">
        <v>50</v>
      </c>
      <c r="B27" s="4" t="s">
        <v>51</v>
      </c>
      <c r="C27" s="5">
        <f t="shared" si="0"/>
        <v>26</v>
      </c>
      <c r="D27" s="2" t="s">
        <v>278</v>
      </c>
      <c r="E27" s="8">
        <v>1155134743</v>
      </c>
      <c r="F27" s="8">
        <v>1344187859</v>
      </c>
      <c r="G27" s="8">
        <v>2306107831</v>
      </c>
      <c r="H27" s="8">
        <v>962023844.10000002</v>
      </c>
      <c r="I27" s="8">
        <v>1543205137</v>
      </c>
      <c r="J27" s="8">
        <v>1103730845</v>
      </c>
      <c r="K27" s="8">
        <v>1630002515</v>
      </c>
      <c r="L27" s="8">
        <v>997117605.89999998</v>
      </c>
      <c r="M27" s="8">
        <v>1039865555</v>
      </c>
      <c r="N27" s="8">
        <v>1325364683</v>
      </c>
    </row>
    <row r="28" spans="1:14" x14ac:dyDescent="0.25">
      <c r="A28" s="12" t="s">
        <v>52</v>
      </c>
      <c r="B28" s="4" t="s">
        <v>53</v>
      </c>
      <c r="C28" s="5">
        <f t="shared" si="0"/>
        <v>27</v>
      </c>
      <c r="D28" s="2" t="s">
        <v>279</v>
      </c>
      <c r="E28" s="8">
        <v>747898688.89999998</v>
      </c>
      <c r="F28" s="8">
        <v>640369436.29999995</v>
      </c>
      <c r="G28" s="8">
        <v>862595454.70000005</v>
      </c>
      <c r="H28" s="8">
        <v>249132747.19999999</v>
      </c>
      <c r="I28" s="8">
        <v>290728626.5</v>
      </c>
      <c r="J28" s="8">
        <v>191826594.19999999</v>
      </c>
      <c r="K28" s="8">
        <v>248848621.90000001</v>
      </c>
      <c r="L28" s="8">
        <v>102902552.7</v>
      </c>
      <c r="M28" s="8">
        <v>83673585.329999998</v>
      </c>
      <c r="N28" s="8">
        <v>75295237.650000006</v>
      </c>
    </row>
    <row r="29" spans="1:14" x14ac:dyDescent="0.25">
      <c r="A29" s="13" t="s">
        <v>54</v>
      </c>
      <c r="B29" s="7" t="s">
        <v>55</v>
      </c>
      <c r="C29" s="5">
        <f t="shared" si="0"/>
        <v>28</v>
      </c>
      <c r="D29" s="2" t="s">
        <v>280</v>
      </c>
      <c r="E29" s="8">
        <v>288447722.19999999</v>
      </c>
      <c r="F29" s="8">
        <v>371978135.5</v>
      </c>
      <c r="G29" s="8">
        <v>711355189.10000002</v>
      </c>
      <c r="H29" s="8">
        <v>311748406.89999998</v>
      </c>
      <c r="I29" s="8">
        <v>460036231</v>
      </c>
      <c r="J29" s="8">
        <v>382639797.89999998</v>
      </c>
      <c r="K29" s="8">
        <v>514213123.19999999</v>
      </c>
      <c r="L29" s="8">
        <v>353990721.30000001</v>
      </c>
      <c r="M29" s="8">
        <v>422294733.60000002</v>
      </c>
      <c r="N29" s="8">
        <v>436752946.19999999</v>
      </c>
    </row>
    <row r="30" spans="1:14" x14ac:dyDescent="0.25">
      <c r="A30" s="12" t="s">
        <v>56</v>
      </c>
      <c r="B30" s="4" t="s">
        <v>57</v>
      </c>
      <c r="C30" s="5">
        <f t="shared" si="0"/>
        <v>29</v>
      </c>
      <c r="D30" s="2" t="s">
        <v>281</v>
      </c>
      <c r="E30" s="8">
        <v>975521250.60000002</v>
      </c>
      <c r="F30" s="8">
        <v>913518421.60000002</v>
      </c>
      <c r="G30" s="8">
        <v>1322645171</v>
      </c>
      <c r="H30" s="8">
        <v>459335312.30000001</v>
      </c>
      <c r="I30" s="8">
        <v>605795850</v>
      </c>
      <c r="J30" s="8">
        <v>405328097.69999999</v>
      </c>
      <c r="K30" s="8">
        <v>564975486.79999995</v>
      </c>
      <c r="L30" s="8">
        <v>290072026.10000002</v>
      </c>
      <c r="M30" s="8">
        <v>270425065.19999999</v>
      </c>
      <c r="N30" s="8">
        <v>264035756.5</v>
      </c>
    </row>
    <row r="31" spans="1:14" x14ac:dyDescent="0.25">
      <c r="A31" s="13" t="s">
        <v>58</v>
      </c>
      <c r="B31" s="7" t="s">
        <v>59</v>
      </c>
      <c r="C31" s="5">
        <f t="shared" si="0"/>
        <v>30</v>
      </c>
      <c r="D31" s="2" t="s">
        <v>282</v>
      </c>
      <c r="E31" s="8">
        <v>741476009.29999995</v>
      </c>
      <c r="F31" s="8">
        <v>683023417.79999995</v>
      </c>
      <c r="G31" s="8">
        <v>1008652116</v>
      </c>
      <c r="H31" s="8">
        <v>336872937</v>
      </c>
      <c r="I31" s="8">
        <v>436293860.30000001</v>
      </c>
      <c r="J31" s="8">
        <v>300287619.80000001</v>
      </c>
      <c r="K31" s="8">
        <v>394745479.5</v>
      </c>
      <c r="L31" s="8">
        <v>161071466.90000001</v>
      </c>
      <c r="M31" s="8">
        <v>202721010.80000001</v>
      </c>
      <c r="N31" s="8">
        <v>152097112.80000001</v>
      </c>
    </row>
    <row r="32" spans="1:14" x14ac:dyDescent="0.25">
      <c r="A32" s="13" t="s">
        <v>60</v>
      </c>
      <c r="B32" s="4" t="s">
        <v>61</v>
      </c>
      <c r="C32" s="5">
        <f t="shared" si="0"/>
        <v>31</v>
      </c>
      <c r="D32" s="2" t="s">
        <v>283</v>
      </c>
      <c r="E32" s="8">
        <v>2019958813</v>
      </c>
      <c r="F32" s="8">
        <v>1725707787</v>
      </c>
      <c r="G32" s="8">
        <v>2354761525</v>
      </c>
      <c r="H32" s="8">
        <v>677376027.29999995</v>
      </c>
      <c r="I32" s="8">
        <v>853851541.79999995</v>
      </c>
      <c r="J32" s="8">
        <v>613040420.10000002</v>
      </c>
      <c r="K32" s="8">
        <v>664834395.60000002</v>
      </c>
      <c r="L32" s="8">
        <v>292313511.19999999</v>
      </c>
      <c r="M32" s="8">
        <v>204476131.30000001</v>
      </c>
      <c r="N32" s="8">
        <v>196383173.40000001</v>
      </c>
    </row>
    <row r="33" spans="1:14" x14ac:dyDescent="0.25">
      <c r="A33" s="12" t="s">
        <v>62</v>
      </c>
      <c r="B33" s="4" t="s">
        <v>63</v>
      </c>
      <c r="C33" s="5">
        <f t="shared" si="0"/>
        <v>32</v>
      </c>
      <c r="D33" s="2" t="s">
        <v>284</v>
      </c>
      <c r="E33" s="8">
        <v>1074153162</v>
      </c>
      <c r="F33" s="8">
        <v>840724498.20000005</v>
      </c>
      <c r="G33" s="8">
        <v>1131222265</v>
      </c>
      <c r="H33" s="8">
        <v>319734102.80000001</v>
      </c>
      <c r="I33" s="8">
        <v>401679830.19999999</v>
      </c>
      <c r="J33" s="8">
        <v>264684830.40000001</v>
      </c>
      <c r="K33" s="8">
        <v>331917459.69999999</v>
      </c>
      <c r="L33" s="8">
        <v>188975058</v>
      </c>
      <c r="M33" s="8">
        <v>152929442.30000001</v>
      </c>
      <c r="N33" s="8">
        <v>168990494.19999999</v>
      </c>
    </row>
    <row r="34" spans="1:14" x14ac:dyDescent="0.25">
      <c r="A34" s="12" t="s">
        <v>64</v>
      </c>
      <c r="B34" s="4" t="s">
        <v>65</v>
      </c>
      <c r="C34" s="5">
        <f t="shared" si="0"/>
        <v>33</v>
      </c>
      <c r="D34" s="2" t="s">
        <v>285</v>
      </c>
      <c r="E34" s="8">
        <v>171536871.80000001</v>
      </c>
      <c r="F34" s="8">
        <v>199902193.59999999</v>
      </c>
      <c r="G34" s="8">
        <v>474566258.5</v>
      </c>
      <c r="H34" s="8">
        <v>234162969</v>
      </c>
      <c r="I34" s="8">
        <v>493933338</v>
      </c>
      <c r="J34" s="8">
        <v>380059043.69999999</v>
      </c>
      <c r="K34" s="8">
        <v>402738261.19999999</v>
      </c>
      <c r="L34" s="8">
        <v>287538313.39999998</v>
      </c>
      <c r="M34" s="8">
        <v>241619886.40000001</v>
      </c>
      <c r="N34" s="8">
        <v>280984384.10000002</v>
      </c>
    </row>
    <row r="35" spans="1:14" x14ac:dyDescent="0.25">
      <c r="A35" s="13" t="s">
        <v>66</v>
      </c>
      <c r="B35" s="4" t="s">
        <v>67</v>
      </c>
      <c r="C35" s="5">
        <f t="shared" si="0"/>
        <v>34</v>
      </c>
      <c r="D35" s="2" t="s">
        <v>286</v>
      </c>
      <c r="E35" s="8">
        <v>3904960065</v>
      </c>
      <c r="F35" s="8">
        <v>4274503180</v>
      </c>
      <c r="G35" s="8">
        <v>6971234507</v>
      </c>
      <c r="H35" s="8">
        <v>2602367146</v>
      </c>
      <c r="I35" s="8">
        <v>3990734095</v>
      </c>
      <c r="J35" s="8">
        <v>2635044155</v>
      </c>
      <c r="K35" s="8">
        <v>3736836021</v>
      </c>
      <c r="L35" s="8">
        <v>2092482478</v>
      </c>
      <c r="M35" s="8">
        <v>1908664390</v>
      </c>
      <c r="N35" s="8">
        <v>2027597674</v>
      </c>
    </row>
    <row r="36" spans="1:14" x14ac:dyDescent="0.25">
      <c r="A36" s="13" t="s">
        <v>68</v>
      </c>
      <c r="B36" s="4" t="s">
        <v>69</v>
      </c>
      <c r="C36" s="5">
        <f t="shared" si="0"/>
        <v>35</v>
      </c>
      <c r="D36" s="2" t="s">
        <v>287</v>
      </c>
      <c r="E36" s="8">
        <v>927690115.70000005</v>
      </c>
      <c r="F36" s="8">
        <v>1262806838</v>
      </c>
      <c r="G36" s="8">
        <v>2344800259</v>
      </c>
      <c r="H36" s="8">
        <v>903437742.5</v>
      </c>
      <c r="I36" s="8">
        <v>1597319316</v>
      </c>
      <c r="J36" s="8">
        <v>1133409688</v>
      </c>
      <c r="K36" s="8">
        <v>1602606877</v>
      </c>
      <c r="L36" s="8">
        <v>914520806.5</v>
      </c>
      <c r="M36" s="8">
        <v>806215953.79999995</v>
      </c>
      <c r="N36" s="8">
        <v>1088918526</v>
      </c>
    </row>
    <row r="37" spans="1:14" x14ac:dyDescent="0.25">
      <c r="A37" s="12" t="s">
        <v>70</v>
      </c>
      <c r="B37" s="4" t="s">
        <v>71</v>
      </c>
      <c r="C37" s="5">
        <f t="shared" si="0"/>
        <v>36</v>
      </c>
      <c r="D37" s="2" t="s">
        <v>288</v>
      </c>
      <c r="E37" s="8">
        <v>1002791439</v>
      </c>
      <c r="F37" s="8">
        <v>1041564936</v>
      </c>
      <c r="G37" s="8">
        <v>1823882937</v>
      </c>
      <c r="H37" s="8">
        <v>645371550.60000002</v>
      </c>
      <c r="I37" s="8">
        <v>998123955</v>
      </c>
      <c r="J37" s="8">
        <v>527682500.19999999</v>
      </c>
      <c r="K37" s="8">
        <v>717514555.60000002</v>
      </c>
      <c r="L37" s="8">
        <v>356199329.69999999</v>
      </c>
      <c r="M37" s="8">
        <v>314925159.69999999</v>
      </c>
      <c r="N37" s="8">
        <v>477322944.80000001</v>
      </c>
    </row>
    <row r="38" spans="1:14" x14ac:dyDescent="0.25">
      <c r="A38" s="12" t="s">
        <v>72</v>
      </c>
      <c r="B38" s="4" t="s">
        <v>73</v>
      </c>
      <c r="C38" s="5">
        <f t="shared" si="0"/>
        <v>37</v>
      </c>
      <c r="D38" s="2" t="s">
        <v>289</v>
      </c>
      <c r="E38" s="8">
        <v>3092481.9240000001</v>
      </c>
      <c r="F38" s="8">
        <v>3182997.719</v>
      </c>
      <c r="G38" s="8">
        <v>7657489.71</v>
      </c>
      <c r="H38" s="8">
        <v>2790681.4130000002</v>
      </c>
      <c r="I38" s="8">
        <v>11326337.98</v>
      </c>
      <c r="J38" s="8">
        <v>2854081.7560000001</v>
      </c>
      <c r="K38" s="8">
        <v>5071035.5369999995</v>
      </c>
      <c r="L38" s="8">
        <v>5283608.4630000005</v>
      </c>
      <c r="M38" s="8">
        <v>2676587.9270000001</v>
      </c>
      <c r="N38" s="8">
        <v>3435818.6230000001</v>
      </c>
    </row>
    <row r="39" spans="1:14" x14ac:dyDescent="0.25">
      <c r="A39" s="12" t="s">
        <v>74</v>
      </c>
      <c r="B39" s="4" t="s">
        <v>75</v>
      </c>
      <c r="C39" s="5">
        <f t="shared" si="0"/>
        <v>38</v>
      </c>
      <c r="D39" s="2" t="s">
        <v>290</v>
      </c>
      <c r="E39" s="8">
        <v>38406375.520000003</v>
      </c>
      <c r="F39" s="8">
        <v>56051047.509999998</v>
      </c>
      <c r="G39" s="8">
        <v>105666745.5</v>
      </c>
      <c r="H39" s="8">
        <v>33601599.590000004</v>
      </c>
      <c r="I39" s="8">
        <v>64505731.609999999</v>
      </c>
      <c r="J39" s="8">
        <v>35864504.219999999</v>
      </c>
      <c r="K39" s="8">
        <v>59301139.729999997</v>
      </c>
      <c r="L39" s="8">
        <v>31569621.5</v>
      </c>
      <c r="M39" s="8">
        <v>56069468.689999998</v>
      </c>
      <c r="N39" s="8">
        <v>101321957.40000001</v>
      </c>
    </row>
    <row r="40" spans="1:14" x14ac:dyDescent="0.25">
      <c r="A40" s="12" t="s">
        <v>76</v>
      </c>
      <c r="B40" s="4" t="s">
        <v>77</v>
      </c>
      <c r="C40" s="5">
        <f t="shared" si="0"/>
        <v>39</v>
      </c>
      <c r="D40" s="2" t="s">
        <v>291</v>
      </c>
      <c r="E40" s="8">
        <v>496819551.5</v>
      </c>
      <c r="F40" s="8">
        <v>573332953</v>
      </c>
      <c r="G40" s="8">
        <v>1150708185</v>
      </c>
      <c r="H40" s="8">
        <v>415990341.10000002</v>
      </c>
      <c r="I40" s="8">
        <v>758397640</v>
      </c>
      <c r="J40" s="8">
        <v>520950613.60000002</v>
      </c>
      <c r="K40" s="8">
        <v>777681451.5</v>
      </c>
      <c r="L40" s="8">
        <v>470529983</v>
      </c>
      <c r="M40" s="8">
        <v>678750708.89999998</v>
      </c>
      <c r="N40" s="8">
        <v>870887700.10000002</v>
      </c>
    </row>
    <row r="41" spans="1:14" x14ac:dyDescent="0.25">
      <c r="A41" s="12" t="s">
        <v>78</v>
      </c>
      <c r="B41" s="7" t="s">
        <v>79</v>
      </c>
      <c r="C41" s="5">
        <f t="shared" si="0"/>
        <v>40</v>
      </c>
      <c r="D41" s="2" t="s">
        <v>292</v>
      </c>
      <c r="E41" s="8">
        <v>4196025622</v>
      </c>
      <c r="F41" s="8">
        <v>4844072930</v>
      </c>
      <c r="G41" s="8">
        <v>9183464775</v>
      </c>
      <c r="H41" s="8">
        <v>3814662018</v>
      </c>
      <c r="I41" s="8">
        <v>6252184827</v>
      </c>
      <c r="J41" s="8">
        <v>4424554624</v>
      </c>
      <c r="K41" s="8">
        <v>6386118464</v>
      </c>
      <c r="L41" s="8">
        <v>3743015210</v>
      </c>
      <c r="M41" s="8">
        <v>4450811174</v>
      </c>
      <c r="N41" s="8">
        <v>5069015225</v>
      </c>
    </row>
    <row r="42" spans="1:14" x14ac:dyDescent="0.25">
      <c r="A42" s="12" t="s">
        <v>80</v>
      </c>
      <c r="B42" s="4" t="s">
        <v>81</v>
      </c>
      <c r="C42" s="5">
        <f t="shared" si="0"/>
        <v>41</v>
      </c>
      <c r="D42" s="2" t="s">
        <v>293</v>
      </c>
      <c r="E42" s="8">
        <v>1599819393</v>
      </c>
      <c r="F42" s="8">
        <v>1913761884</v>
      </c>
      <c r="G42" s="8">
        <v>3824732440</v>
      </c>
      <c r="H42" s="8">
        <v>1619567110</v>
      </c>
      <c r="I42" s="8">
        <v>2713618982</v>
      </c>
      <c r="J42" s="8">
        <v>1958691773</v>
      </c>
      <c r="K42" s="8">
        <v>2700598537</v>
      </c>
      <c r="L42" s="8">
        <v>1847802415</v>
      </c>
      <c r="M42" s="8">
        <v>1840685815</v>
      </c>
      <c r="N42" s="8">
        <v>2651917567</v>
      </c>
    </row>
    <row r="43" spans="1:14" x14ac:dyDescent="0.25">
      <c r="A43" s="12" t="s">
        <v>82</v>
      </c>
      <c r="B43" s="4" t="s">
        <v>83</v>
      </c>
      <c r="C43" s="5">
        <f t="shared" si="0"/>
        <v>42</v>
      </c>
      <c r="D43" s="2" t="s">
        <v>294</v>
      </c>
      <c r="E43" s="8">
        <v>63705623.93</v>
      </c>
      <c r="F43" s="8">
        <v>68328061.010000005</v>
      </c>
      <c r="G43" s="8">
        <v>69811225.310000002</v>
      </c>
      <c r="H43" s="8">
        <v>26555513.649999999</v>
      </c>
      <c r="I43" s="8">
        <v>61338676.490000002</v>
      </c>
      <c r="J43" s="8">
        <v>29205405.629999999</v>
      </c>
      <c r="K43" s="8">
        <v>100556164</v>
      </c>
      <c r="L43" s="8">
        <v>15839839.98</v>
      </c>
      <c r="M43" s="8">
        <v>64373544.990000002</v>
      </c>
      <c r="N43" s="8">
        <v>160407914.90000001</v>
      </c>
    </row>
    <row r="44" spans="1:14" x14ac:dyDescent="0.25">
      <c r="A44" s="13" t="s">
        <v>84</v>
      </c>
      <c r="B44" s="4" t="s">
        <v>85</v>
      </c>
      <c r="C44" s="5">
        <f t="shared" si="0"/>
        <v>43</v>
      </c>
      <c r="D44" s="2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1:14" x14ac:dyDescent="0.25">
      <c r="A45" s="12" t="s">
        <v>86</v>
      </c>
      <c r="B45" s="4" t="s">
        <v>87</v>
      </c>
      <c r="C45" s="5">
        <f t="shared" si="0"/>
        <v>44</v>
      </c>
      <c r="D45" s="2" t="s">
        <v>295</v>
      </c>
      <c r="E45" s="8">
        <v>633416804.39999998</v>
      </c>
      <c r="F45" s="8">
        <v>755231457</v>
      </c>
      <c r="G45" s="8">
        <v>1253026192</v>
      </c>
      <c r="H45" s="8">
        <v>464892796.89999998</v>
      </c>
      <c r="I45" s="8">
        <v>678926646.5</v>
      </c>
      <c r="J45" s="8">
        <v>472446460</v>
      </c>
      <c r="K45" s="8">
        <v>659681121</v>
      </c>
      <c r="L45" s="8">
        <v>415216747.69999999</v>
      </c>
      <c r="M45" s="8">
        <v>415331574.60000002</v>
      </c>
      <c r="N45" s="8">
        <v>375516509.10000002</v>
      </c>
    </row>
    <row r="46" spans="1:14" x14ac:dyDescent="0.25">
      <c r="A46" s="13" t="s">
        <v>88</v>
      </c>
      <c r="B46" s="4" t="s">
        <v>89</v>
      </c>
      <c r="C46" s="5">
        <f t="shared" si="0"/>
        <v>45</v>
      </c>
      <c r="D46" s="2" t="s">
        <v>296</v>
      </c>
      <c r="E46" s="8">
        <v>8976.2870810000004</v>
      </c>
      <c r="F46" s="8">
        <v>0</v>
      </c>
      <c r="G46" s="8">
        <v>102144.2721</v>
      </c>
      <c r="H46" s="8">
        <v>0</v>
      </c>
      <c r="I46" s="8">
        <v>39015.199460000003</v>
      </c>
      <c r="J46" s="8">
        <v>0</v>
      </c>
      <c r="K46" s="8">
        <v>0</v>
      </c>
      <c r="L46" s="8">
        <v>1387321.5649999999</v>
      </c>
      <c r="M46" s="8">
        <v>178603.2806</v>
      </c>
      <c r="N46" s="8">
        <v>1498093.8219999999</v>
      </c>
    </row>
    <row r="47" spans="1:14" x14ac:dyDescent="0.25">
      <c r="A47" s="12" t="s">
        <v>90</v>
      </c>
      <c r="B47" s="4" t="s">
        <v>91</v>
      </c>
      <c r="C47" s="5">
        <f t="shared" si="0"/>
        <v>46</v>
      </c>
      <c r="D47" s="2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1:14" x14ac:dyDescent="0.25">
      <c r="A48" s="12" t="s">
        <v>92</v>
      </c>
      <c r="B48" s="7" t="s">
        <v>93</v>
      </c>
      <c r="C48" s="5">
        <f t="shared" si="0"/>
        <v>47</v>
      </c>
      <c r="D48" s="2" t="s">
        <v>297</v>
      </c>
      <c r="E48" s="8">
        <v>1773321841</v>
      </c>
      <c r="F48" s="8">
        <v>2447834536</v>
      </c>
      <c r="G48" s="8">
        <v>6635475971</v>
      </c>
      <c r="H48" s="8">
        <v>3507280525</v>
      </c>
      <c r="I48" s="8">
        <v>6332244200</v>
      </c>
      <c r="J48" s="8">
        <v>5595652371</v>
      </c>
      <c r="K48" s="8">
        <v>8685665891</v>
      </c>
      <c r="L48" s="8">
        <v>5764039308</v>
      </c>
      <c r="M48" s="8">
        <v>5581191459</v>
      </c>
      <c r="N48" s="8">
        <v>8144703190</v>
      </c>
    </row>
    <row r="49" spans="1:14" x14ac:dyDescent="0.25">
      <c r="A49" s="12" t="s">
        <v>94</v>
      </c>
      <c r="B49" s="4" t="s">
        <v>95</v>
      </c>
      <c r="C49" s="5">
        <f t="shared" si="0"/>
        <v>48</v>
      </c>
      <c r="D49" s="2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25">
      <c r="A50" s="13" t="s">
        <v>96</v>
      </c>
      <c r="B50" s="4" t="s">
        <v>97</v>
      </c>
      <c r="C50" s="5">
        <f t="shared" si="0"/>
        <v>49</v>
      </c>
      <c r="D50" s="2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4" x14ac:dyDescent="0.25">
      <c r="A51" s="13" t="s">
        <v>98</v>
      </c>
      <c r="B51" s="4" t="s">
        <v>99</v>
      </c>
      <c r="C51" s="5">
        <f t="shared" si="0"/>
        <v>50</v>
      </c>
      <c r="D51" s="2" t="s">
        <v>298</v>
      </c>
      <c r="E51" s="8">
        <v>154656589.40000001</v>
      </c>
      <c r="F51" s="8">
        <v>182375205.30000001</v>
      </c>
      <c r="G51" s="8">
        <v>369304619.19999999</v>
      </c>
      <c r="H51" s="8">
        <v>76849076.890000001</v>
      </c>
      <c r="I51" s="8">
        <v>374822991.5</v>
      </c>
      <c r="J51" s="8">
        <v>219175561.09999999</v>
      </c>
      <c r="K51" s="8">
        <v>350484224.19999999</v>
      </c>
      <c r="L51" s="8">
        <v>338473326.5</v>
      </c>
      <c r="M51" s="8">
        <v>284458508.80000001</v>
      </c>
      <c r="N51" s="8">
        <v>377865378.30000001</v>
      </c>
    </row>
    <row r="52" spans="1:14" x14ac:dyDescent="0.25">
      <c r="A52" s="12" t="s">
        <v>100</v>
      </c>
      <c r="B52" s="4" t="s">
        <v>101</v>
      </c>
      <c r="C52" s="5">
        <f t="shared" si="0"/>
        <v>51</v>
      </c>
      <c r="D52" s="2" t="s">
        <v>299</v>
      </c>
      <c r="E52" s="8">
        <v>2412132031</v>
      </c>
      <c r="F52" s="8">
        <v>2387490883</v>
      </c>
      <c r="G52" s="8">
        <v>3402406780</v>
      </c>
      <c r="H52" s="8">
        <v>1076511904</v>
      </c>
      <c r="I52" s="8">
        <v>1572443362</v>
      </c>
      <c r="J52" s="8">
        <v>984789940.60000002</v>
      </c>
      <c r="K52" s="8">
        <v>1228760640</v>
      </c>
      <c r="L52" s="8">
        <v>640877305.5</v>
      </c>
      <c r="M52" s="8">
        <v>510081579.19999999</v>
      </c>
      <c r="N52" s="8">
        <v>556996930</v>
      </c>
    </row>
    <row r="53" spans="1:14" x14ac:dyDescent="0.25">
      <c r="A53" s="12" t="s">
        <v>102</v>
      </c>
      <c r="B53" s="4" t="s">
        <v>103</v>
      </c>
      <c r="C53" s="5">
        <f t="shared" si="0"/>
        <v>52</v>
      </c>
      <c r="D53" s="2" t="s">
        <v>300</v>
      </c>
      <c r="E53" s="8">
        <v>177220819.30000001</v>
      </c>
      <c r="F53" s="8">
        <v>218641512.40000001</v>
      </c>
      <c r="G53" s="8">
        <v>636363565.5</v>
      </c>
      <c r="H53" s="8">
        <v>390765785.30000001</v>
      </c>
      <c r="I53" s="8">
        <v>1077394903</v>
      </c>
      <c r="J53" s="8">
        <v>668915854.79999995</v>
      </c>
      <c r="K53" s="8">
        <v>1672086876</v>
      </c>
      <c r="L53" s="8">
        <v>1096583211</v>
      </c>
      <c r="M53" s="8">
        <v>1331137616</v>
      </c>
      <c r="N53" s="8">
        <v>1313392594</v>
      </c>
    </row>
    <row r="54" spans="1:14" x14ac:dyDescent="0.25">
      <c r="A54" s="13" t="s">
        <v>104</v>
      </c>
      <c r="B54" s="7" t="s">
        <v>105</v>
      </c>
      <c r="C54" s="5">
        <f t="shared" si="0"/>
        <v>53</v>
      </c>
      <c r="D54" s="2" t="s">
        <v>301</v>
      </c>
      <c r="E54" s="8">
        <v>714676.26340000005</v>
      </c>
      <c r="F54" s="8">
        <v>1110138.415</v>
      </c>
      <c r="G54" s="8">
        <v>1075818.1869999999</v>
      </c>
      <c r="H54" s="8">
        <v>2448809.8080000002</v>
      </c>
      <c r="I54" s="8">
        <v>355648.46110000001</v>
      </c>
      <c r="J54" s="8">
        <v>647133.78949999996</v>
      </c>
      <c r="K54" s="8">
        <v>1093472.6070000001</v>
      </c>
      <c r="L54" s="8">
        <v>658023.89190000005</v>
      </c>
      <c r="M54" s="8">
        <v>6609390.5099999998</v>
      </c>
      <c r="N54" s="8">
        <v>712095.29429999995</v>
      </c>
    </row>
    <row r="55" spans="1:14" x14ac:dyDescent="0.25">
      <c r="A55" s="12" t="s">
        <v>106</v>
      </c>
      <c r="B55" s="4" t="s">
        <v>107</v>
      </c>
      <c r="C55" s="5">
        <f t="shared" si="0"/>
        <v>54</v>
      </c>
      <c r="D55" s="2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1:14" x14ac:dyDescent="0.25">
      <c r="A56" s="13" t="s">
        <v>108</v>
      </c>
      <c r="B56" s="4" t="s">
        <v>109</v>
      </c>
      <c r="C56" s="5">
        <f t="shared" si="0"/>
        <v>55</v>
      </c>
      <c r="D56" s="2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4" x14ac:dyDescent="0.25">
      <c r="A57" s="12" t="s">
        <v>110</v>
      </c>
      <c r="B57" s="4" t="s">
        <v>111</v>
      </c>
      <c r="C57" s="5">
        <f t="shared" si="0"/>
        <v>56</v>
      </c>
      <c r="D57" s="2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1:14" x14ac:dyDescent="0.25">
      <c r="A58" s="12" t="s">
        <v>112</v>
      </c>
      <c r="B58" s="4" t="s">
        <v>113</v>
      </c>
      <c r="C58" s="5">
        <f t="shared" si="0"/>
        <v>57</v>
      </c>
      <c r="D58" s="2" t="s">
        <v>302</v>
      </c>
      <c r="E58" s="8">
        <v>26368551.98</v>
      </c>
      <c r="F58" s="8">
        <v>30503870.539999999</v>
      </c>
      <c r="G58" s="8">
        <v>50215594.310000002</v>
      </c>
      <c r="H58" s="8">
        <v>21097159.350000001</v>
      </c>
      <c r="I58" s="8">
        <v>45031919.280000001</v>
      </c>
      <c r="J58" s="8">
        <v>13033435.68</v>
      </c>
      <c r="K58" s="8">
        <v>32403607.82</v>
      </c>
      <c r="L58" s="8">
        <v>24141405.27</v>
      </c>
      <c r="M58" s="8">
        <v>29831988.949999999</v>
      </c>
      <c r="N58" s="8">
        <v>24693298.75</v>
      </c>
    </row>
    <row r="59" spans="1:14" x14ac:dyDescent="0.25">
      <c r="A59" s="12" t="s">
        <v>114</v>
      </c>
      <c r="B59" s="7" t="s">
        <v>115</v>
      </c>
      <c r="C59" s="5">
        <f t="shared" si="0"/>
        <v>58</v>
      </c>
      <c r="D59" s="2" t="s">
        <v>303</v>
      </c>
      <c r="E59" s="8">
        <v>7373520.199</v>
      </c>
      <c r="F59" s="8">
        <v>4599636.2949999999</v>
      </c>
      <c r="G59" s="8">
        <v>11764031.699999999</v>
      </c>
      <c r="H59" s="8">
        <v>17848709.620000001</v>
      </c>
      <c r="I59" s="8">
        <v>10073894.82</v>
      </c>
      <c r="J59" s="8">
        <v>3689057.0380000002</v>
      </c>
      <c r="K59" s="8">
        <v>11022984.65</v>
      </c>
      <c r="L59" s="8">
        <v>3036710.835</v>
      </c>
      <c r="M59" s="8">
        <v>17201407.09</v>
      </c>
      <c r="N59" s="8">
        <v>7658400.0449999999</v>
      </c>
    </row>
    <row r="60" spans="1:14" x14ac:dyDescent="0.25">
      <c r="A60" s="12" t="s">
        <v>116</v>
      </c>
      <c r="B60" s="4" t="s">
        <v>117</v>
      </c>
      <c r="C60" s="5">
        <f t="shared" si="0"/>
        <v>59</v>
      </c>
      <c r="D60" s="2" t="s">
        <v>304</v>
      </c>
      <c r="E60" s="8">
        <v>824168.45120000001</v>
      </c>
      <c r="F60" s="8">
        <v>1743164.1939999999</v>
      </c>
      <c r="G60" s="8">
        <v>6461803.7529999996</v>
      </c>
      <c r="H60" s="8">
        <v>1305282.716</v>
      </c>
      <c r="I60" s="8">
        <v>7867608.2989999996</v>
      </c>
      <c r="J60" s="8">
        <v>1634569.4820000001</v>
      </c>
      <c r="K60" s="8">
        <v>3607333.497</v>
      </c>
      <c r="L60" s="8">
        <v>2481601.6150000002</v>
      </c>
      <c r="M60" s="8">
        <v>3380591.298</v>
      </c>
      <c r="N60" s="8">
        <v>1703029.9890000001</v>
      </c>
    </row>
    <row r="61" spans="1:14" x14ac:dyDescent="0.25">
      <c r="A61" s="12" t="s">
        <v>118</v>
      </c>
      <c r="B61" s="4" t="s">
        <v>119</v>
      </c>
      <c r="C61" s="5">
        <f t="shared" si="0"/>
        <v>60</v>
      </c>
      <c r="D61" s="2" t="s">
        <v>305</v>
      </c>
      <c r="E61" s="8">
        <v>3701845093</v>
      </c>
      <c r="F61" s="8">
        <v>4150937689</v>
      </c>
      <c r="G61" s="8">
        <v>7478310290</v>
      </c>
      <c r="H61" s="8">
        <v>3061871381</v>
      </c>
      <c r="I61" s="8">
        <v>4517474951</v>
      </c>
      <c r="J61" s="8">
        <v>3146149450</v>
      </c>
      <c r="K61" s="8">
        <v>4543086691</v>
      </c>
      <c r="L61" s="8">
        <v>2567879600</v>
      </c>
      <c r="M61" s="8">
        <v>2965008359</v>
      </c>
      <c r="N61" s="8">
        <v>3138677675</v>
      </c>
    </row>
    <row r="62" spans="1:14" x14ac:dyDescent="0.25">
      <c r="A62" s="12" t="s">
        <v>120</v>
      </c>
      <c r="B62" s="4" t="s">
        <v>121</v>
      </c>
      <c r="C62" s="5">
        <f t="shared" si="0"/>
        <v>61</v>
      </c>
      <c r="D62" s="2" t="s">
        <v>306</v>
      </c>
      <c r="E62" s="8">
        <v>4620477324</v>
      </c>
      <c r="F62" s="8">
        <v>5909781787</v>
      </c>
      <c r="G62" s="8">
        <v>10013900000</v>
      </c>
      <c r="H62" s="8">
        <v>3662075303</v>
      </c>
      <c r="I62" s="8">
        <v>5686979659</v>
      </c>
      <c r="J62" s="8">
        <v>3921223019</v>
      </c>
      <c r="K62" s="8">
        <v>5487843909</v>
      </c>
      <c r="L62" s="8">
        <v>3061114886</v>
      </c>
      <c r="M62" s="8">
        <v>3462607931</v>
      </c>
      <c r="N62" s="8">
        <v>5158592668</v>
      </c>
    </row>
    <row r="63" spans="1:14" x14ac:dyDescent="0.25">
      <c r="A63" s="12" t="s">
        <v>122</v>
      </c>
      <c r="B63" s="4" t="s">
        <v>123</v>
      </c>
      <c r="C63" s="5">
        <f t="shared" si="0"/>
        <v>62</v>
      </c>
      <c r="D63" s="2" t="s">
        <v>307</v>
      </c>
      <c r="E63" s="8">
        <v>113416336.5</v>
      </c>
      <c r="F63" s="8">
        <v>155057584.30000001</v>
      </c>
      <c r="G63" s="8">
        <v>438461727.39999998</v>
      </c>
      <c r="H63" s="8">
        <v>181644787.09999999</v>
      </c>
      <c r="I63" s="8">
        <v>412830430.60000002</v>
      </c>
      <c r="J63" s="8">
        <v>276587393.89999998</v>
      </c>
      <c r="K63" s="8">
        <v>592440463.20000005</v>
      </c>
      <c r="L63" s="8">
        <v>410786626.5</v>
      </c>
      <c r="M63" s="8">
        <v>339053540.89999998</v>
      </c>
      <c r="N63" s="8">
        <v>424413861.10000002</v>
      </c>
    </row>
    <row r="64" spans="1:14" x14ac:dyDescent="0.25">
      <c r="A64" s="12" t="s">
        <v>124</v>
      </c>
      <c r="B64" s="4" t="s">
        <v>125</v>
      </c>
      <c r="C64" s="5">
        <f t="shared" si="0"/>
        <v>63</v>
      </c>
      <c r="D64" s="2" t="s">
        <v>308</v>
      </c>
      <c r="E64" s="8">
        <v>89607143.819999993</v>
      </c>
      <c r="F64" s="8">
        <v>95191179.659999996</v>
      </c>
      <c r="G64" s="8">
        <v>183874279.5</v>
      </c>
      <c r="H64" s="8">
        <v>72222949.540000007</v>
      </c>
      <c r="I64" s="8">
        <v>131588754.59999999</v>
      </c>
      <c r="J64" s="8">
        <v>83549438.510000005</v>
      </c>
      <c r="K64" s="8">
        <v>166535505.40000001</v>
      </c>
      <c r="L64" s="8">
        <v>112340290.7</v>
      </c>
      <c r="M64" s="8">
        <v>106753838.40000001</v>
      </c>
      <c r="N64" s="8">
        <v>180299149.30000001</v>
      </c>
    </row>
    <row r="65" spans="1:14" x14ac:dyDescent="0.25">
      <c r="A65" s="12" t="s">
        <v>126</v>
      </c>
      <c r="B65" s="4" t="s">
        <v>127</v>
      </c>
      <c r="C65" s="5">
        <f t="shared" si="0"/>
        <v>64</v>
      </c>
      <c r="D65" s="2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1:14" x14ac:dyDescent="0.25">
      <c r="A66" s="12" t="s">
        <v>128</v>
      </c>
      <c r="B66" s="4" t="s">
        <v>129</v>
      </c>
      <c r="C66" s="5">
        <f t="shared" si="0"/>
        <v>65</v>
      </c>
      <c r="D66" s="2" t="s">
        <v>309</v>
      </c>
      <c r="E66" s="8">
        <v>1381115.064</v>
      </c>
      <c r="F66" s="8">
        <v>1737622.743</v>
      </c>
      <c r="G66" s="8">
        <v>1038785.395</v>
      </c>
      <c r="H66" s="8">
        <v>1365649.48</v>
      </c>
      <c r="I66" s="8">
        <v>1947187.0630000001</v>
      </c>
      <c r="J66" s="8">
        <v>1004913.132</v>
      </c>
      <c r="K66" s="8">
        <v>913797.60479999997</v>
      </c>
      <c r="L66" s="8">
        <v>630150.07799999998</v>
      </c>
      <c r="M66" s="8">
        <v>398367.64789999998</v>
      </c>
      <c r="N66" s="8">
        <v>294048.79269999999</v>
      </c>
    </row>
    <row r="67" spans="1:14" x14ac:dyDescent="0.25">
      <c r="A67" s="13" t="s">
        <v>130</v>
      </c>
      <c r="B67" s="4" t="s">
        <v>131</v>
      </c>
      <c r="C67" s="5">
        <f t="shared" ref="C67:C129" si="1">C66+1</f>
        <v>66</v>
      </c>
      <c r="D67" s="2" t="s">
        <v>310</v>
      </c>
      <c r="E67" s="8">
        <v>62637456.719999999</v>
      </c>
      <c r="F67" s="8">
        <v>70132870.560000002</v>
      </c>
      <c r="G67" s="8">
        <v>130297244.8</v>
      </c>
      <c r="H67" s="8">
        <v>54873894.740000002</v>
      </c>
      <c r="I67" s="8">
        <v>90806392.010000005</v>
      </c>
      <c r="J67" s="8">
        <v>76290024.799999997</v>
      </c>
      <c r="K67" s="8">
        <v>150168318.59999999</v>
      </c>
      <c r="L67" s="8">
        <v>100129554.59999999</v>
      </c>
      <c r="M67" s="8">
        <v>88402743.510000005</v>
      </c>
      <c r="N67" s="8">
        <v>177797114.30000001</v>
      </c>
    </row>
    <row r="68" spans="1:14" x14ac:dyDescent="0.25">
      <c r="A68" s="13" t="s">
        <v>132</v>
      </c>
      <c r="B68" s="4" t="s">
        <v>133</v>
      </c>
      <c r="C68" s="5">
        <f t="shared" si="1"/>
        <v>67</v>
      </c>
      <c r="D68" s="2"/>
      <c r="E68" s="9"/>
      <c r="F68" s="9"/>
      <c r="G68" s="9"/>
      <c r="H68" s="9"/>
      <c r="I68" s="9"/>
      <c r="J68" s="9"/>
      <c r="K68" s="9"/>
      <c r="L68" s="9"/>
      <c r="M68" s="9"/>
      <c r="N68" s="9"/>
    </row>
    <row r="69" spans="1:14" x14ac:dyDescent="0.25">
      <c r="A69" s="12" t="s">
        <v>134</v>
      </c>
      <c r="B69" s="7" t="s">
        <v>135</v>
      </c>
      <c r="C69" s="5">
        <f t="shared" si="1"/>
        <v>68</v>
      </c>
      <c r="D69" s="2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1:14" x14ac:dyDescent="0.25">
      <c r="A70" s="12" t="s">
        <v>136</v>
      </c>
      <c r="B70" s="4" t="s">
        <v>137</v>
      </c>
      <c r="C70" s="5">
        <f t="shared" si="1"/>
        <v>69</v>
      </c>
      <c r="D70" s="2" t="s">
        <v>311</v>
      </c>
      <c r="E70" s="8">
        <v>13421244.560000001</v>
      </c>
      <c r="F70" s="8">
        <v>1976991.601</v>
      </c>
      <c r="G70" s="8">
        <v>612924.12820000004</v>
      </c>
      <c r="H70" s="8">
        <v>631332.25190000003</v>
      </c>
      <c r="I70" s="8">
        <v>410547.64439999999</v>
      </c>
      <c r="J70" s="8">
        <v>25456.424920000001</v>
      </c>
      <c r="K70" s="8">
        <v>436112.47200000001</v>
      </c>
      <c r="L70" s="8">
        <v>0</v>
      </c>
      <c r="M70" s="8">
        <v>0</v>
      </c>
      <c r="N70" s="8">
        <v>0</v>
      </c>
    </row>
    <row r="71" spans="1:14" x14ac:dyDescent="0.25">
      <c r="A71" s="12" t="s">
        <v>138</v>
      </c>
      <c r="B71" s="4" t="s">
        <v>139</v>
      </c>
      <c r="C71" s="5">
        <f t="shared" si="1"/>
        <v>70</v>
      </c>
      <c r="D71" s="2"/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1:14" x14ac:dyDescent="0.25">
      <c r="A72" s="12" t="s">
        <v>140</v>
      </c>
      <c r="B72" s="4" t="s">
        <v>141</v>
      </c>
      <c r="C72" s="5">
        <f t="shared" si="1"/>
        <v>71</v>
      </c>
      <c r="D72" s="2" t="s">
        <v>312</v>
      </c>
      <c r="E72" s="8">
        <v>327723137.30000001</v>
      </c>
      <c r="F72" s="8">
        <v>340632096.39999998</v>
      </c>
      <c r="G72" s="8">
        <v>563145896.89999998</v>
      </c>
      <c r="H72" s="8">
        <v>204166607.09999999</v>
      </c>
      <c r="I72" s="8">
        <v>330055597.10000002</v>
      </c>
      <c r="J72" s="8">
        <v>232860531.59999999</v>
      </c>
      <c r="K72" s="8">
        <v>285828386.30000001</v>
      </c>
      <c r="L72" s="8">
        <v>180200299.59999999</v>
      </c>
      <c r="M72" s="8">
        <v>166924333.40000001</v>
      </c>
      <c r="N72" s="8">
        <v>234232072.59999999</v>
      </c>
    </row>
    <row r="73" spans="1:14" x14ac:dyDescent="0.25">
      <c r="A73" s="12" t="s">
        <v>142</v>
      </c>
      <c r="B73" s="4" t="s">
        <v>143</v>
      </c>
      <c r="C73" s="5">
        <f t="shared" si="1"/>
        <v>72</v>
      </c>
      <c r="D73" s="2"/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 x14ac:dyDescent="0.25">
      <c r="A74" s="12" t="s">
        <v>144</v>
      </c>
      <c r="B74" s="4" t="s">
        <v>145</v>
      </c>
      <c r="C74" s="5">
        <f t="shared" si="1"/>
        <v>73</v>
      </c>
      <c r="D74" s="2" t="s">
        <v>313</v>
      </c>
      <c r="E74" s="8">
        <v>200165131.09999999</v>
      </c>
      <c r="F74" s="8">
        <v>343975275</v>
      </c>
      <c r="G74" s="8">
        <v>1022386715</v>
      </c>
      <c r="H74" s="8">
        <v>613091947.79999995</v>
      </c>
      <c r="I74" s="8">
        <v>889517543.70000005</v>
      </c>
      <c r="J74" s="8">
        <v>777231069.60000002</v>
      </c>
      <c r="K74" s="8">
        <v>1271958287</v>
      </c>
      <c r="L74" s="8">
        <v>715840630.20000005</v>
      </c>
      <c r="M74" s="8">
        <v>840160358</v>
      </c>
      <c r="N74" s="8">
        <v>1039528047</v>
      </c>
    </row>
    <row r="75" spans="1:14" x14ac:dyDescent="0.25">
      <c r="A75" s="13" t="s">
        <v>146</v>
      </c>
      <c r="B75" s="4" t="s">
        <v>147</v>
      </c>
      <c r="C75" s="5">
        <f t="shared" si="1"/>
        <v>74</v>
      </c>
      <c r="D75" s="2" t="s">
        <v>314</v>
      </c>
      <c r="E75" s="8">
        <v>1757750109</v>
      </c>
      <c r="F75" s="8">
        <v>1842790644</v>
      </c>
      <c r="G75" s="8">
        <v>3127588423</v>
      </c>
      <c r="H75" s="8">
        <v>1170984840</v>
      </c>
      <c r="I75" s="8">
        <v>1754683764</v>
      </c>
      <c r="J75" s="8">
        <v>1258799263</v>
      </c>
      <c r="K75" s="8">
        <v>1769643430</v>
      </c>
      <c r="L75" s="8">
        <v>1079394385</v>
      </c>
      <c r="M75" s="8">
        <v>1204509031</v>
      </c>
      <c r="N75" s="8">
        <v>1705764191</v>
      </c>
    </row>
    <row r="76" spans="1:14" x14ac:dyDescent="0.25">
      <c r="A76" s="12" t="s">
        <v>148</v>
      </c>
      <c r="B76" s="4" t="s">
        <v>149</v>
      </c>
      <c r="C76" s="5">
        <f t="shared" si="1"/>
        <v>75</v>
      </c>
      <c r="D76" s="2" t="s">
        <v>315</v>
      </c>
      <c r="E76" s="8">
        <v>92525452.799999997</v>
      </c>
      <c r="F76" s="8">
        <v>112392209.7</v>
      </c>
      <c r="G76" s="8">
        <v>359722241.89999998</v>
      </c>
      <c r="H76" s="8">
        <v>125196382.2</v>
      </c>
      <c r="I76" s="8">
        <v>303964263.5</v>
      </c>
      <c r="J76" s="8">
        <v>188811620.40000001</v>
      </c>
      <c r="K76" s="8">
        <v>374909041.39999998</v>
      </c>
      <c r="L76" s="8">
        <v>240346104.30000001</v>
      </c>
      <c r="M76" s="8">
        <v>310336631.10000002</v>
      </c>
      <c r="N76" s="8">
        <v>573657656.79999995</v>
      </c>
    </row>
    <row r="77" spans="1:14" x14ac:dyDescent="0.25">
      <c r="A77" s="12" t="s">
        <v>150</v>
      </c>
      <c r="B77" s="4" t="s">
        <v>151</v>
      </c>
      <c r="C77" s="5">
        <f t="shared" si="1"/>
        <v>76</v>
      </c>
      <c r="D77" s="2" t="s">
        <v>316</v>
      </c>
      <c r="E77" s="8">
        <v>106194213.3</v>
      </c>
      <c r="F77" s="8">
        <v>135642286.69999999</v>
      </c>
      <c r="G77" s="8">
        <v>273752101.5</v>
      </c>
      <c r="H77" s="8">
        <v>121114246.09999999</v>
      </c>
      <c r="I77" s="8">
        <v>186534324.59999999</v>
      </c>
      <c r="J77" s="8">
        <v>157310224.40000001</v>
      </c>
      <c r="K77" s="8">
        <v>223801869.80000001</v>
      </c>
      <c r="L77" s="8">
        <v>138560248.80000001</v>
      </c>
      <c r="M77" s="8">
        <v>176154141.69999999</v>
      </c>
      <c r="N77" s="8">
        <v>244518629.59999999</v>
      </c>
    </row>
    <row r="78" spans="1:14" x14ac:dyDescent="0.25">
      <c r="A78" s="12" t="s">
        <v>152</v>
      </c>
      <c r="B78" s="7" t="s">
        <v>153</v>
      </c>
      <c r="C78" s="5">
        <f t="shared" si="1"/>
        <v>77</v>
      </c>
      <c r="D78" s="2" t="s">
        <v>317</v>
      </c>
      <c r="E78" s="8">
        <v>2060353678</v>
      </c>
      <c r="F78" s="8">
        <v>2291839451</v>
      </c>
      <c r="G78" s="8">
        <v>3792277836</v>
      </c>
      <c r="H78" s="8">
        <v>1482819744</v>
      </c>
      <c r="I78" s="8">
        <v>2242876984</v>
      </c>
      <c r="J78" s="8">
        <v>1532806573</v>
      </c>
      <c r="K78" s="8">
        <v>1910512764</v>
      </c>
      <c r="L78" s="8">
        <v>1280811019</v>
      </c>
      <c r="M78" s="8">
        <v>1163467888</v>
      </c>
      <c r="N78" s="8">
        <v>1133632736</v>
      </c>
    </row>
    <row r="79" spans="1:14" x14ac:dyDescent="0.25">
      <c r="A79" s="12" t="s">
        <v>154</v>
      </c>
      <c r="B79" s="7" t="s">
        <v>155</v>
      </c>
      <c r="C79" s="5">
        <f t="shared" si="1"/>
        <v>78</v>
      </c>
      <c r="D79" s="2" t="s">
        <v>318</v>
      </c>
      <c r="E79" s="8">
        <v>219064.4724</v>
      </c>
      <c r="F79" s="8">
        <v>0</v>
      </c>
      <c r="G79" s="8">
        <v>4325246.2510000002</v>
      </c>
      <c r="H79" s="8">
        <v>0</v>
      </c>
      <c r="I79" s="8">
        <v>4984136.9570000004</v>
      </c>
      <c r="J79" s="8">
        <v>0</v>
      </c>
      <c r="K79" s="8">
        <v>0</v>
      </c>
      <c r="L79" s="8">
        <v>163728.8395</v>
      </c>
      <c r="M79" s="8">
        <v>92249.179459999999</v>
      </c>
      <c r="N79" s="8">
        <v>0</v>
      </c>
    </row>
    <row r="80" spans="1:14" x14ac:dyDescent="0.25">
      <c r="A80" s="12" t="s">
        <v>156</v>
      </c>
      <c r="B80" s="7" t="s">
        <v>157</v>
      </c>
      <c r="C80" s="5">
        <f t="shared" si="1"/>
        <v>79</v>
      </c>
      <c r="D80" s="2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spans="1:14" x14ac:dyDescent="0.25">
      <c r="A81" s="12" t="s">
        <v>158</v>
      </c>
      <c r="B81" s="4" t="s">
        <v>159</v>
      </c>
      <c r="C81" s="5">
        <f t="shared" si="1"/>
        <v>80</v>
      </c>
      <c r="D81" s="2" t="s">
        <v>319</v>
      </c>
      <c r="E81" s="8">
        <v>13165835.710000001</v>
      </c>
      <c r="F81" s="8">
        <v>27261112.149999999</v>
      </c>
      <c r="G81" s="8">
        <v>72052555.230000004</v>
      </c>
      <c r="H81" s="8">
        <v>53339383.759999998</v>
      </c>
      <c r="I81" s="8">
        <v>61717284.990000002</v>
      </c>
      <c r="J81" s="8">
        <v>45690256.350000001</v>
      </c>
      <c r="K81" s="8">
        <v>105870392.40000001</v>
      </c>
      <c r="L81" s="8">
        <v>63020989.159999996</v>
      </c>
      <c r="M81" s="8">
        <v>111322062</v>
      </c>
      <c r="N81" s="8">
        <v>273297310.19999999</v>
      </c>
    </row>
    <row r="82" spans="1:14" x14ac:dyDescent="0.25">
      <c r="A82" s="12" t="s">
        <v>160</v>
      </c>
      <c r="B82" s="4" t="s">
        <v>161</v>
      </c>
      <c r="C82" s="5">
        <f t="shared" si="1"/>
        <v>81</v>
      </c>
      <c r="D82" s="2" t="s">
        <v>320</v>
      </c>
      <c r="E82" s="8">
        <v>2622017997</v>
      </c>
      <c r="F82" s="8">
        <v>4613174377</v>
      </c>
      <c r="G82" s="8">
        <v>14950000000</v>
      </c>
      <c r="H82" s="8">
        <v>8538890211</v>
      </c>
      <c r="I82" s="8">
        <v>19095100000</v>
      </c>
      <c r="J82" s="8">
        <v>17464500000</v>
      </c>
      <c r="K82" s="8">
        <v>34423700000</v>
      </c>
      <c r="L82" s="8">
        <v>29968700000</v>
      </c>
      <c r="M82" s="8">
        <v>34507100000</v>
      </c>
      <c r="N82" s="8">
        <v>54206800000</v>
      </c>
    </row>
    <row r="83" spans="1:14" x14ac:dyDescent="0.25">
      <c r="A83" s="12" t="s">
        <v>162</v>
      </c>
      <c r="B83" s="4" t="s">
        <v>163</v>
      </c>
      <c r="C83" s="5">
        <f t="shared" si="1"/>
        <v>82</v>
      </c>
      <c r="D83" s="2" t="s">
        <v>321</v>
      </c>
      <c r="E83" s="8">
        <v>0</v>
      </c>
      <c r="F83" s="8">
        <v>5853038.7640000004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</row>
    <row r="84" spans="1:14" x14ac:dyDescent="0.25">
      <c r="A84" s="12" t="s">
        <v>164</v>
      </c>
      <c r="B84" s="4" t="s">
        <v>165</v>
      </c>
      <c r="C84" s="5">
        <f t="shared" si="1"/>
        <v>83</v>
      </c>
      <c r="D84" s="2"/>
      <c r="E84" s="9"/>
      <c r="F84" s="9"/>
      <c r="G84" s="9"/>
      <c r="H84" s="9"/>
      <c r="I84" s="9"/>
      <c r="J84" s="9"/>
      <c r="K84" s="9"/>
      <c r="L84" s="9"/>
      <c r="M84" s="9"/>
      <c r="N84" s="9"/>
    </row>
    <row r="85" spans="1:14" x14ac:dyDescent="0.25">
      <c r="A85" s="12" t="s">
        <v>166</v>
      </c>
      <c r="B85" s="4" t="s">
        <v>167</v>
      </c>
      <c r="C85" s="5">
        <f t="shared" si="1"/>
        <v>84</v>
      </c>
      <c r="D85" s="2" t="s">
        <v>322</v>
      </c>
      <c r="E85" s="8">
        <v>2804780235</v>
      </c>
      <c r="F85" s="8">
        <v>3510167056</v>
      </c>
      <c r="G85" s="8">
        <v>6562899505</v>
      </c>
      <c r="H85" s="8">
        <v>3086984206</v>
      </c>
      <c r="I85" s="8">
        <v>4141748192</v>
      </c>
      <c r="J85" s="8">
        <v>2632486406</v>
      </c>
      <c r="K85" s="8">
        <v>3839222743</v>
      </c>
      <c r="L85" s="8">
        <v>1840016336</v>
      </c>
      <c r="M85" s="8">
        <v>954545836.39999998</v>
      </c>
      <c r="N85" s="8">
        <v>1124901062</v>
      </c>
    </row>
    <row r="86" spans="1:14" x14ac:dyDescent="0.25">
      <c r="A86" s="12" t="s">
        <v>168</v>
      </c>
      <c r="B86" s="4" t="s">
        <v>169</v>
      </c>
      <c r="C86" s="5">
        <f t="shared" si="1"/>
        <v>85</v>
      </c>
      <c r="D86" s="2" t="s">
        <v>323</v>
      </c>
      <c r="E86" s="8">
        <v>1707022370</v>
      </c>
      <c r="F86" s="8">
        <v>1870474551</v>
      </c>
      <c r="G86" s="8">
        <v>3143130659</v>
      </c>
      <c r="H86" s="8">
        <v>1293756410</v>
      </c>
      <c r="I86" s="8">
        <v>2230706023</v>
      </c>
      <c r="J86" s="8">
        <v>1377383393</v>
      </c>
      <c r="K86" s="8">
        <v>2220506683</v>
      </c>
      <c r="L86" s="8">
        <v>1287114361</v>
      </c>
      <c r="M86" s="8">
        <v>1562016975</v>
      </c>
      <c r="N86" s="8">
        <v>2227685326</v>
      </c>
    </row>
    <row r="87" spans="1:14" x14ac:dyDescent="0.25">
      <c r="A87" s="12" t="s">
        <v>170</v>
      </c>
      <c r="B87" s="4" t="s">
        <v>171</v>
      </c>
      <c r="C87" s="5">
        <f t="shared" si="1"/>
        <v>86</v>
      </c>
      <c r="D87" s="2" t="s">
        <v>324</v>
      </c>
      <c r="E87" s="8">
        <v>1102125722</v>
      </c>
      <c r="F87" s="8">
        <v>1234655577</v>
      </c>
      <c r="G87" s="8">
        <v>2462071126</v>
      </c>
      <c r="H87" s="8">
        <v>1014709080</v>
      </c>
      <c r="I87" s="8">
        <v>1861280926</v>
      </c>
      <c r="J87" s="8">
        <v>1340517512</v>
      </c>
      <c r="K87" s="8">
        <v>2356350031</v>
      </c>
      <c r="L87" s="8">
        <v>1378124166</v>
      </c>
      <c r="M87" s="8">
        <v>1590338491</v>
      </c>
      <c r="N87" s="8">
        <v>2091923709</v>
      </c>
    </row>
    <row r="88" spans="1:14" x14ac:dyDescent="0.25">
      <c r="A88" s="12" t="s">
        <v>172</v>
      </c>
      <c r="B88" s="4" t="s">
        <v>173</v>
      </c>
      <c r="C88" s="5">
        <f t="shared" si="1"/>
        <v>87</v>
      </c>
      <c r="D88" s="2" t="s">
        <v>325</v>
      </c>
      <c r="E88" s="8">
        <v>7468918.0049999999</v>
      </c>
      <c r="F88" s="8">
        <v>19197184.98</v>
      </c>
      <c r="G88" s="8">
        <v>45972565.520000003</v>
      </c>
      <c r="H88" s="8">
        <v>19558511.300000001</v>
      </c>
      <c r="I88" s="8">
        <v>46754694.539999999</v>
      </c>
      <c r="J88" s="8">
        <v>34093949.810000002</v>
      </c>
      <c r="K88" s="8">
        <v>46783682.170000002</v>
      </c>
      <c r="L88" s="8">
        <v>9335486.0779999997</v>
      </c>
      <c r="M88" s="8">
        <v>36229785.630000003</v>
      </c>
      <c r="N88" s="8">
        <v>41053350.579999998</v>
      </c>
    </row>
    <row r="89" spans="1:14" x14ac:dyDescent="0.25">
      <c r="A89" s="12" t="s">
        <v>174</v>
      </c>
      <c r="B89" s="4" t="s">
        <v>175</v>
      </c>
      <c r="C89" s="5">
        <f t="shared" si="1"/>
        <v>88</v>
      </c>
      <c r="D89" s="2" t="s">
        <v>326</v>
      </c>
      <c r="E89" s="8">
        <v>3999045042</v>
      </c>
      <c r="F89" s="8">
        <v>4751803426</v>
      </c>
      <c r="G89" s="8">
        <v>8473822393</v>
      </c>
      <c r="H89" s="8">
        <v>3361019261</v>
      </c>
      <c r="I89" s="8">
        <v>5008578624</v>
      </c>
      <c r="J89" s="8">
        <v>3722114390</v>
      </c>
      <c r="K89" s="8">
        <v>5397642552</v>
      </c>
      <c r="L89" s="8">
        <v>3043439738</v>
      </c>
      <c r="M89" s="8">
        <v>3239817817</v>
      </c>
      <c r="N89" s="8">
        <v>3926302114</v>
      </c>
    </row>
    <row r="90" spans="1:14" x14ac:dyDescent="0.25">
      <c r="A90" s="12" t="s">
        <v>176</v>
      </c>
      <c r="B90" s="4" t="s">
        <v>177</v>
      </c>
      <c r="C90" s="5">
        <f t="shared" si="1"/>
        <v>89</v>
      </c>
      <c r="D90" s="2" t="s">
        <v>327</v>
      </c>
      <c r="E90" s="8">
        <v>1793043156</v>
      </c>
      <c r="F90" s="8">
        <v>2046432606</v>
      </c>
      <c r="G90" s="8">
        <v>3595668369</v>
      </c>
      <c r="H90" s="8">
        <v>1249167137</v>
      </c>
      <c r="I90" s="8">
        <v>1951379529</v>
      </c>
      <c r="J90" s="8">
        <v>1251432235</v>
      </c>
      <c r="K90" s="8">
        <v>1674050003</v>
      </c>
      <c r="L90" s="8">
        <v>909300494.79999995</v>
      </c>
      <c r="M90" s="8">
        <v>690112867.29999995</v>
      </c>
      <c r="N90" s="8">
        <v>1140456785</v>
      </c>
    </row>
    <row r="91" spans="1:14" x14ac:dyDescent="0.25">
      <c r="A91" s="12" t="s">
        <v>178</v>
      </c>
      <c r="B91" s="4" t="s">
        <v>179</v>
      </c>
      <c r="C91" s="5">
        <f t="shared" si="1"/>
        <v>90</v>
      </c>
      <c r="D91" s="2"/>
      <c r="E91" s="9"/>
      <c r="F91" s="9"/>
      <c r="G91" s="9"/>
      <c r="H91" s="9"/>
      <c r="I91" s="9"/>
      <c r="J91" s="9"/>
      <c r="K91" s="9"/>
      <c r="L91" s="9"/>
      <c r="M91" s="9"/>
      <c r="N91" s="9"/>
    </row>
    <row r="92" spans="1:14" x14ac:dyDescent="0.25">
      <c r="A92" s="12" t="s">
        <v>180</v>
      </c>
      <c r="B92" s="4" t="s">
        <v>181</v>
      </c>
      <c r="C92" s="5">
        <f t="shared" si="1"/>
        <v>91</v>
      </c>
      <c r="D92" s="2"/>
      <c r="E92" s="9"/>
      <c r="F92" s="9"/>
      <c r="G92" s="9"/>
      <c r="H92" s="9"/>
      <c r="I92" s="9"/>
      <c r="J92" s="9"/>
      <c r="K92" s="9"/>
      <c r="L92" s="9"/>
      <c r="M92" s="9"/>
      <c r="N92" s="9"/>
    </row>
    <row r="93" spans="1:14" x14ac:dyDescent="0.25">
      <c r="A93" s="12" t="s">
        <v>182</v>
      </c>
      <c r="B93" s="4" t="s">
        <v>183</v>
      </c>
      <c r="C93" s="5">
        <f t="shared" si="1"/>
        <v>92</v>
      </c>
      <c r="D93" s="2"/>
      <c r="E93" s="9"/>
      <c r="F93" s="9"/>
      <c r="G93" s="9"/>
      <c r="H93" s="9"/>
      <c r="I93" s="9"/>
      <c r="J93" s="9"/>
      <c r="K93" s="9"/>
      <c r="L93" s="9"/>
      <c r="M93" s="9"/>
      <c r="N93" s="9"/>
    </row>
    <row r="94" spans="1:14" x14ac:dyDescent="0.25">
      <c r="A94" s="12" t="s">
        <v>184</v>
      </c>
      <c r="B94" s="4" t="s">
        <v>185</v>
      </c>
      <c r="C94" s="5">
        <f t="shared" si="1"/>
        <v>93</v>
      </c>
      <c r="D94" s="2" t="s">
        <v>328</v>
      </c>
      <c r="E94" s="8">
        <v>735572903.5</v>
      </c>
      <c r="F94" s="8">
        <v>1016264029</v>
      </c>
      <c r="G94" s="8">
        <v>3036285641</v>
      </c>
      <c r="H94" s="8">
        <v>1522435929</v>
      </c>
      <c r="I94" s="8">
        <v>2580279347</v>
      </c>
      <c r="J94" s="8">
        <v>2474218620</v>
      </c>
      <c r="K94" s="8">
        <v>3436029043</v>
      </c>
      <c r="L94" s="8">
        <v>2221481792</v>
      </c>
      <c r="M94" s="8">
        <v>2455233812</v>
      </c>
      <c r="N94" s="8">
        <v>3080697918</v>
      </c>
    </row>
    <row r="95" spans="1:14" x14ac:dyDescent="0.25">
      <c r="A95" s="12" t="s">
        <v>186</v>
      </c>
      <c r="B95" s="4" t="s">
        <v>187</v>
      </c>
      <c r="C95" s="5">
        <f t="shared" si="1"/>
        <v>94</v>
      </c>
      <c r="D95" s="2" t="s">
        <v>329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177482.7041</v>
      </c>
      <c r="M95" s="11">
        <v>0</v>
      </c>
      <c r="N95" s="11">
        <v>0</v>
      </c>
    </row>
    <row r="96" spans="1:14" x14ac:dyDescent="0.25">
      <c r="A96" s="12" t="s">
        <v>188</v>
      </c>
      <c r="B96" s="4" t="s">
        <v>189</v>
      </c>
      <c r="C96" s="5">
        <f t="shared" si="1"/>
        <v>95</v>
      </c>
      <c r="D96" s="2" t="s">
        <v>330</v>
      </c>
      <c r="E96" s="8">
        <v>40959735.009999998</v>
      </c>
      <c r="F96" s="8">
        <v>50166929.270000003</v>
      </c>
      <c r="G96" s="8">
        <v>86350080.25</v>
      </c>
      <c r="H96" s="8">
        <v>39752309.119999997</v>
      </c>
      <c r="I96" s="8">
        <v>73011018.969999999</v>
      </c>
      <c r="J96" s="8">
        <v>40243449.469999999</v>
      </c>
      <c r="K96" s="8">
        <v>76692518.109999999</v>
      </c>
      <c r="L96" s="8">
        <v>42402086.899999999</v>
      </c>
      <c r="M96" s="8">
        <v>62734779.909999996</v>
      </c>
      <c r="N96" s="8">
        <v>151417771</v>
      </c>
    </row>
    <row r="97" spans="1:14" x14ac:dyDescent="0.25">
      <c r="A97" s="12" t="s">
        <v>190</v>
      </c>
      <c r="B97" s="4" t="s">
        <v>191</v>
      </c>
      <c r="C97" s="5">
        <f t="shared" si="1"/>
        <v>96</v>
      </c>
      <c r="D97" s="2" t="s">
        <v>331</v>
      </c>
      <c r="E97" s="8">
        <v>4784268391</v>
      </c>
      <c r="F97" s="8">
        <v>6218618261</v>
      </c>
      <c r="G97" s="8">
        <v>10689100000</v>
      </c>
      <c r="H97" s="8">
        <v>3856959840</v>
      </c>
      <c r="I97" s="8">
        <v>6067808675</v>
      </c>
      <c r="J97" s="8">
        <v>4044301156</v>
      </c>
      <c r="K97" s="8">
        <v>4457344933</v>
      </c>
      <c r="L97" s="8">
        <v>2703017828</v>
      </c>
      <c r="M97" s="8">
        <v>2224437468</v>
      </c>
      <c r="N97" s="8">
        <v>1956720698</v>
      </c>
    </row>
    <row r="98" spans="1:14" x14ac:dyDescent="0.25">
      <c r="A98" s="12" t="s">
        <v>192</v>
      </c>
      <c r="B98" s="4" t="s">
        <v>193</v>
      </c>
      <c r="C98" s="5">
        <f t="shared" si="1"/>
        <v>97</v>
      </c>
      <c r="D98" s="2" t="s">
        <v>332</v>
      </c>
      <c r="E98" s="8">
        <v>93316434.219999999</v>
      </c>
      <c r="F98" s="8">
        <v>79468150.680000007</v>
      </c>
      <c r="G98" s="8">
        <v>85376832.140000001</v>
      </c>
      <c r="H98" s="8">
        <v>24523047.98</v>
      </c>
      <c r="I98" s="8">
        <v>31025182.460000001</v>
      </c>
      <c r="J98" s="8">
        <v>17089367.129999999</v>
      </c>
      <c r="K98" s="8">
        <v>54611774.409999996</v>
      </c>
      <c r="L98" s="8">
        <v>49206693.539999999</v>
      </c>
      <c r="M98" s="8">
        <v>76831536.030000001</v>
      </c>
      <c r="N98" s="8">
        <v>777519534.20000005</v>
      </c>
    </row>
    <row r="99" spans="1:14" x14ac:dyDescent="0.25">
      <c r="A99" s="12" t="s">
        <v>194</v>
      </c>
      <c r="B99" s="4" t="s">
        <v>195</v>
      </c>
      <c r="C99" s="5">
        <f t="shared" si="1"/>
        <v>98</v>
      </c>
      <c r="D99" s="2" t="s">
        <v>333</v>
      </c>
      <c r="E99" s="8">
        <v>43762825.759999998</v>
      </c>
      <c r="F99" s="8">
        <v>92849236.670000002</v>
      </c>
      <c r="G99" s="8">
        <v>109808940.8</v>
      </c>
      <c r="H99" s="8">
        <v>58564463.149999999</v>
      </c>
      <c r="I99" s="8">
        <v>167407725.90000001</v>
      </c>
      <c r="J99" s="8">
        <v>192043072.69999999</v>
      </c>
      <c r="K99" s="8">
        <v>376700565.80000001</v>
      </c>
      <c r="L99" s="8">
        <v>481772068.39999998</v>
      </c>
      <c r="M99" s="8">
        <v>850173444.5</v>
      </c>
      <c r="N99" s="8">
        <v>1602956816</v>
      </c>
    </row>
    <row r="100" spans="1:14" x14ac:dyDescent="0.25">
      <c r="A100" s="12" t="s">
        <v>196</v>
      </c>
      <c r="B100" s="4" t="s">
        <v>197</v>
      </c>
      <c r="C100" s="5">
        <f t="shared" si="1"/>
        <v>99</v>
      </c>
      <c r="D100" s="2" t="s">
        <v>334</v>
      </c>
      <c r="E100" s="8">
        <v>24790159.039999999</v>
      </c>
      <c r="F100" s="8">
        <v>28297349.98</v>
      </c>
      <c r="G100" s="8">
        <v>129231409.40000001</v>
      </c>
      <c r="H100" s="8">
        <v>118191018.40000001</v>
      </c>
      <c r="I100" s="8">
        <v>213825582.30000001</v>
      </c>
      <c r="J100" s="8">
        <v>227569085.90000001</v>
      </c>
      <c r="K100" s="8">
        <v>463940619</v>
      </c>
      <c r="L100" s="8">
        <v>338047681.10000002</v>
      </c>
      <c r="M100" s="8">
        <v>580870842.20000005</v>
      </c>
      <c r="N100" s="8">
        <v>733590766.20000005</v>
      </c>
    </row>
    <row r="101" spans="1:14" x14ac:dyDescent="0.25">
      <c r="A101" s="12" t="s">
        <v>198</v>
      </c>
      <c r="B101" s="4" t="s">
        <v>199</v>
      </c>
      <c r="C101" s="5">
        <f t="shared" si="1"/>
        <v>100</v>
      </c>
      <c r="D101" s="2" t="s">
        <v>335</v>
      </c>
      <c r="E101" s="8">
        <v>15521600.720000001</v>
      </c>
      <c r="F101" s="8">
        <v>19405828.859999999</v>
      </c>
      <c r="G101" s="8">
        <v>32517136.57</v>
      </c>
      <c r="H101" s="8">
        <v>36856156.469999999</v>
      </c>
      <c r="I101" s="8">
        <v>75338814.670000002</v>
      </c>
      <c r="J101" s="8">
        <v>56429037.909999996</v>
      </c>
      <c r="K101" s="8">
        <v>129403922.8</v>
      </c>
      <c r="L101" s="8">
        <v>57473182.170000002</v>
      </c>
      <c r="M101" s="8">
        <v>88254677.599999994</v>
      </c>
      <c r="N101" s="8">
        <v>64703449.759999998</v>
      </c>
    </row>
    <row r="102" spans="1:14" x14ac:dyDescent="0.25">
      <c r="A102" s="12" t="s">
        <v>200</v>
      </c>
      <c r="B102" s="4" t="s">
        <v>201</v>
      </c>
      <c r="C102" s="5">
        <f t="shared" si="1"/>
        <v>101</v>
      </c>
      <c r="D102" s="2" t="s">
        <v>336</v>
      </c>
      <c r="E102" s="8">
        <v>61432227.700000003</v>
      </c>
      <c r="F102" s="8">
        <v>50008894.060000002</v>
      </c>
      <c r="G102" s="8">
        <v>268006537.90000001</v>
      </c>
      <c r="H102" s="8">
        <v>85348662.370000005</v>
      </c>
      <c r="I102" s="8">
        <v>208448389.80000001</v>
      </c>
      <c r="J102" s="8">
        <v>242195193.40000001</v>
      </c>
      <c r="K102" s="8">
        <v>529023913.89999998</v>
      </c>
      <c r="L102" s="8">
        <v>515190917.69999999</v>
      </c>
      <c r="M102" s="8">
        <v>800676981.10000002</v>
      </c>
      <c r="N102" s="8">
        <v>1552992569</v>
      </c>
    </row>
    <row r="103" spans="1:14" x14ac:dyDescent="0.25">
      <c r="A103" s="12" t="s">
        <v>202</v>
      </c>
      <c r="B103" s="4" t="s">
        <v>203</v>
      </c>
      <c r="C103" s="5">
        <f t="shared" si="1"/>
        <v>102</v>
      </c>
      <c r="D103" s="2" t="s">
        <v>337</v>
      </c>
      <c r="E103" s="8">
        <v>5533517838</v>
      </c>
      <c r="F103" s="8">
        <v>7191235286</v>
      </c>
      <c r="G103" s="8">
        <v>14287300000</v>
      </c>
      <c r="H103" s="8">
        <v>6568653916</v>
      </c>
      <c r="I103" s="8">
        <v>10823900000</v>
      </c>
      <c r="J103" s="8">
        <v>8183557603</v>
      </c>
      <c r="K103" s="8">
        <v>12569400000</v>
      </c>
      <c r="L103" s="8">
        <v>8082003211</v>
      </c>
      <c r="M103" s="8">
        <v>9338180570</v>
      </c>
      <c r="N103" s="8">
        <v>12004100000</v>
      </c>
    </row>
    <row r="104" spans="1:14" x14ac:dyDescent="0.25">
      <c r="A104" s="12" t="s">
        <v>204</v>
      </c>
      <c r="B104" s="4" t="s">
        <v>205</v>
      </c>
      <c r="C104" s="5">
        <f t="shared" si="1"/>
        <v>103</v>
      </c>
      <c r="D104" s="2" t="s">
        <v>338</v>
      </c>
      <c r="E104" s="8">
        <v>235877803.69999999</v>
      </c>
      <c r="F104" s="8">
        <v>293863338.80000001</v>
      </c>
      <c r="G104" s="8">
        <v>689113181.89999998</v>
      </c>
      <c r="H104" s="8">
        <v>331425857.30000001</v>
      </c>
      <c r="I104" s="8">
        <v>564010896.89999998</v>
      </c>
      <c r="J104" s="8">
        <v>557565185.70000005</v>
      </c>
      <c r="K104" s="8">
        <v>975879549.60000002</v>
      </c>
      <c r="L104" s="8">
        <v>866803515.29999995</v>
      </c>
      <c r="M104" s="8">
        <v>907298839.79999995</v>
      </c>
      <c r="N104" s="8">
        <v>1378151990</v>
      </c>
    </row>
    <row r="105" spans="1:14" x14ac:dyDescent="0.25">
      <c r="A105" s="12" t="s">
        <v>206</v>
      </c>
      <c r="B105" s="4" t="s">
        <v>207</v>
      </c>
      <c r="C105" s="5">
        <f t="shared" si="1"/>
        <v>104</v>
      </c>
      <c r="D105" s="2" t="s">
        <v>339</v>
      </c>
      <c r="E105" s="8">
        <v>85258555.049999997</v>
      </c>
      <c r="F105" s="8">
        <v>145651490.69999999</v>
      </c>
      <c r="G105" s="8">
        <v>282380411.5</v>
      </c>
      <c r="H105" s="8">
        <v>152956417.69999999</v>
      </c>
      <c r="I105" s="8">
        <v>261240656.40000001</v>
      </c>
      <c r="J105" s="8">
        <v>202288859.80000001</v>
      </c>
      <c r="K105" s="8">
        <v>400973125.89999998</v>
      </c>
      <c r="L105" s="8">
        <v>287427992.5</v>
      </c>
      <c r="M105" s="8">
        <v>288051200.69999999</v>
      </c>
      <c r="N105" s="8">
        <v>455954482.30000001</v>
      </c>
    </row>
    <row r="106" spans="1:14" x14ac:dyDescent="0.25">
      <c r="A106" s="12" t="s">
        <v>208</v>
      </c>
      <c r="B106" s="4" t="s">
        <v>209</v>
      </c>
      <c r="C106" s="5">
        <f t="shared" si="1"/>
        <v>105</v>
      </c>
      <c r="D106" s="2" t="s">
        <v>340</v>
      </c>
      <c r="E106" s="8">
        <v>2251621847</v>
      </c>
      <c r="F106" s="8">
        <v>3705233054</v>
      </c>
      <c r="G106" s="8">
        <v>8314247332</v>
      </c>
      <c r="H106" s="8">
        <v>3861081933</v>
      </c>
      <c r="I106" s="8">
        <v>6700730207</v>
      </c>
      <c r="J106" s="8">
        <v>5219627587</v>
      </c>
      <c r="K106" s="8">
        <v>8635517136</v>
      </c>
      <c r="L106" s="8">
        <v>5458264193</v>
      </c>
      <c r="M106" s="8">
        <v>5840033971</v>
      </c>
      <c r="N106" s="8">
        <v>7582606245</v>
      </c>
    </row>
    <row r="107" spans="1:14" x14ac:dyDescent="0.25">
      <c r="A107" s="12" t="s">
        <v>210</v>
      </c>
      <c r="B107" s="4" t="s">
        <v>211</v>
      </c>
      <c r="C107" s="5">
        <f t="shared" si="1"/>
        <v>106</v>
      </c>
      <c r="D107" s="2" t="s">
        <v>341</v>
      </c>
      <c r="E107" s="8">
        <v>1630776.598</v>
      </c>
      <c r="F107" s="8">
        <v>6360676.9129999997</v>
      </c>
      <c r="G107" s="8">
        <v>17477253.350000001</v>
      </c>
      <c r="H107" s="8">
        <v>20776758.449999999</v>
      </c>
      <c r="I107" s="8">
        <v>22424845.640000001</v>
      </c>
      <c r="J107" s="8">
        <v>10550730.449999999</v>
      </c>
      <c r="K107" s="8">
        <v>14448616.779999999</v>
      </c>
      <c r="L107" s="8">
        <v>28929696.550000001</v>
      </c>
      <c r="M107" s="8">
        <v>7359989.1109999996</v>
      </c>
      <c r="N107" s="8">
        <v>26491326.239999998</v>
      </c>
    </row>
    <row r="108" spans="1:14" x14ac:dyDescent="0.25">
      <c r="A108" s="12" t="s">
        <v>212</v>
      </c>
      <c r="B108" s="4" t="s">
        <v>213</v>
      </c>
      <c r="C108" s="5">
        <f t="shared" si="1"/>
        <v>107</v>
      </c>
      <c r="D108" s="2" t="s">
        <v>342</v>
      </c>
      <c r="E108" s="8">
        <v>619956813.70000005</v>
      </c>
      <c r="F108" s="8">
        <v>1140945329</v>
      </c>
      <c r="G108" s="8">
        <v>4042169185</v>
      </c>
      <c r="H108" s="8">
        <v>2395376097</v>
      </c>
      <c r="I108" s="8">
        <v>5108509846</v>
      </c>
      <c r="J108" s="8">
        <v>4527590179</v>
      </c>
      <c r="K108" s="8">
        <v>8221790537</v>
      </c>
      <c r="L108" s="8">
        <v>6032830347</v>
      </c>
      <c r="M108" s="8">
        <v>7805597004</v>
      </c>
      <c r="N108" s="8">
        <v>12716200000</v>
      </c>
    </row>
    <row r="109" spans="1:14" x14ac:dyDescent="0.25">
      <c r="A109" s="12" t="s">
        <v>214</v>
      </c>
      <c r="B109" s="4" t="s">
        <v>215</v>
      </c>
      <c r="C109" s="5">
        <f t="shared" si="1"/>
        <v>108</v>
      </c>
      <c r="D109" s="2" t="s">
        <v>343</v>
      </c>
      <c r="E109" s="8">
        <v>483767076.89999998</v>
      </c>
      <c r="F109" s="8">
        <v>480934112.69999999</v>
      </c>
      <c r="G109" s="8">
        <v>787942321.60000002</v>
      </c>
      <c r="H109" s="8">
        <v>373914687.80000001</v>
      </c>
      <c r="I109" s="8">
        <v>575939783.60000002</v>
      </c>
      <c r="J109" s="8">
        <v>426336309.19999999</v>
      </c>
      <c r="K109" s="8">
        <v>1069000310</v>
      </c>
      <c r="L109" s="8">
        <v>611512645.39999998</v>
      </c>
      <c r="M109" s="8">
        <v>823721193.70000005</v>
      </c>
      <c r="N109" s="8">
        <v>1704342044</v>
      </c>
    </row>
    <row r="110" spans="1:14" x14ac:dyDescent="0.25">
      <c r="A110" s="12" t="s">
        <v>216</v>
      </c>
      <c r="B110" s="4" t="s">
        <v>217</v>
      </c>
      <c r="C110" s="5">
        <f t="shared" si="1"/>
        <v>109</v>
      </c>
      <c r="D110" s="2"/>
      <c r="E110" s="9"/>
      <c r="F110" s="9"/>
      <c r="G110" s="9"/>
      <c r="H110" s="9"/>
      <c r="I110" s="9"/>
      <c r="J110" s="9"/>
      <c r="K110" s="9"/>
      <c r="L110" s="9"/>
      <c r="M110" s="9"/>
      <c r="N110" s="9"/>
    </row>
    <row r="111" spans="1:14" x14ac:dyDescent="0.25">
      <c r="A111" s="12" t="s">
        <v>218</v>
      </c>
      <c r="B111" s="4" t="s">
        <v>219</v>
      </c>
      <c r="C111" s="5">
        <f t="shared" si="1"/>
        <v>110</v>
      </c>
      <c r="D111" s="2" t="s">
        <v>344</v>
      </c>
      <c r="E111" s="8">
        <v>264089913.30000001</v>
      </c>
      <c r="F111" s="8">
        <v>311747927</v>
      </c>
      <c r="G111" s="8">
        <v>704694863.70000005</v>
      </c>
      <c r="H111" s="8">
        <v>385623089.60000002</v>
      </c>
      <c r="I111" s="8">
        <v>634927556</v>
      </c>
      <c r="J111" s="8">
        <v>544518701.70000005</v>
      </c>
      <c r="K111" s="8">
        <v>1170657083</v>
      </c>
      <c r="L111" s="8">
        <v>705049858.10000002</v>
      </c>
      <c r="M111" s="8">
        <v>987361290.79999995</v>
      </c>
      <c r="N111" s="8">
        <v>1270787187</v>
      </c>
    </row>
    <row r="112" spans="1:14" x14ac:dyDescent="0.25">
      <c r="A112" s="12" t="s">
        <v>220</v>
      </c>
      <c r="B112" s="4" t="s">
        <v>221</v>
      </c>
      <c r="C112" s="5">
        <f t="shared" si="1"/>
        <v>111</v>
      </c>
      <c r="D112" s="2"/>
      <c r="E112" s="9"/>
      <c r="F112" s="9"/>
      <c r="G112" s="9"/>
      <c r="H112" s="9"/>
      <c r="I112" s="9"/>
      <c r="J112" s="9"/>
      <c r="K112" s="9"/>
      <c r="L112" s="9"/>
      <c r="M112" s="9"/>
      <c r="N112" s="9"/>
    </row>
    <row r="113" spans="1:14" x14ac:dyDescent="0.25">
      <c r="A113" s="12" t="s">
        <v>222</v>
      </c>
      <c r="B113" s="4" t="s">
        <v>223</v>
      </c>
      <c r="C113" s="5">
        <f t="shared" si="1"/>
        <v>112</v>
      </c>
      <c r="D113" s="2" t="s">
        <v>345</v>
      </c>
      <c r="E113" s="8">
        <v>128777.26609999999</v>
      </c>
      <c r="F113" s="8">
        <v>0</v>
      </c>
      <c r="G113" s="8">
        <v>5073749.017</v>
      </c>
      <c r="H113" s="8">
        <v>1920810.899</v>
      </c>
      <c r="I113" s="8">
        <v>56797714.799999997</v>
      </c>
      <c r="J113" s="8">
        <v>32510872.48</v>
      </c>
      <c r="K113" s="8">
        <v>58510593.299999997</v>
      </c>
      <c r="L113" s="8">
        <v>27721233.489999998</v>
      </c>
      <c r="M113" s="8">
        <v>10025276.99</v>
      </c>
      <c r="N113" s="8">
        <v>83083657.079999998</v>
      </c>
    </row>
    <row r="114" spans="1:14" x14ac:dyDescent="0.25">
      <c r="A114" s="12" t="s">
        <v>224</v>
      </c>
      <c r="B114" s="4" t="s">
        <v>225</v>
      </c>
      <c r="C114" s="5">
        <f t="shared" si="1"/>
        <v>113</v>
      </c>
      <c r="D114" s="2" t="s">
        <v>346</v>
      </c>
      <c r="E114" s="8">
        <v>41640815.509999998</v>
      </c>
      <c r="F114" s="8">
        <v>50198336.640000001</v>
      </c>
      <c r="G114" s="8">
        <v>123789031.7</v>
      </c>
      <c r="H114" s="8">
        <v>69169163.469999999</v>
      </c>
      <c r="I114" s="8">
        <v>157590457.80000001</v>
      </c>
      <c r="J114" s="8">
        <v>144744377.19999999</v>
      </c>
      <c r="K114" s="8">
        <v>200965017</v>
      </c>
      <c r="L114" s="8">
        <v>148320321.90000001</v>
      </c>
      <c r="M114" s="8">
        <v>136771673</v>
      </c>
      <c r="N114" s="8">
        <v>303495123.69999999</v>
      </c>
    </row>
    <row r="115" spans="1:14" x14ac:dyDescent="0.25">
      <c r="A115" s="12" t="s">
        <v>226</v>
      </c>
      <c r="B115" s="4" t="s">
        <v>227</v>
      </c>
      <c r="C115" s="5">
        <f t="shared" si="1"/>
        <v>114</v>
      </c>
      <c r="D115" s="2" t="s">
        <v>347</v>
      </c>
      <c r="E115" s="8">
        <v>70180506.849999994</v>
      </c>
      <c r="F115" s="8">
        <v>110970758.7</v>
      </c>
      <c r="G115" s="8">
        <v>240619148</v>
      </c>
      <c r="H115" s="8">
        <v>126364848.09999999</v>
      </c>
      <c r="I115" s="8">
        <v>208232844</v>
      </c>
      <c r="J115" s="8">
        <v>190026006</v>
      </c>
      <c r="K115" s="8">
        <v>251830553.69999999</v>
      </c>
      <c r="L115" s="8">
        <v>220146644.5</v>
      </c>
      <c r="M115" s="8">
        <v>208359269.59999999</v>
      </c>
      <c r="N115" s="8">
        <v>398824970.19999999</v>
      </c>
    </row>
    <row r="116" spans="1:14" x14ac:dyDescent="0.25">
      <c r="A116" s="12" t="s">
        <v>228</v>
      </c>
      <c r="B116" s="4" t="s">
        <v>229</v>
      </c>
      <c r="C116" s="5">
        <f t="shared" si="1"/>
        <v>115</v>
      </c>
      <c r="D116" s="2" t="s">
        <v>348</v>
      </c>
      <c r="E116" s="8">
        <v>20573015.66</v>
      </c>
      <c r="F116" s="8">
        <v>29653461.359999999</v>
      </c>
      <c r="G116" s="8">
        <v>64073665.5</v>
      </c>
      <c r="H116" s="8">
        <v>41411207.740000002</v>
      </c>
      <c r="I116" s="8">
        <v>109740301.5</v>
      </c>
      <c r="J116" s="8">
        <v>129630502.09999999</v>
      </c>
      <c r="K116" s="8">
        <v>238604262.09999999</v>
      </c>
      <c r="L116" s="8">
        <v>220600667.90000001</v>
      </c>
      <c r="M116" s="8">
        <v>274365294.19999999</v>
      </c>
      <c r="N116" s="8">
        <v>454789809</v>
      </c>
    </row>
    <row r="117" spans="1:14" x14ac:dyDescent="0.25">
      <c r="A117" s="12" t="s">
        <v>230</v>
      </c>
      <c r="B117" s="4" t="s">
        <v>231</v>
      </c>
      <c r="C117" s="5">
        <f t="shared" si="1"/>
        <v>116</v>
      </c>
      <c r="D117" s="2" t="s">
        <v>349</v>
      </c>
      <c r="E117" s="8">
        <v>96445278.269999996</v>
      </c>
      <c r="F117" s="8">
        <v>143850862.69999999</v>
      </c>
      <c r="G117" s="8">
        <v>315444234.80000001</v>
      </c>
      <c r="H117" s="8">
        <v>194494459</v>
      </c>
      <c r="I117" s="8">
        <v>463311084.60000002</v>
      </c>
      <c r="J117" s="8">
        <v>329217779.5</v>
      </c>
      <c r="K117" s="8">
        <v>897340404.79999995</v>
      </c>
      <c r="L117" s="8">
        <v>713475327</v>
      </c>
      <c r="M117" s="8">
        <v>757193395.79999995</v>
      </c>
      <c r="N117" s="8">
        <v>2929557579</v>
      </c>
    </row>
    <row r="118" spans="1:14" x14ac:dyDescent="0.25">
      <c r="A118" s="12" t="s">
        <v>232</v>
      </c>
      <c r="B118" s="4" t="s">
        <v>233</v>
      </c>
      <c r="C118" s="5">
        <f t="shared" si="1"/>
        <v>117</v>
      </c>
      <c r="D118" s="2" t="s">
        <v>350</v>
      </c>
      <c r="E118" s="8">
        <v>612252.22770000005</v>
      </c>
      <c r="F118" s="8">
        <v>961850.91359999997</v>
      </c>
      <c r="G118" s="8">
        <v>1596861.39</v>
      </c>
      <c r="H118" s="8">
        <v>948363.09609999997</v>
      </c>
      <c r="I118" s="8">
        <v>1457665.6070000001</v>
      </c>
      <c r="J118" s="8">
        <v>1282422.392</v>
      </c>
      <c r="K118" s="8">
        <v>1831813.3289999999</v>
      </c>
      <c r="L118" s="8">
        <v>2453762.7310000001</v>
      </c>
      <c r="M118" s="8">
        <v>5989108.159</v>
      </c>
      <c r="N118" s="8">
        <v>5868909.8849999998</v>
      </c>
    </row>
    <row r="119" spans="1:14" x14ac:dyDescent="0.25">
      <c r="A119" s="12" t="s">
        <v>234</v>
      </c>
      <c r="B119" s="4" t="s">
        <v>235</v>
      </c>
      <c r="C119" s="5">
        <f t="shared" si="1"/>
        <v>118</v>
      </c>
      <c r="D119" s="2" t="s">
        <v>351</v>
      </c>
      <c r="E119" s="8">
        <v>198662.68460000001</v>
      </c>
      <c r="F119" s="8">
        <v>18606.81812</v>
      </c>
      <c r="G119" s="8">
        <v>0</v>
      </c>
      <c r="H119" s="8">
        <v>0</v>
      </c>
      <c r="I119" s="8">
        <v>0</v>
      </c>
      <c r="J119" s="8">
        <v>0</v>
      </c>
      <c r="K119" s="8">
        <v>80686.213870000007</v>
      </c>
      <c r="L119" s="8">
        <v>36584.369449999998</v>
      </c>
      <c r="M119" s="8">
        <v>0</v>
      </c>
      <c r="N119" s="8">
        <v>0</v>
      </c>
    </row>
    <row r="120" spans="1:14" x14ac:dyDescent="0.25">
      <c r="A120" s="12" t="s">
        <v>236</v>
      </c>
      <c r="B120" s="4" t="s">
        <v>237</v>
      </c>
      <c r="C120" s="5">
        <f t="shared" si="1"/>
        <v>119</v>
      </c>
      <c r="D120" s="2"/>
      <c r="E120" s="9"/>
      <c r="F120" s="9"/>
      <c r="G120" s="9"/>
      <c r="H120" s="9"/>
      <c r="I120" s="9"/>
      <c r="J120" s="9"/>
      <c r="K120" s="9"/>
      <c r="L120" s="9"/>
      <c r="M120" s="9"/>
      <c r="N120" s="9"/>
    </row>
    <row r="121" spans="1:14" x14ac:dyDescent="0.25">
      <c r="A121" s="12" t="s">
        <v>238</v>
      </c>
      <c r="B121" s="4" t="s">
        <v>239</v>
      </c>
      <c r="C121" s="5">
        <f t="shared" si="1"/>
        <v>120</v>
      </c>
      <c r="D121" s="2"/>
      <c r="E121" s="9"/>
      <c r="F121" s="9"/>
      <c r="G121" s="9"/>
      <c r="H121" s="9"/>
      <c r="I121" s="9"/>
      <c r="J121" s="9"/>
      <c r="K121" s="9"/>
      <c r="L121" s="9"/>
      <c r="M121" s="9"/>
      <c r="N121" s="9"/>
    </row>
    <row r="122" spans="1:14" x14ac:dyDescent="0.25">
      <c r="A122" s="12" t="s">
        <v>240</v>
      </c>
      <c r="B122" s="4" t="s">
        <v>241</v>
      </c>
      <c r="C122" s="5">
        <f t="shared" si="1"/>
        <v>121</v>
      </c>
      <c r="D122" s="2" t="s">
        <v>352</v>
      </c>
      <c r="E122" s="8">
        <v>407911621.5</v>
      </c>
      <c r="F122" s="8">
        <v>875224595.10000002</v>
      </c>
      <c r="G122" s="8">
        <v>2349179874</v>
      </c>
      <c r="H122" s="8">
        <v>1732062443</v>
      </c>
      <c r="I122" s="8">
        <v>2954871971</v>
      </c>
      <c r="J122" s="8">
        <v>3115747331</v>
      </c>
      <c r="K122" s="8">
        <v>5861450199</v>
      </c>
      <c r="L122" s="8">
        <v>4941545828</v>
      </c>
      <c r="M122" s="8">
        <v>5302104801</v>
      </c>
      <c r="N122" s="8">
        <v>7089206427</v>
      </c>
    </row>
    <row r="123" spans="1:14" x14ac:dyDescent="0.25">
      <c r="A123" s="12" t="s">
        <v>242</v>
      </c>
      <c r="B123" s="4" t="s">
        <v>243</v>
      </c>
      <c r="C123" s="5">
        <f t="shared" si="1"/>
        <v>122</v>
      </c>
      <c r="D123" s="2"/>
      <c r="E123" s="9"/>
      <c r="F123" s="9"/>
      <c r="G123" s="9"/>
      <c r="H123" s="9"/>
      <c r="I123" s="9"/>
      <c r="J123" s="9"/>
      <c r="K123" s="9"/>
      <c r="L123" s="9"/>
      <c r="M123" s="9"/>
      <c r="N123" s="9"/>
    </row>
    <row r="124" spans="1:14" x14ac:dyDescent="0.25">
      <c r="A124" s="12" t="s">
        <v>244</v>
      </c>
      <c r="B124" s="4" t="s">
        <v>245</v>
      </c>
      <c r="C124" s="5">
        <f t="shared" si="1"/>
        <v>123</v>
      </c>
      <c r="D124" s="2" t="s">
        <v>353</v>
      </c>
      <c r="E124" s="8">
        <v>796127592.10000002</v>
      </c>
      <c r="F124" s="8">
        <v>1195316233</v>
      </c>
      <c r="G124" s="8">
        <v>2388265520</v>
      </c>
      <c r="H124" s="8">
        <v>883310323</v>
      </c>
      <c r="I124" s="8">
        <v>1846722360</v>
      </c>
      <c r="J124" s="8">
        <v>1138999469</v>
      </c>
      <c r="K124" s="8">
        <v>2236837289</v>
      </c>
      <c r="L124" s="8">
        <v>1806170230</v>
      </c>
      <c r="M124" s="8">
        <v>2624795632</v>
      </c>
      <c r="N124" s="8">
        <v>2764538353</v>
      </c>
    </row>
    <row r="125" spans="1:14" x14ac:dyDescent="0.25">
      <c r="A125" s="12" t="s">
        <v>246</v>
      </c>
      <c r="B125" s="4" t="s">
        <v>247</v>
      </c>
      <c r="C125" s="5">
        <f t="shared" si="1"/>
        <v>124</v>
      </c>
      <c r="D125" s="2" t="s">
        <v>354</v>
      </c>
      <c r="E125" s="8">
        <v>670533468.60000002</v>
      </c>
      <c r="F125" s="8">
        <v>950572963.29999995</v>
      </c>
      <c r="G125" s="8">
        <v>2283828201</v>
      </c>
      <c r="H125" s="8">
        <v>979754573</v>
      </c>
      <c r="I125" s="8">
        <v>1666396817</v>
      </c>
      <c r="J125" s="8">
        <v>1628735970</v>
      </c>
      <c r="K125" s="8">
        <v>2771640783</v>
      </c>
      <c r="L125" s="8">
        <v>1870117639</v>
      </c>
      <c r="M125" s="8">
        <v>2622900298</v>
      </c>
      <c r="N125" s="8">
        <v>3754486096</v>
      </c>
    </row>
    <row r="126" spans="1:14" x14ac:dyDescent="0.25">
      <c r="A126" s="12" t="s">
        <v>248</v>
      </c>
      <c r="B126" s="4" t="s">
        <v>249</v>
      </c>
      <c r="C126" s="5">
        <f t="shared" si="1"/>
        <v>125</v>
      </c>
      <c r="D126" s="2" t="s">
        <v>355</v>
      </c>
      <c r="E126" s="8">
        <v>168564373.80000001</v>
      </c>
      <c r="F126" s="8">
        <v>155741169.69999999</v>
      </c>
      <c r="G126" s="8">
        <v>392144393</v>
      </c>
      <c r="H126" s="8">
        <v>179969945.90000001</v>
      </c>
      <c r="I126" s="8">
        <v>389569604.69999999</v>
      </c>
      <c r="J126" s="8">
        <v>268543944.39999998</v>
      </c>
      <c r="K126" s="8">
        <v>403996396.80000001</v>
      </c>
      <c r="L126" s="8">
        <v>302537772.89999998</v>
      </c>
      <c r="M126" s="8">
        <v>648879204.29999995</v>
      </c>
      <c r="N126" s="8">
        <v>844488527.10000002</v>
      </c>
    </row>
    <row r="127" spans="1:14" x14ac:dyDescent="0.25">
      <c r="A127" s="12" t="s">
        <v>250</v>
      </c>
      <c r="B127" s="4" t="s">
        <v>251</v>
      </c>
      <c r="C127" s="5">
        <f t="shared" si="1"/>
        <v>126</v>
      </c>
      <c r="D127" s="2" t="s">
        <v>356</v>
      </c>
      <c r="E127" s="8">
        <v>327979495.30000001</v>
      </c>
      <c r="F127" s="8">
        <v>372839032.80000001</v>
      </c>
      <c r="G127" s="8">
        <v>633254576.89999998</v>
      </c>
      <c r="H127" s="8">
        <v>286899698.19999999</v>
      </c>
      <c r="I127" s="8">
        <v>509293268.10000002</v>
      </c>
      <c r="J127" s="8">
        <v>418814802</v>
      </c>
      <c r="K127" s="8">
        <v>557644273.5</v>
      </c>
      <c r="L127" s="8">
        <v>381237301.89999998</v>
      </c>
      <c r="M127" s="8">
        <v>368737086.89999998</v>
      </c>
      <c r="N127" s="8">
        <v>447519924.80000001</v>
      </c>
    </row>
    <row r="128" spans="1:14" x14ac:dyDescent="0.25">
      <c r="A128" s="12" t="s">
        <v>252</v>
      </c>
      <c r="B128" s="4" t="s">
        <v>253</v>
      </c>
      <c r="C128" s="5">
        <f t="shared" si="1"/>
        <v>127</v>
      </c>
      <c r="D128" s="2" t="s">
        <v>357</v>
      </c>
      <c r="E128" s="8">
        <v>886537847.20000005</v>
      </c>
      <c r="F128" s="8">
        <v>1078254478</v>
      </c>
      <c r="G128" s="8">
        <v>2443168921</v>
      </c>
      <c r="H128" s="8">
        <v>1100931121</v>
      </c>
      <c r="I128" s="8">
        <v>1837888095</v>
      </c>
      <c r="J128" s="8">
        <v>1566727284</v>
      </c>
      <c r="K128" s="8">
        <v>2426013425</v>
      </c>
      <c r="L128" s="8">
        <v>1510601121</v>
      </c>
      <c r="M128" s="8">
        <v>1825984931</v>
      </c>
      <c r="N128" s="8">
        <v>2004564044</v>
      </c>
    </row>
    <row r="129" spans="1:14" x14ac:dyDescent="0.25">
      <c r="A129" s="12" t="s">
        <v>254</v>
      </c>
      <c r="B129" s="4" t="s">
        <v>255</v>
      </c>
      <c r="C129" s="5">
        <f t="shared" si="1"/>
        <v>128</v>
      </c>
      <c r="D129" s="2" t="s">
        <v>358</v>
      </c>
      <c r="E129" s="10">
        <v>55587312.380000003</v>
      </c>
      <c r="F129" s="10">
        <v>88010439.840000004</v>
      </c>
      <c r="G129" s="10">
        <v>204587304.59999999</v>
      </c>
      <c r="H129" s="10">
        <v>99112712.709999993</v>
      </c>
      <c r="I129" s="10">
        <v>239120087.40000001</v>
      </c>
      <c r="J129" s="10">
        <v>234144174</v>
      </c>
      <c r="K129" s="10">
        <v>455421942.80000001</v>
      </c>
      <c r="L129" s="10">
        <v>362182588.80000001</v>
      </c>
      <c r="M129" s="10">
        <v>442748484.89999998</v>
      </c>
      <c r="N129" s="10">
        <v>865619606.89999998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2D07-6EF1-421A-B9F5-E880A216B9D8}">
  <dimension ref="A1:P125"/>
  <sheetViews>
    <sheetView showGridLines="0" workbookViewId="0">
      <selection sqref="A1:C1"/>
    </sheetView>
  </sheetViews>
  <sheetFormatPr defaultColWidth="8.6640625" defaultRowHeight="13.2" x14ac:dyDescent="0.25"/>
  <cols>
    <col min="1" max="3" width="8.6640625" style="3"/>
    <col min="4" max="4" width="14.33203125" style="1" bestFit="1" customWidth="1"/>
    <col min="5" max="6" width="13.44140625" style="3" bestFit="1" customWidth="1"/>
    <col min="7" max="7" width="14.44140625" style="3" bestFit="1" customWidth="1"/>
    <col min="8" max="8" width="13.44140625" style="3" bestFit="1" customWidth="1"/>
    <col min="9" max="14" width="14.44140625" style="3" bestFit="1" customWidth="1"/>
    <col min="15" max="16384" width="8.6640625" style="3"/>
  </cols>
  <sheetData>
    <row r="1" spans="1:16" x14ac:dyDescent="0.25">
      <c r="A1" s="38" t="s">
        <v>369</v>
      </c>
      <c r="B1" s="38"/>
      <c r="C1" s="38"/>
      <c r="D1" s="1" t="s">
        <v>370</v>
      </c>
      <c r="E1" s="14" t="s">
        <v>359</v>
      </c>
      <c r="F1" s="14" t="s">
        <v>360</v>
      </c>
      <c r="G1" s="14" t="s">
        <v>361</v>
      </c>
      <c r="H1" s="14" t="s">
        <v>362</v>
      </c>
      <c r="I1" s="14" t="s">
        <v>363</v>
      </c>
      <c r="J1" s="14" t="s">
        <v>364</v>
      </c>
      <c r="K1" s="14" t="s">
        <v>365</v>
      </c>
      <c r="L1" s="14" t="s">
        <v>366</v>
      </c>
      <c r="M1" s="14" t="s">
        <v>367</v>
      </c>
      <c r="N1" s="14" t="s">
        <v>368</v>
      </c>
      <c r="P1" s="15"/>
    </row>
    <row r="2" spans="1:16" x14ac:dyDescent="0.25">
      <c r="A2" s="12" t="s">
        <v>0</v>
      </c>
      <c r="B2" s="4" t="s">
        <v>1</v>
      </c>
      <c r="C2" s="5">
        <f>C1+1</f>
        <v>1</v>
      </c>
      <c r="D2" s="2" t="s">
        <v>256</v>
      </c>
      <c r="E2" s="6">
        <v>18572956.190000001</v>
      </c>
      <c r="F2" s="6">
        <v>17474560.539999999</v>
      </c>
      <c r="G2" s="6">
        <v>18333999.780000001</v>
      </c>
      <c r="H2" s="6">
        <v>9875400.1140000001</v>
      </c>
      <c r="I2" s="6">
        <v>18337584.289999999</v>
      </c>
      <c r="J2" s="6">
        <v>6809506.8140000002</v>
      </c>
      <c r="K2" s="6">
        <v>72207476.299999997</v>
      </c>
      <c r="L2" s="6">
        <v>4677308.159</v>
      </c>
      <c r="M2" s="6">
        <v>965655.17420000001</v>
      </c>
      <c r="N2" s="6">
        <v>1970248.013</v>
      </c>
    </row>
    <row r="3" spans="1:16" x14ac:dyDescent="0.25">
      <c r="A3" s="12" t="s">
        <v>2</v>
      </c>
      <c r="B3" s="7" t="s">
        <v>3</v>
      </c>
      <c r="C3" s="5">
        <f t="shared" ref="C3:C66" si="0">C2+1</f>
        <v>2</v>
      </c>
      <c r="D3" s="2" t="s">
        <v>257</v>
      </c>
      <c r="E3" s="8">
        <v>103962155.09999999</v>
      </c>
      <c r="F3" s="8">
        <v>107467552.7</v>
      </c>
      <c r="G3" s="8">
        <v>168328599</v>
      </c>
      <c r="H3" s="8">
        <v>45977607.090000004</v>
      </c>
      <c r="I3" s="8">
        <v>52759170.829999998</v>
      </c>
      <c r="J3" s="8">
        <v>30493133.449999999</v>
      </c>
      <c r="K3" s="8">
        <v>72814164.75</v>
      </c>
      <c r="L3" s="8">
        <v>32587691.489999998</v>
      </c>
      <c r="M3" s="8">
        <v>24626180.91</v>
      </c>
      <c r="N3" s="8">
        <v>17284719.77</v>
      </c>
    </row>
    <row r="4" spans="1:16" x14ac:dyDescent="0.25">
      <c r="A4" s="12" t="s">
        <v>4</v>
      </c>
      <c r="B4" s="4" t="s">
        <v>5</v>
      </c>
      <c r="C4" s="5">
        <f t="shared" si="0"/>
        <v>3</v>
      </c>
      <c r="D4" s="2" t="s">
        <v>258</v>
      </c>
      <c r="E4" s="8">
        <v>389808.07439999998</v>
      </c>
      <c r="F4" s="8">
        <v>1427909.6129999999</v>
      </c>
      <c r="G4" s="8">
        <v>720452.42370000004</v>
      </c>
      <c r="H4" s="8">
        <v>320759.6115</v>
      </c>
      <c r="I4" s="8">
        <v>554378.96329999994</v>
      </c>
      <c r="J4" s="8">
        <v>471821.62829999998</v>
      </c>
      <c r="K4" s="8">
        <v>695455.47019999998</v>
      </c>
      <c r="L4" s="8">
        <v>490585.71059999999</v>
      </c>
      <c r="M4" s="8">
        <v>1065145.5530000001</v>
      </c>
      <c r="N4" s="8">
        <v>0</v>
      </c>
    </row>
    <row r="5" spans="1:16" x14ac:dyDescent="0.25">
      <c r="A5" s="12" t="s">
        <v>6</v>
      </c>
      <c r="B5" s="4" t="s">
        <v>7</v>
      </c>
      <c r="C5" s="5">
        <f t="shared" si="0"/>
        <v>4</v>
      </c>
      <c r="D5" s="2" t="s">
        <v>259</v>
      </c>
      <c r="E5" s="8">
        <v>832230.16090000002</v>
      </c>
      <c r="F5" s="8">
        <v>1128811.145</v>
      </c>
      <c r="G5" s="8">
        <v>1087730.9269999999</v>
      </c>
      <c r="H5" s="8">
        <v>14490.97241</v>
      </c>
      <c r="I5" s="8">
        <v>947221.89150000003</v>
      </c>
      <c r="J5" s="8">
        <v>614183.44090000005</v>
      </c>
      <c r="K5" s="8">
        <v>0</v>
      </c>
      <c r="L5" s="8">
        <v>41251.890639999998</v>
      </c>
      <c r="M5" s="8">
        <v>16609.923220000001</v>
      </c>
      <c r="N5" s="8">
        <v>0</v>
      </c>
    </row>
    <row r="6" spans="1:16" x14ac:dyDescent="0.25">
      <c r="A6" s="12" t="s">
        <v>8</v>
      </c>
      <c r="B6" s="4" t="s">
        <v>9</v>
      </c>
      <c r="C6" s="5">
        <f t="shared" si="0"/>
        <v>5</v>
      </c>
      <c r="D6" s="2" t="s">
        <v>260</v>
      </c>
      <c r="E6" s="8">
        <v>531339.09160000004</v>
      </c>
      <c r="F6" s="8">
        <v>1774767.223</v>
      </c>
      <c r="G6" s="8">
        <v>784917.92119999998</v>
      </c>
      <c r="H6" s="8">
        <v>11886.833280000001</v>
      </c>
      <c r="I6" s="8">
        <v>0</v>
      </c>
      <c r="J6" s="8">
        <v>513018.95510000002</v>
      </c>
      <c r="K6" s="8">
        <v>926905.74129999999</v>
      </c>
      <c r="L6" s="8">
        <v>267339.67930000002</v>
      </c>
      <c r="M6" s="8">
        <v>510362.09720000002</v>
      </c>
      <c r="N6" s="8">
        <v>0</v>
      </c>
    </row>
    <row r="7" spans="1:16" x14ac:dyDescent="0.25">
      <c r="A7" s="12" t="s">
        <v>10</v>
      </c>
      <c r="B7" s="4" t="s">
        <v>11</v>
      </c>
      <c r="C7" s="5">
        <f t="shared" si="0"/>
        <v>6</v>
      </c>
      <c r="D7" s="2" t="s">
        <v>261</v>
      </c>
      <c r="E7" s="8">
        <v>2510186902</v>
      </c>
      <c r="F7" s="8">
        <v>2587897677</v>
      </c>
      <c r="G7" s="8">
        <v>3831709827</v>
      </c>
      <c r="H7" s="8">
        <v>1339244842</v>
      </c>
      <c r="I7" s="8">
        <v>1844979148</v>
      </c>
      <c r="J7" s="8">
        <v>1223440633</v>
      </c>
      <c r="K7" s="8">
        <v>1590575720</v>
      </c>
      <c r="L7" s="8">
        <v>887442394.70000005</v>
      </c>
      <c r="M7" s="8">
        <v>843801262.29999995</v>
      </c>
      <c r="N7" s="8">
        <v>924732324.5</v>
      </c>
    </row>
    <row r="8" spans="1:16" x14ac:dyDescent="0.25">
      <c r="A8" s="12" t="s">
        <v>12</v>
      </c>
      <c r="B8" s="4" t="s">
        <v>13</v>
      </c>
      <c r="C8" s="5">
        <f t="shared" si="0"/>
        <v>7</v>
      </c>
      <c r="D8" s="2" t="s">
        <v>262</v>
      </c>
      <c r="E8" s="8">
        <v>100071017.5</v>
      </c>
      <c r="F8" s="8">
        <v>126935921</v>
      </c>
      <c r="G8" s="8">
        <v>234702738.09999999</v>
      </c>
      <c r="H8" s="8">
        <v>86225275.430000007</v>
      </c>
      <c r="I8" s="8">
        <v>142169986.09999999</v>
      </c>
      <c r="J8" s="8">
        <v>94368417.379999995</v>
      </c>
      <c r="K8" s="8">
        <v>123262113.5</v>
      </c>
      <c r="L8" s="8">
        <v>66664388.990000002</v>
      </c>
      <c r="M8" s="8">
        <v>72161638.469999999</v>
      </c>
      <c r="N8" s="8">
        <v>80106936.319999993</v>
      </c>
    </row>
    <row r="9" spans="1:16" x14ac:dyDescent="0.25">
      <c r="A9" s="12" t="s">
        <v>14</v>
      </c>
      <c r="B9" s="7" t="s">
        <v>15</v>
      </c>
      <c r="C9" s="5">
        <f t="shared" si="0"/>
        <v>8</v>
      </c>
      <c r="D9" s="2" t="s">
        <v>263</v>
      </c>
      <c r="E9" s="8">
        <v>6930006.6449999996</v>
      </c>
      <c r="F9" s="8">
        <v>4184701.3650000002</v>
      </c>
      <c r="G9" s="8">
        <v>10307641.970000001</v>
      </c>
      <c r="H9" s="8">
        <v>4528805.9239999996</v>
      </c>
      <c r="I9" s="8">
        <v>2870499.0580000002</v>
      </c>
      <c r="J9" s="8">
        <v>1517046.1510000001</v>
      </c>
      <c r="K9" s="8">
        <v>1046539.65</v>
      </c>
      <c r="L9" s="8">
        <v>510945.27020000003</v>
      </c>
      <c r="M9" s="8">
        <v>203664.9578</v>
      </c>
      <c r="N9" s="8">
        <v>1254912.547</v>
      </c>
    </row>
    <row r="10" spans="1:16" x14ac:dyDescent="0.25">
      <c r="A10" s="12" t="s">
        <v>16</v>
      </c>
      <c r="B10" s="4" t="s">
        <v>17</v>
      </c>
      <c r="C10" s="5">
        <f t="shared" si="0"/>
        <v>9</v>
      </c>
      <c r="D10" s="2" t="s">
        <v>264</v>
      </c>
      <c r="E10" s="8">
        <v>712707129.29999995</v>
      </c>
      <c r="F10" s="8">
        <v>815667388.70000005</v>
      </c>
      <c r="G10" s="8">
        <v>1407310403</v>
      </c>
      <c r="H10" s="8">
        <v>563543927.79999995</v>
      </c>
      <c r="I10" s="8">
        <v>846817461.5</v>
      </c>
      <c r="J10" s="8">
        <v>580835202.89999998</v>
      </c>
      <c r="K10" s="8">
        <v>834695742.60000002</v>
      </c>
      <c r="L10" s="8">
        <v>468562320.19999999</v>
      </c>
      <c r="M10" s="8">
        <v>512774974.5</v>
      </c>
      <c r="N10" s="8">
        <v>633338618.29999995</v>
      </c>
    </row>
    <row r="11" spans="1:16" x14ac:dyDescent="0.25">
      <c r="A11" s="12" t="s">
        <v>18</v>
      </c>
      <c r="B11" s="4" t="s">
        <v>19</v>
      </c>
      <c r="C11" s="5">
        <f t="shared" si="0"/>
        <v>10</v>
      </c>
      <c r="D11" s="2" t="s">
        <v>265</v>
      </c>
      <c r="E11" s="8">
        <v>32451676.879999999</v>
      </c>
      <c r="F11" s="8">
        <v>28083114.07</v>
      </c>
      <c r="G11" s="8">
        <v>57649536.380000003</v>
      </c>
      <c r="H11" s="8">
        <v>96237317.150000006</v>
      </c>
      <c r="I11" s="8">
        <v>37023700.490000002</v>
      </c>
      <c r="J11" s="8">
        <v>51698218.770000003</v>
      </c>
      <c r="K11" s="8">
        <v>31232474.870000001</v>
      </c>
      <c r="L11" s="8">
        <v>27183195</v>
      </c>
      <c r="M11" s="8">
        <v>22552070.960000001</v>
      </c>
      <c r="N11" s="8">
        <v>68042810.140000001</v>
      </c>
    </row>
    <row r="12" spans="1:16" x14ac:dyDescent="0.25">
      <c r="A12" s="13" t="s">
        <v>20</v>
      </c>
      <c r="B12" s="4" t="s">
        <v>21</v>
      </c>
      <c r="C12" s="5">
        <f t="shared" si="0"/>
        <v>11</v>
      </c>
      <c r="D12" s="2" t="s">
        <v>266</v>
      </c>
      <c r="E12" s="8">
        <v>621336005.89999998</v>
      </c>
      <c r="F12" s="8">
        <v>706575125.5</v>
      </c>
      <c r="G12" s="8">
        <v>1042554797</v>
      </c>
      <c r="H12" s="8">
        <v>310583819.10000002</v>
      </c>
      <c r="I12" s="8">
        <v>467892374.89999998</v>
      </c>
      <c r="J12" s="8">
        <v>280112829.19999999</v>
      </c>
      <c r="K12" s="8">
        <v>368597769.80000001</v>
      </c>
      <c r="L12" s="8">
        <v>153252136.90000001</v>
      </c>
      <c r="M12" s="8">
        <v>104155185.59999999</v>
      </c>
      <c r="N12" s="8">
        <v>72211681.109999999</v>
      </c>
    </row>
    <row r="13" spans="1:16" x14ac:dyDescent="0.25">
      <c r="A13" s="13" t="s">
        <v>22</v>
      </c>
      <c r="B13" s="4" t="s">
        <v>23</v>
      </c>
      <c r="C13" s="5">
        <f t="shared" si="0"/>
        <v>12</v>
      </c>
      <c r="D13" s="2" t="s">
        <v>267</v>
      </c>
      <c r="E13" s="8">
        <v>3722724.2230000002</v>
      </c>
      <c r="F13" s="8">
        <v>0</v>
      </c>
      <c r="G13" s="8">
        <v>16999412.300000001</v>
      </c>
      <c r="H13" s="8">
        <v>5680808.0130000003</v>
      </c>
      <c r="I13" s="8">
        <v>1873617.7660000001</v>
      </c>
      <c r="J13" s="8">
        <v>453512.46730000002</v>
      </c>
      <c r="K13" s="8">
        <v>32109367.309999999</v>
      </c>
      <c r="L13" s="8">
        <v>0</v>
      </c>
      <c r="M13" s="8">
        <v>0</v>
      </c>
      <c r="N13" s="8">
        <v>0</v>
      </c>
    </row>
    <row r="14" spans="1:16" x14ac:dyDescent="0.25">
      <c r="A14" s="12" t="s">
        <v>24</v>
      </c>
      <c r="B14" s="4" t="s">
        <v>25</v>
      </c>
      <c r="C14" s="5">
        <f t="shared" si="0"/>
        <v>13</v>
      </c>
      <c r="D14" s="2" t="s">
        <v>268</v>
      </c>
      <c r="E14" s="8">
        <v>494287998.39999998</v>
      </c>
      <c r="F14" s="8">
        <v>445781762.69999999</v>
      </c>
      <c r="G14" s="8">
        <v>641125436.70000005</v>
      </c>
      <c r="H14" s="8">
        <v>199636324.5</v>
      </c>
      <c r="I14" s="8">
        <v>266982820.09999999</v>
      </c>
      <c r="J14" s="8">
        <v>174864287.69999999</v>
      </c>
      <c r="K14" s="8">
        <v>225850231.59999999</v>
      </c>
      <c r="L14" s="8">
        <v>100493546.8</v>
      </c>
      <c r="M14" s="8">
        <v>85751318.299999997</v>
      </c>
      <c r="N14" s="8">
        <v>112000757.3</v>
      </c>
    </row>
    <row r="15" spans="1:16" x14ac:dyDescent="0.25">
      <c r="A15" s="12" t="s">
        <v>26</v>
      </c>
      <c r="B15" s="4" t="s">
        <v>27</v>
      </c>
      <c r="C15" s="5">
        <f t="shared" si="0"/>
        <v>14</v>
      </c>
      <c r="D15" s="2" t="s">
        <v>269</v>
      </c>
      <c r="E15" s="8">
        <v>285185748.5</v>
      </c>
      <c r="F15" s="8">
        <v>195918575.5</v>
      </c>
      <c r="G15" s="8">
        <v>387712392.10000002</v>
      </c>
      <c r="H15" s="8">
        <v>151678446.30000001</v>
      </c>
      <c r="I15" s="8">
        <v>196582837.5</v>
      </c>
      <c r="J15" s="8">
        <v>75870806.769999996</v>
      </c>
      <c r="K15" s="8">
        <v>111952139.90000001</v>
      </c>
      <c r="L15" s="8">
        <v>34662617.039999999</v>
      </c>
      <c r="M15" s="8">
        <v>46254611.710000001</v>
      </c>
      <c r="N15" s="8">
        <v>33224170.640000001</v>
      </c>
    </row>
    <row r="16" spans="1:16" x14ac:dyDescent="0.25">
      <c r="A16" s="12" t="s">
        <v>28</v>
      </c>
      <c r="B16" s="7" t="s">
        <v>29</v>
      </c>
      <c r="C16" s="5">
        <f t="shared" si="0"/>
        <v>15</v>
      </c>
      <c r="D16" s="2" t="s">
        <v>270</v>
      </c>
      <c r="E16" s="8">
        <v>712126889.89999998</v>
      </c>
      <c r="F16" s="8">
        <v>602144042.89999998</v>
      </c>
      <c r="G16" s="8">
        <v>765077060.5</v>
      </c>
      <c r="H16" s="8">
        <v>226673025.30000001</v>
      </c>
      <c r="I16" s="8">
        <v>272547690.19999999</v>
      </c>
      <c r="J16" s="8">
        <v>249144130</v>
      </c>
      <c r="K16" s="8">
        <v>233242769.09999999</v>
      </c>
      <c r="L16" s="8">
        <v>154208026.59999999</v>
      </c>
      <c r="M16" s="8">
        <v>89870748.060000002</v>
      </c>
      <c r="N16" s="8">
        <v>244983216.59999999</v>
      </c>
    </row>
    <row r="17" spans="1:14" x14ac:dyDescent="0.25">
      <c r="A17" s="13" t="s">
        <v>30</v>
      </c>
      <c r="B17" s="7" t="s">
        <v>31</v>
      </c>
      <c r="C17" s="5">
        <f t="shared" si="0"/>
        <v>16</v>
      </c>
      <c r="D17" s="2" t="s">
        <v>271</v>
      </c>
      <c r="E17" s="8">
        <v>3765520.3969999999</v>
      </c>
      <c r="F17" s="8">
        <v>1180125.277</v>
      </c>
      <c r="G17" s="8">
        <v>880891.11329999997</v>
      </c>
      <c r="H17" s="8">
        <v>2177261.3459999999</v>
      </c>
      <c r="I17" s="8">
        <v>1931579.699</v>
      </c>
      <c r="J17" s="8">
        <v>1751539.6170000001</v>
      </c>
      <c r="K17" s="8">
        <v>800670.40280000004</v>
      </c>
      <c r="L17" s="8">
        <v>166522.17809999999</v>
      </c>
      <c r="M17" s="8">
        <v>1351275.5360000001</v>
      </c>
      <c r="N17" s="8">
        <v>1119037.1170000001</v>
      </c>
    </row>
    <row r="18" spans="1:14" x14ac:dyDescent="0.25">
      <c r="A18" s="12" t="s">
        <v>32</v>
      </c>
      <c r="B18" s="4" t="s">
        <v>33</v>
      </c>
      <c r="C18" s="5">
        <f t="shared" si="0"/>
        <v>17</v>
      </c>
      <c r="D18" s="2" t="s">
        <v>272</v>
      </c>
      <c r="E18" s="8">
        <v>2376.875798</v>
      </c>
      <c r="F18" s="8">
        <v>4847.8851969999996</v>
      </c>
      <c r="G18" s="8">
        <v>93062.485990000001</v>
      </c>
      <c r="H18" s="8">
        <v>25681.296429999999</v>
      </c>
      <c r="I18" s="8">
        <v>49996.111279999997</v>
      </c>
      <c r="J18" s="8">
        <v>131942.4817</v>
      </c>
      <c r="K18" s="8">
        <v>24347.856049999999</v>
      </c>
      <c r="L18" s="8">
        <v>62163.443290000003</v>
      </c>
      <c r="M18" s="8">
        <v>46785.483780000002</v>
      </c>
      <c r="N18" s="8">
        <v>87345.818299999999</v>
      </c>
    </row>
    <row r="19" spans="1:14" x14ac:dyDescent="0.25">
      <c r="A19" s="12" t="s">
        <v>34</v>
      </c>
      <c r="B19" s="4" t="s">
        <v>35</v>
      </c>
      <c r="C19" s="5">
        <f t="shared" si="0"/>
        <v>18</v>
      </c>
      <c r="D19" s="2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x14ac:dyDescent="0.25">
      <c r="A20" s="12" t="s">
        <v>36</v>
      </c>
      <c r="B20" s="7" t="s">
        <v>37</v>
      </c>
      <c r="C20" s="5">
        <f t="shared" si="0"/>
        <v>19</v>
      </c>
      <c r="D20" s="2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 x14ac:dyDescent="0.25">
      <c r="A21" s="13" t="s">
        <v>38</v>
      </c>
      <c r="B21" s="7" t="s">
        <v>39</v>
      </c>
      <c r="C21" s="5">
        <f t="shared" si="0"/>
        <v>20</v>
      </c>
      <c r="D21" s="2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 x14ac:dyDescent="0.25">
      <c r="A22" s="12" t="s">
        <v>40</v>
      </c>
      <c r="B22" s="7" t="s">
        <v>41</v>
      </c>
      <c r="C22" s="5">
        <f t="shared" si="0"/>
        <v>21</v>
      </c>
      <c r="D22" s="2" t="s">
        <v>273</v>
      </c>
      <c r="E22" s="8">
        <v>4622086368</v>
      </c>
      <c r="F22" s="8">
        <v>5091541227</v>
      </c>
      <c r="G22" s="8">
        <v>7909962034</v>
      </c>
      <c r="H22" s="8">
        <v>2713933588</v>
      </c>
      <c r="I22" s="8">
        <v>4078822235</v>
      </c>
      <c r="J22" s="8">
        <v>2845987114</v>
      </c>
      <c r="K22" s="8">
        <v>3699935143</v>
      </c>
      <c r="L22" s="8">
        <v>1918208502</v>
      </c>
      <c r="M22" s="8">
        <v>1637225175</v>
      </c>
      <c r="N22" s="8">
        <v>1592998020</v>
      </c>
    </row>
    <row r="23" spans="1:14" x14ac:dyDescent="0.25">
      <c r="A23" s="12" t="s">
        <v>42</v>
      </c>
      <c r="B23" s="4" t="s">
        <v>43</v>
      </c>
      <c r="C23" s="5">
        <f t="shared" si="0"/>
        <v>22</v>
      </c>
      <c r="D23" s="2" t="s">
        <v>274</v>
      </c>
      <c r="E23" s="8">
        <v>317597710.69999999</v>
      </c>
      <c r="F23" s="8">
        <v>389235584.5</v>
      </c>
      <c r="G23" s="8">
        <v>620399710.89999998</v>
      </c>
      <c r="H23" s="8">
        <v>205440604.90000001</v>
      </c>
      <c r="I23" s="8">
        <v>422352131.60000002</v>
      </c>
      <c r="J23" s="8">
        <v>254863527.59999999</v>
      </c>
      <c r="K23" s="8">
        <v>352139377.5</v>
      </c>
      <c r="L23" s="8">
        <v>153711898.30000001</v>
      </c>
      <c r="M23" s="8">
        <v>143868959.30000001</v>
      </c>
      <c r="N23" s="8">
        <v>112664201</v>
      </c>
    </row>
    <row r="24" spans="1:14" x14ac:dyDescent="0.25">
      <c r="A24" s="12" t="s">
        <v>44</v>
      </c>
      <c r="B24" s="7" t="s">
        <v>45</v>
      </c>
      <c r="C24" s="5">
        <f t="shared" si="0"/>
        <v>23</v>
      </c>
      <c r="D24" s="2" t="s">
        <v>275</v>
      </c>
      <c r="E24" s="8">
        <v>1948506228</v>
      </c>
      <c r="F24" s="8">
        <v>1814534103</v>
      </c>
      <c r="G24" s="8">
        <v>2675341035</v>
      </c>
      <c r="H24" s="8">
        <v>874555248</v>
      </c>
      <c r="I24" s="8">
        <v>1270616039</v>
      </c>
      <c r="J24" s="8">
        <v>863374691.39999998</v>
      </c>
      <c r="K24" s="8">
        <v>1025306244</v>
      </c>
      <c r="L24" s="8">
        <v>513310872.10000002</v>
      </c>
      <c r="M24" s="8">
        <v>506920011.19999999</v>
      </c>
      <c r="N24" s="8">
        <v>494255713.60000002</v>
      </c>
    </row>
    <row r="25" spans="1:14" x14ac:dyDescent="0.25">
      <c r="A25" s="12" t="s">
        <v>46</v>
      </c>
      <c r="B25" s="4" t="s">
        <v>47</v>
      </c>
      <c r="C25" s="5">
        <f t="shared" si="0"/>
        <v>24</v>
      </c>
      <c r="D25" s="2" t="s">
        <v>276</v>
      </c>
      <c r="E25" s="8">
        <v>113390613.09999999</v>
      </c>
      <c r="F25" s="8">
        <v>106315609.90000001</v>
      </c>
      <c r="G25" s="8">
        <v>260120024.40000001</v>
      </c>
      <c r="H25" s="8">
        <v>66689090.939999998</v>
      </c>
      <c r="I25" s="8">
        <v>166954196.80000001</v>
      </c>
      <c r="J25" s="8">
        <v>108063319.3</v>
      </c>
      <c r="K25" s="8">
        <v>144077413.40000001</v>
      </c>
      <c r="L25" s="8">
        <v>125104023.8</v>
      </c>
      <c r="M25" s="8">
        <v>112812189.90000001</v>
      </c>
      <c r="N25" s="8">
        <v>216634934.40000001</v>
      </c>
    </row>
    <row r="26" spans="1:14" x14ac:dyDescent="0.25">
      <c r="A26" s="13" t="s">
        <v>48</v>
      </c>
      <c r="B26" s="4" t="s">
        <v>49</v>
      </c>
      <c r="C26" s="5">
        <f t="shared" si="0"/>
        <v>25</v>
      </c>
      <c r="D26" s="2" t="s">
        <v>277</v>
      </c>
      <c r="E26" s="8">
        <v>467162298.5</v>
      </c>
      <c r="F26" s="8">
        <v>614763047.39999998</v>
      </c>
      <c r="G26" s="8">
        <v>1080288488</v>
      </c>
      <c r="H26" s="8">
        <v>482049340.89999998</v>
      </c>
      <c r="I26" s="8">
        <v>673010688.5</v>
      </c>
      <c r="J26" s="8">
        <v>491024157.10000002</v>
      </c>
      <c r="K26" s="8">
        <v>675720279.29999995</v>
      </c>
      <c r="L26" s="8">
        <v>326944358.69999999</v>
      </c>
      <c r="M26" s="8">
        <v>278857467.39999998</v>
      </c>
      <c r="N26" s="8">
        <v>322752083.80000001</v>
      </c>
    </row>
    <row r="27" spans="1:14" x14ac:dyDescent="0.25">
      <c r="A27" s="13" t="s">
        <v>50</v>
      </c>
      <c r="B27" s="4" t="s">
        <v>51</v>
      </c>
      <c r="C27" s="5">
        <f t="shared" si="0"/>
        <v>26</v>
      </c>
      <c r="D27" s="2" t="s">
        <v>278</v>
      </c>
      <c r="E27" s="8">
        <v>1155134743</v>
      </c>
      <c r="F27" s="8">
        <v>1344187859</v>
      </c>
      <c r="G27" s="8">
        <v>2306107831</v>
      </c>
      <c r="H27" s="8">
        <v>962023844.10000002</v>
      </c>
      <c r="I27" s="8">
        <v>1543205137</v>
      </c>
      <c r="J27" s="8">
        <v>1103730845</v>
      </c>
      <c r="K27" s="8">
        <v>1630002515</v>
      </c>
      <c r="L27" s="8">
        <v>997117605.89999998</v>
      </c>
      <c r="M27" s="8">
        <v>1039865555</v>
      </c>
      <c r="N27" s="8">
        <v>1325364683</v>
      </c>
    </row>
    <row r="28" spans="1:14" x14ac:dyDescent="0.25">
      <c r="A28" s="12" t="s">
        <v>52</v>
      </c>
      <c r="B28" s="4" t="s">
        <v>53</v>
      </c>
      <c r="C28" s="5">
        <f t="shared" si="0"/>
        <v>27</v>
      </c>
      <c r="D28" s="2" t="s">
        <v>279</v>
      </c>
      <c r="E28" s="8">
        <v>747898688.89999998</v>
      </c>
      <c r="F28" s="8">
        <v>640369436.29999995</v>
      </c>
      <c r="G28" s="8">
        <v>862595454.70000005</v>
      </c>
      <c r="H28" s="8">
        <v>249132747.19999999</v>
      </c>
      <c r="I28" s="8">
        <v>290728626.5</v>
      </c>
      <c r="J28" s="8">
        <v>191826594.19999999</v>
      </c>
      <c r="K28" s="8">
        <v>248848621.90000001</v>
      </c>
      <c r="L28" s="8">
        <v>102902552.7</v>
      </c>
      <c r="M28" s="8">
        <v>83673585.329999998</v>
      </c>
      <c r="N28" s="8">
        <v>75295237.650000006</v>
      </c>
    </row>
    <row r="29" spans="1:14" x14ac:dyDescent="0.25">
      <c r="A29" s="13" t="s">
        <v>54</v>
      </c>
      <c r="B29" s="7" t="s">
        <v>55</v>
      </c>
      <c r="C29" s="5">
        <f t="shared" si="0"/>
        <v>28</v>
      </c>
      <c r="D29" s="2" t="s">
        <v>280</v>
      </c>
      <c r="E29" s="8">
        <v>288447722.19999999</v>
      </c>
      <c r="F29" s="8">
        <v>371978135.5</v>
      </c>
      <c r="G29" s="8">
        <v>711355189.10000002</v>
      </c>
      <c r="H29" s="8">
        <v>311748406.89999998</v>
      </c>
      <c r="I29" s="8">
        <v>460036231</v>
      </c>
      <c r="J29" s="8">
        <v>382639797.89999998</v>
      </c>
      <c r="K29" s="8">
        <v>514213123.19999999</v>
      </c>
      <c r="L29" s="8">
        <v>353990721.30000001</v>
      </c>
      <c r="M29" s="8">
        <v>422294733.60000002</v>
      </c>
      <c r="N29" s="8">
        <v>436752946.19999999</v>
      </c>
    </row>
    <row r="30" spans="1:14" x14ac:dyDescent="0.25">
      <c r="A30" s="12" t="s">
        <v>56</v>
      </c>
      <c r="B30" s="4" t="s">
        <v>57</v>
      </c>
      <c r="C30" s="5">
        <f t="shared" si="0"/>
        <v>29</v>
      </c>
      <c r="D30" s="2" t="s">
        <v>281</v>
      </c>
      <c r="E30" s="8">
        <v>975521250.60000002</v>
      </c>
      <c r="F30" s="8">
        <v>913518421.60000002</v>
      </c>
      <c r="G30" s="8">
        <v>1322645171</v>
      </c>
      <c r="H30" s="8">
        <v>459335312.30000001</v>
      </c>
      <c r="I30" s="8">
        <v>605795850</v>
      </c>
      <c r="J30" s="8">
        <v>405328097.69999999</v>
      </c>
      <c r="K30" s="8">
        <v>564975486.79999995</v>
      </c>
      <c r="L30" s="8">
        <v>290072026.10000002</v>
      </c>
      <c r="M30" s="8">
        <v>270425065.19999999</v>
      </c>
      <c r="N30" s="8">
        <v>264035756.5</v>
      </c>
    </row>
    <row r="31" spans="1:14" x14ac:dyDescent="0.25">
      <c r="A31" s="13" t="s">
        <v>58</v>
      </c>
      <c r="B31" s="7" t="s">
        <v>59</v>
      </c>
      <c r="C31" s="5">
        <f t="shared" si="0"/>
        <v>30</v>
      </c>
      <c r="D31" s="2" t="s">
        <v>282</v>
      </c>
      <c r="E31" s="8">
        <v>741476009.29999995</v>
      </c>
      <c r="F31" s="8">
        <v>683023417.79999995</v>
      </c>
      <c r="G31" s="8">
        <v>1008652116</v>
      </c>
      <c r="H31" s="8">
        <v>336872937</v>
      </c>
      <c r="I31" s="8">
        <v>436293860.30000001</v>
      </c>
      <c r="J31" s="8">
        <v>300287619.80000001</v>
      </c>
      <c r="K31" s="8">
        <v>394745479.5</v>
      </c>
      <c r="L31" s="8">
        <v>161071466.90000001</v>
      </c>
      <c r="M31" s="8">
        <v>202721010.80000001</v>
      </c>
      <c r="N31" s="8">
        <v>152097112.80000001</v>
      </c>
    </row>
    <row r="32" spans="1:14" x14ac:dyDescent="0.25">
      <c r="A32" s="13" t="s">
        <v>60</v>
      </c>
      <c r="B32" s="4" t="s">
        <v>61</v>
      </c>
      <c r="C32" s="5">
        <f t="shared" si="0"/>
        <v>31</v>
      </c>
      <c r="D32" s="2" t="s">
        <v>283</v>
      </c>
      <c r="E32" s="8">
        <v>2019958813</v>
      </c>
      <c r="F32" s="8">
        <v>1725707787</v>
      </c>
      <c r="G32" s="8">
        <v>2354761525</v>
      </c>
      <c r="H32" s="8">
        <v>677376027.29999995</v>
      </c>
      <c r="I32" s="8">
        <v>853851541.79999995</v>
      </c>
      <c r="J32" s="8">
        <v>613040420.10000002</v>
      </c>
      <c r="K32" s="8">
        <v>664834395.60000002</v>
      </c>
      <c r="L32" s="8">
        <v>292313511.19999999</v>
      </c>
      <c r="M32" s="8">
        <v>204476131.30000001</v>
      </c>
      <c r="N32" s="8">
        <v>196383173.40000001</v>
      </c>
    </row>
    <row r="33" spans="1:14" x14ac:dyDescent="0.25">
      <c r="A33" s="12" t="s">
        <v>62</v>
      </c>
      <c r="B33" s="4" t="s">
        <v>63</v>
      </c>
      <c r="C33" s="5">
        <f t="shared" si="0"/>
        <v>32</v>
      </c>
      <c r="D33" s="2" t="s">
        <v>284</v>
      </c>
      <c r="E33" s="8">
        <v>1074153162</v>
      </c>
      <c r="F33" s="8">
        <v>840724498.20000005</v>
      </c>
      <c r="G33" s="8">
        <v>1131222265</v>
      </c>
      <c r="H33" s="8">
        <v>319734102.80000001</v>
      </c>
      <c r="I33" s="8">
        <v>401679830.19999999</v>
      </c>
      <c r="J33" s="8">
        <v>264684830.40000001</v>
      </c>
      <c r="K33" s="8">
        <v>331917459.69999999</v>
      </c>
      <c r="L33" s="8">
        <v>188975058</v>
      </c>
      <c r="M33" s="8">
        <v>152929442.30000001</v>
      </c>
      <c r="N33" s="8">
        <v>168990494.19999999</v>
      </c>
    </row>
    <row r="34" spans="1:14" x14ac:dyDescent="0.25">
      <c r="A34" s="12" t="s">
        <v>64</v>
      </c>
      <c r="B34" s="4" t="s">
        <v>65</v>
      </c>
      <c r="C34" s="5">
        <f t="shared" si="0"/>
        <v>33</v>
      </c>
      <c r="D34" s="2" t="s">
        <v>285</v>
      </c>
      <c r="E34" s="8">
        <v>171536871.80000001</v>
      </c>
      <c r="F34" s="8">
        <v>199902193.59999999</v>
      </c>
      <c r="G34" s="8">
        <v>474566258.5</v>
      </c>
      <c r="H34" s="8">
        <v>234162969</v>
      </c>
      <c r="I34" s="8">
        <v>493933338</v>
      </c>
      <c r="J34" s="8">
        <v>380059043.69999999</v>
      </c>
      <c r="K34" s="8">
        <v>402738261.19999999</v>
      </c>
      <c r="L34" s="8">
        <v>287538313.39999998</v>
      </c>
      <c r="M34" s="8">
        <v>241619886.40000001</v>
      </c>
      <c r="N34" s="8">
        <v>280984384.10000002</v>
      </c>
    </row>
    <row r="35" spans="1:14" x14ac:dyDescent="0.25">
      <c r="A35" s="13" t="s">
        <v>66</v>
      </c>
      <c r="B35" s="4" t="s">
        <v>67</v>
      </c>
      <c r="C35" s="5">
        <f t="shared" si="0"/>
        <v>34</v>
      </c>
      <c r="D35" s="2" t="s">
        <v>286</v>
      </c>
      <c r="E35" s="8">
        <v>3904960065</v>
      </c>
      <c r="F35" s="8">
        <v>4274503180</v>
      </c>
      <c r="G35" s="8">
        <v>6971234507</v>
      </c>
      <c r="H35" s="8">
        <v>2602367146</v>
      </c>
      <c r="I35" s="8">
        <v>3990734095</v>
      </c>
      <c r="J35" s="8">
        <v>2635044155</v>
      </c>
      <c r="K35" s="8">
        <v>3736836021</v>
      </c>
      <c r="L35" s="8">
        <v>2092482478</v>
      </c>
      <c r="M35" s="8">
        <v>1908664390</v>
      </c>
      <c r="N35" s="8">
        <v>2027597674</v>
      </c>
    </row>
    <row r="36" spans="1:14" x14ac:dyDescent="0.25">
      <c r="A36" s="13" t="s">
        <v>68</v>
      </c>
      <c r="B36" s="4" t="s">
        <v>69</v>
      </c>
      <c r="C36" s="5">
        <f t="shared" si="0"/>
        <v>35</v>
      </c>
      <c r="D36" s="2" t="s">
        <v>287</v>
      </c>
      <c r="E36" s="8">
        <v>927690115.70000005</v>
      </c>
      <c r="F36" s="8">
        <v>1262806838</v>
      </c>
      <c r="G36" s="8">
        <v>2344800259</v>
      </c>
      <c r="H36" s="8">
        <v>903437742.5</v>
      </c>
      <c r="I36" s="8">
        <v>1597319316</v>
      </c>
      <c r="J36" s="8">
        <v>1133409688</v>
      </c>
      <c r="K36" s="8">
        <v>1602606877</v>
      </c>
      <c r="L36" s="8">
        <v>914520806.5</v>
      </c>
      <c r="M36" s="8">
        <v>806215953.79999995</v>
      </c>
      <c r="N36" s="8">
        <v>1088918526</v>
      </c>
    </row>
    <row r="37" spans="1:14" x14ac:dyDescent="0.25">
      <c r="A37" s="12" t="s">
        <v>70</v>
      </c>
      <c r="B37" s="4" t="s">
        <v>71</v>
      </c>
      <c r="C37" s="5">
        <f t="shared" si="0"/>
        <v>36</v>
      </c>
      <c r="D37" s="2" t="s">
        <v>288</v>
      </c>
      <c r="E37" s="8">
        <v>1002791439</v>
      </c>
      <c r="F37" s="8">
        <v>1041564936</v>
      </c>
      <c r="G37" s="8">
        <v>1823882937</v>
      </c>
      <c r="H37" s="8">
        <v>645371550.60000002</v>
      </c>
      <c r="I37" s="8">
        <v>998123955</v>
      </c>
      <c r="J37" s="8">
        <v>527682500.19999999</v>
      </c>
      <c r="K37" s="8">
        <v>717514555.60000002</v>
      </c>
      <c r="L37" s="8">
        <v>356199329.69999999</v>
      </c>
      <c r="M37" s="8">
        <v>314925159.69999999</v>
      </c>
      <c r="N37" s="8">
        <v>477322944.80000001</v>
      </c>
    </row>
    <row r="38" spans="1:14" x14ac:dyDescent="0.25">
      <c r="A38" s="12" t="s">
        <v>72</v>
      </c>
      <c r="B38" s="4" t="s">
        <v>73</v>
      </c>
      <c r="C38" s="5">
        <f t="shared" si="0"/>
        <v>37</v>
      </c>
      <c r="D38" s="2" t="s">
        <v>289</v>
      </c>
      <c r="E38" s="8">
        <v>3092481.9240000001</v>
      </c>
      <c r="F38" s="8">
        <v>3182997.719</v>
      </c>
      <c r="G38" s="8">
        <v>7657489.71</v>
      </c>
      <c r="H38" s="8">
        <v>2790681.4130000002</v>
      </c>
      <c r="I38" s="8">
        <v>11326337.98</v>
      </c>
      <c r="J38" s="8">
        <v>2854081.7560000001</v>
      </c>
      <c r="K38" s="8">
        <v>5071035.5369999995</v>
      </c>
      <c r="L38" s="8">
        <v>5283608.4630000005</v>
      </c>
      <c r="M38" s="8">
        <v>2676587.9270000001</v>
      </c>
      <c r="N38" s="8">
        <v>3435818.6230000001</v>
      </c>
    </row>
    <row r="39" spans="1:14" x14ac:dyDescent="0.25">
      <c r="A39" s="12" t="s">
        <v>74</v>
      </c>
      <c r="B39" s="4" t="s">
        <v>75</v>
      </c>
      <c r="C39" s="5">
        <f t="shared" si="0"/>
        <v>38</v>
      </c>
      <c r="D39" s="2" t="s">
        <v>290</v>
      </c>
      <c r="E39" s="8">
        <v>38406375.520000003</v>
      </c>
      <c r="F39" s="8">
        <v>56051047.509999998</v>
      </c>
      <c r="G39" s="8">
        <v>105666745.5</v>
      </c>
      <c r="H39" s="8">
        <v>33601599.590000004</v>
      </c>
      <c r="I39" s="8">
        <v>64505731.609999999</v>
      </c>
      <c r="J39" s="8">
        <v>35864504.219999999</v>
      </c>
      <c r="K39" s="8">
        <v>59301139.729999997</v>
      </c>
      <c r="L39" s="8">
        <v>31569621.5</v>
      </c>
      <c r="M39" s="8">
        <v>56069468.689999998</v>
      </c>
      <c r="N39" s="8">
        <v>101321957.40000001</v>
      </c>
    </row>
    <row r="40" spans="1:14" x14ac:dyDescent="0.25">
      <c r="A40" s="12" t="s">
        <v>76</v>
      </c>
      <c r="B40" s="4" t="s">
        <v>77</v>
      </c>
      <c r="C40" s="5">
        <f t="shared" si="0"/>
        <v>39</v>
      </c>
      <c r="D40" s="2" t="s">
        <v>291</v>
      </c>
      <c r="E40" s="8">
        <v>496819551.5</v>
      </c>
      <c r="F40" s="8">
        <v>573332953</v>
      </c>
      <c r="G40" s="8">
        <v>1150708185</v>
      </c>
      <c r="H40" s="8">
        <v>415990341.10000002</v>
      </c>
      <c r="I40" s="8">
        <v>758397640</v>
      </c>
      <c r="J40" s="8">
        <v>520950613.60000002</v>
      </c>
      <c r="K40" s="8">
        <v>777681451.5</v>
      </c>
      <c r="L40" s="8">
        <v>470529983</v>
      </c>
      <c r="M40" s="8">
        <v>678750708.89999998</v>
      </c>
      <c r="N40" s="8">
        <v>870887700.10000002</v>
      </c>
    </row>
    <row r="41" spans="1:14" x14ac:dyDescent="0.25">
      <c r="A41" s="12" t="s">
        <v>78</v>
      </c>
      <c r="B41" s="7" t="s">
        <v>79</v>
      </c>
      <c r="C41" s="5">
        <f t="shared" si="0"/>
        <v>40</v>
      </c>
      <c r="D41" s="2" t="s">
        <v>292</v>
      </c>
      <c r="E41" s="8">
        <v>4196025622</v>
      </c>
      <c r="F41" s="8">
        <v>4844072930</v>
      </c>
      <c r="G41" s="8">
        <v>9183464775</v>
      </c>
      <c r="H41" s="8">
        <v>3814662018</v>
      </c>
      <c r="I41" s="8">
        <v>6252184827</v>
      </c>
      <c r="J41" s="8">
        <v>4424554624</v>
      </c>
      <c r="K41" s="8">
        <v>6386118464</v>
      </c>
      <c r="L41" s="8">
        <v>3743015210</v>
      </c>
      <c r="M41" s="8">
        <v>4450811174</v>
      </c>
      <c r="N41" s="8">
        <v>5069015225</v>
      </c>
    </row>
    <row r="42" spans="1:14" x14ac:dyDescent="0.25">
      <c r="A42" s="12" t="s">
        <v>80</v>
      </c>
      <c r="B42" s="4" t="s">
        <v>81</v>
      </c>
      <c r="C42" s="5">
        <f t="shared" si="0"/>
        <v>41</v>
      </c>
      <c r="D42" s="2" t="s">
        <v>293</v>
      </c>
      <c r="E42" s="8">
        <v>1599819393</v>
      </c>
      <c r="F42" s="8">
        <v>1913761884</v>
      </c>
      <c r="G42" s="8">
        <v>3824732440</v>
      </c>
      <c r="H42" s="8">
        <v>1619567110</v>
      </c>
      <c r="I42" s="8">
        <v>2713618982</v>
      </c>
      <c r="J42" s="8">
        <v>1958691773</v>
      </c>
      <c r="K42" s="8">
        <v>2700598537</v>
      </c>
      <c r="L42" s="8">
        <v>1847802415</v>
      </c>
      <c r="M42" s="8">
        <v>1840685815</v>
      </c>
      <c r="N42" s="8">
        <v>2651917567</v>
      </c>
    </row>
    <row r="43" spans="1:14" x14ac:dyDescent="0.25">
      <c r="A43" s="12" t="s">
        <v>82</v>
      </c>
      <c r="B43" s="4" t="s">
        <v>83</v>
      </c>
      <c r="C43" s="5">
        <f t="shared" si="0"/>
        <v>42</v>
      </c>
      <c r="D43" s="2" t="s">
        <v>294</v>
      </c>
      <c r="E43" s="8">
        <v>63705623.93</v>
      </c>
      <c r="F43" s="8">
        <v>68328061.010000005</v>
      </c>
      <c r="G43" s="8">
        <v>69811225.310000002</v>
      </c>
      <c r="H43" s="8">
        <v>26555513.649999999</v>
      </c>
      <c r="I43" s="8">
        <v>61338676.490000002</v>
      </c>
      <c r="J43" s="8">
        <v>29205405.629999999</v>
      </c>
      <c r="K43" s="8">
        <v>100556164</v>
      </c>
      <c r="L43" s="8">
        <v>15839839.98</v>
      </c>
      <c r="M43" s="8">
        <v>64373544.990000002</v>
      </c>
      <c r="N43" s="8">
        <v>160407914.90000001</v>
      </c>
    </row>
    <row r="44" spans="1:14" x14ac:dyDescent="0.25">
      <c r="A44" s="13" t="s">
        <v>84</v>
      </c>
      <c r="B44" s="4" t="s">
        <v>85</v>
      </c>
      <c r="C44" s="5">
        <f t="shared" si="0"/>
        <v>43</v>
      </c>
      <c r="D44" s="2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1:14" x14ac:dyDescent="0.25">
      <c r="A45" s="12" t="s">
        <v>86</v>
      </c>
      <c r="B45" s="4" t="s">
        <v>87</v>
      </c>
      <c r="C45" s="5">
        <f t="shared" si="0"/>
        <v>44</v>
      </c>
      <c r="D45" s="2" t="s">
        <v>295</v>
      </c>
      <c r="E45" s="8">
        <v>633416804.39999998</v>
      </c>
      <c r="F45" s="8">
        <v>755231457</v>
      </c>
      <c r="G45" s="8">
        <v>1253026192</v>
      </c>
      <c r="H45" s="8">
        <v>464892796.89999998</v>
      </c>
      <c r="I45" s="8">
        <v>678926646.5</v>
      </c>
      <c r="J45" s="8">
        <v>472446460</v>
      </c>
      <c r="K45" s="8">
        <v>659681121</v>
      </c>
      <c r="L45" s="8">
        <v>415216747.69999999</v>
      </c>
      <c r="M45" s="8">
        <v>415331574.60000002</v>
      </c>
      <c r="N45" s="8">
        <v>375516509.10000002</v>
      </c>
    </row>
    <row r="46" spans="1:14" x14ac:dyDescent="0.25">
      <c r="A46" s="13" t="s">
        <v>88</v>
      </c>
      <c r="B46" s="4" t="s">
        <v>89</v>
      </c>
      <c r="C46" s="5">
        <f t="shared" si="0"/>
        <v>45</v>
      </c>
      <c r="D46" s="2" t="s">
        <v>296</v>
      </c>
      <c r="E46" s="8">
        <v>8976.2870810000004</v>
      </c>
      <c r="F46" s="8">
        <v>0</v>
      </c>
      <c r="G46" s="8">
        <v>102144.2721</v>
      </c>
      <c r="H46" s="8">
        <v>0</v>
      </c>
      <c r="I46" s="8">
        <v>39015.199460000003</v>
      </c>
      <c r="J46" s="8">
        <v>0</v>
      </c>
      <c r="K46" s="8">
        <v>0</v>
      </c>
      <c r="L46" s="8">
        <v>1387321.5649999999</v>
      </c>
      <c r="M46" s="8">
        <v>178603.2806</v>
      </c>
      <c r="N46" s="8">
        <v>1498093.8219999999</v>
      </c>
    </row>
    <row r="47" spans="1:14" x14ac:dyDescent="0.25">
      <c r="A47" s="12" t="s">
        <v>90</v>
      </c>
      <c r="B47" s="4" t="s">
        <v>91</v>
      </c>
      <c r="C47" s="5">
        <f t="shared" si="0"/>
        <v>46</v>
      </c>
      <c r="D47" s="2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1:14" x14ac:dyDescent="0.25">
      <c r="A48" s="12" t="s">
        <v>92</v>
      </c>
      <c r="B48" s="7" t="s">
        <v>93</v>
      </c>
      <c r="C48" s="5">
        <f t="shared" si="0"/>
        <v>47</v>
      </c>
      <c r="D48" s="2" t="s">
        <v>297</v>
      </c>
      <c r="E48" s="8">
        <v>1773321841</v>
      </c>
      <c r="F48" s="8">
        <v>2447834536</v>
      </c>
      <c r="G48" s="8">
        <v>6635475971</v>
      </c>
      <c r="H48" s="8">
        <v>3507280525</v>
      </c>
      <c r="I48" s="8">
        <v>6332244200</v>
      </c>
      <c r="J48" s="8">
        <v>5595652371</v>
      </c>
      <c r="K48" s="8">
        <v>8685665891</v>
      </c>
      <c r="L48" s="8">
        <v>5764039308</v>
      </c>
      <c r="M48" s="8">
        <v>5581191459</v>
      </c>
      <c r="N48" s="8">
        <v>8144703190</v>
      </c>
    </row>
    <row r="49" spans="1:14" x14ac:dyDescent="0.25">
      <c r="A49" s="12" t="s">
        <v>94</v>
      </c>
      <c r="B49" s="4" t="s">
        <v>95</v>
      </c>
      <c r="C49" s="5">
        <f t="shared" si="0"/>
        <v>48</v>
      </c>
      <c r="D49" s="2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25">
      <c r="A50" s="13" t="s">
        <v>96</v>
      </c>
      <c r="B50" s="4" t="s">
        <v>97</v>
      </c>
      <c r="C50" s="5">
        <f t="shared" si="0"/>
        <v>49</v>
      </c>
      <c r="D50" s="2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4" x14ac:dyDescent="0.25">
      <c r="A51" s="13" t="s">
        <v>98</v>
      </c>
      <c r="B51" s="4" t="s">
        <v>99</v>
      </c>
      <c r="C51" s="5">
        <f t="shared" si="0"/>
        <v>50</v>
      </c>
      <c r="D51" s="2" t="s">
        <v>298</v>
      </c>
      <c r="E51" s="8">
        <v>154656589.40000001</v>
      </c>
      <c r="F51" s="8">
        <v>182375205.30000001</v>
      </c>
      <c r="G51" s="8">
        <v>369304619.19999999</v>
      </c>
      <c r="H51" s="8">
        <v>76849076.890000001</v>
      </c>
      <c r="I51" s="8">
        <v>374822991.5</v>
      </c>
      <c r="J51" s="8">
        <v>219175561.09999999</v>
      </c>
      <c r="K51" s="8">
        <v>350484224.19999999</v>
      </c>
      <c r="L51" s="8">
        <v>338473326.5</v>
      </c>
      <c r="M51" s="8">
        <v>284458508.80000001</v>
      </c>
      <c r="N51" s="8">
        <v>377865378.30000001</v>
      </c>
    </row>
    <row r="52" spans="1:14" x14ac:dyDescent="0.25">
      <c r="A52" s="12" t="s">
        <v>100</v>
      </c>
      <c r="B52" s="4" t="s">
        <v>101</v>
      </c>
      <c r="C52" s="5">
        <f t="shared" si="0"/>
        <v>51</v>
      </c>
      <c r="D52" s="2" t="s">
        <v>299</v>
      </c>
      <c r="E52" s="8">
        <v>2412132031</v>
      </c>
      <c r="F52" s="8">
        <v>2387490883</v>
      </c>
      <c r="G52" s="8">
        <v>3402406780</v>
      </c>
      <c r="H52" s="8">
        <v>1076511904</v>
      </c>
      <c r="I52" s="8">
        <v>1572443362</v>
      </c>
      <c r="J52" s="8">
        <v>984789940.60000002</v>
      </c>
      <c r="K52" s="8">
        <v>1228760640</v>
      </c>
      <c r="L52" s="8">
        <v>640877305.5</v>
      </c>
      <c r="M52" s="8">
        <v>510081579.19999999</v>
      </c>
      <c r="N52" s="8">
        <v>556996930</v>
      </c>
    </row>
    <row r="53" spans="1:14" x14ac:dyDescent="0.25">
      <c r="A53" s="12" t="s">
        <v>102</v>
      </c>
      <c r="B53" s="4" t="s">
        <v>103</v>
      </c>
      <c r="C53" s="5">
        <f t="shared" si="0"/>
        <v>52</v>
      </c>
      <c r="D53" s="2" t="s">
        <v>300</v>
      </c>
      <c r="E53" s="8">
        <v>177220819.30000001</v>
      </c>
      <c r="F53" s="8">
        <v>218641512.40000001</v>
      </c>
      <c r="G53" s="8">
        <v>636363565.5</v>
      </c>
      <c r="H53" s="8">
        <v>390765785.30000001</v>
      </c>
      <c r="I53" s="8">
        <v>1077394903</v>
      </c>
      <c r="J53" s="8">
        <v>668915854.79999995</v>
      </c>
      <c r="K53" s="8">
        <v>1672086876</v>
      </c>
      <c r="L53" s="8">
        <v>1096583211</v>
      </c>
      <c r="M53" s="8">
        <v>1331137616</v>
      </c>
      <c r="N53" s="8">
        <v>1313392594</v>
      </c>
    </row>
    <row r="54" spans="1:14" x14ac:dyDescent="0.25">
      <c r="A54" s="13" t="s">
        <v>104</v>
      </c>
      <c r="B54" s="7" t="s">
        <v>105</v>
      </c>
      <c r="C54" s="5">
        <f t="shared" si="0"/>
        <v>53</v>
      </c>
      <c r="D54" s="2" t="s">
        <v>301</v>
      </c>
      <c r="E54" s="8">
        <v>714676.26340000005</v>
      </c>
      <c r="F54" s="8">
        <v>1110138.415</v>
      </c>
      <c r="G54" s="8">
        <v>1075818.1869999999</v>
      </c>
      <c r="H54" s="8">
        <v>2448809.8080000002</v>
      </c>
      <c r="I54" s="8">
        <v>355648.46110000001</v>
      </c>
      <c r="J54" s="8">
        <v>647133.78949999996</v>
      </c>
      <c r="K54" s="8">
        <v>1093472.6070000001</v>
      </c>
      <c r="L54" s="8">
        <v>658023.89190000005</v>
      </c>
      <c r="M54" s="8">
        <v>6609390.5099999998</v>
      </c>
      <c r="N54" s="8">
        <v>712095.29429999995</v>
      </c>
    </row>
    <row r="55" spans="1:14" x14ac:dyDescent="0.25">
      <c r="A55" s="12" t="s">
        <v>106</v>
      </c>
      <c r="B55" s="4" t="s">
        <v>107</v>
      </c>
      <c r="C55" s="5">
        <f t="shared" si="0"/>
        <v>54</v>
      </c>
      <c r="D55" s="2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1:14" x14ac:dyDescent="0.25">
      <c r="A56" s="13" t="s">
        <v>108</v>
      </c>
      <c r="B56" s="4" t="s">
        <v>109</v>
      </c>
      <c r="C56" s="5">
        <f t="shared" si="0"/>
        <v>55</v>
      </c>
      <c r="D56" s="2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4" x14ac:dyDescent="0.25">
      <c r="A57" s="12" t="s">
        <v>110</v>
      </c>
      <c r="B57" s="4" t="s">
        <v>111</v>
      </c>
      <c r="C57" s="5">
        <f t="shared" si="0"/>
        <v>56</v>
      </c>
      <c r="D57" s="2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1:14" x14ac:dyDescent="0.25">
      <c r="A58" s="12" t="s">
        <v>112</v>
      </c>
      <c r="B58" s="4" t="s">
        <v>113</v>
      </c>
      <c r="C58" s="5">
        <f t="shared" si="0"/>
        <v>57</v>
      </c>
      <c r="D58" s="2" t="s">
        <v>302</v>
      </c>
      <c r="E58" s="8">
        <v>26368551.98</v>
      </c>
      <c r="F58" s="8">
        <v>30503870.539999999</v>
      </c>
      <c r="G58" s="8">
        <v>50215594.310000002</v>
      </c>
      <c r="H58" s="8">
        <v>21097159.350000001</v>
      </c>
      <c r="I58" s="8">
        <v>45031919.280000001</v>
      </c>
      <c r="J58" s="8">
        <v>13033435.68</v>
      </c>
      <c r="K58" s="8">
        <v>32403607.82</v>
      </c>
      <c r="L58" s="8">
        <v>24141405.27</v>
      </c>
      <c r="M58" s="8">
        <v>29831988.949999999</v>
      </c>
      <c r="N58" s="8">
        <v>24693298.75</v>
      </c>
    </row>
    <row r="59" spans="1:14" x14ac:dyDescent="0.25">
      <c r="A59" s="12" t="s">
        <v>114</v>
      </c>
      <c r="B59" s="7" t="s">
        <v>115</v>
      </c>
      <c r="C59" s="5">
        <f t="shared" si="0"/>
        <v>58</v>
      </c>
      <c r="D59" s="2" t="s">
        <v>303</v>
      </c>
      <c r="E59" s="8">
        <v>7373520.199</v>
      </c>
      <c r="F59" s="8">
        <v>4599636.2949999999</v>
      </c>
      <c r="G59" s="8">
        <v>11764031.699999999</v>
      </c>
      <c r="H59" s="8">
        <v>17848709.620000001</v>
      </c>
      <c r="I59" s="8">
        <v>10073894.82</v>
      </c>
      <c r="J59" s="8">
        <v>3689057.0380000002</v>
      </c>
      <c r="K59" s="8">
        <v>11022984.65</v>
      </c>
      <c r="L59" s="8">
        <v>3036710.835</v>
      </c>
      <c r="M59" s="8">
        <v>17201407.09</v>
      </c>
      <c r="N59" s="8">
        <v>7658400.0449999999</v>
      </c>
    </row>
    <row r="60" spans="1:14" x14ac:dyDescent="0.25">
      <c r="A60" s="12" t="s">
        <v>116</v>
      </c>
      <c r="B60" s="4" t="s">
        <v>117</v>
      </c>
      <c r="C60" s="5">
        <f t="shared" si="0"/>
        <v>59</v>
      </c>
      <c r="D60" s="2" t="s">
        <v>304</v>
      </c>
      <c r="E60" s="8">
        <v>824168.45120000001</v>
      </c>
      <c r="F60" s="8">
        <v>1743164.1939999999</v>
      </c>
      <c r="G60" s="8">
        <v>6461803.7529999996</v>
      </c>
      <c r="H60" s="8">
        <v>1305282.716</v>
      </c>
      <c r="I60" s="8">
        <v>7867608.2989999996</v>
      </c>
      <c r="J60" s="8">
        <v>1634569.4820000001</v>
      </c>
      <c r="K60" s="8">
        <v>3607333.497</v>
      </c>
      <c r="L60" s="8">
        <v>2481601.6150000002</v>
      </c>
      <c r="M60" s="8">
        <v>3380591.298</v>
      </c>
      <c r="N60" s="8">
        <v>1703029.9890000001</v>
      </c>
    </row>
    <row r="61" spans="1:14" x14ac:dyDescent="0.25">
      <c r="A61" s="12" t="s">
        <v>118</v>
      </c>
      <c r="B61" s="4" t="s">
        <v>119</v>
      </c>
      <c r="C61" s="5">
        <f t="shared" si="0"/>
        <v>60</v>
      </c>
      <c r="D61" s="2" t="s">
        <v>305</v>
      </c>
      <c r="E61" s="8">
        <v>3701845093</v>
      </c>
      <c r="F61" s="8">
        <v>4150937689</v>
      </c>
      <c r="G61" s="8">
        <v>7478310290</v>
      </c>
      <c r="H61" s="8">
        <v>3061871381</v>
      </c>
      <c r="I61" s="8">
        <v>4517474951</v>
      </c>
      <c r="J61" s="8">
        <v>3146149450</v>
      </c>
      <c r="K61" s="8">
        <v>4543086691</v>
      </c>
      <c r="L61" s="8">
        <v>2567879600</v>
      </c>
      <c r="M61" s="8">
        <v>2965008359</v>
      </c>
      <c r="N61" s="8">
        <v>3138677675</v>
      </c>
    </row>
    <row r="62" spans="1:14" x14ac:dyDescent="0.25">
      <c r="A62" s="12" t="s">
        <v>120</v>
      </c>
      <c r="B62" s="4" t="s">
        <v>121</v>
      </c>
      <c r="C62" s="5">
        <f t="shared" si="0"/>
        <v>61</v>
      </c>
      <c r="D62" s="2" t="s">
        <v>306</v>
      </c>
      <c r="E62" s="8">
        <v>4620477324</v>
      </c>
      <c r="F62" s="8">
        <v>5909781787</v>
      </c>
      <c r="G62" s="8">
        <v>10013900000</v>
      </c>
      <c r="H62" s="8">
        <v>3662075303</v>
      </c>
      <c r="I62" s="8">
        <v>5686979659</v>
      </c>
      <c r="J62" s="8">
        <v>3921223019</v>
      </c>
      <c r="K62" s="8">
        <v>5487843909</v>
      </c>
      <c r="L62" s="8">
        <v>3061114886</v>
      </c>
      <c r="M62" s="8">
        <v>3462607931</v>
      </c>
      <c r="N62" s="8">
        <v>5158592668</v>
      </c>
    </row>
    <row r="63" spans="1:14" x14ac:dyDescent="0.25">
      <c r="A63" s="12" t="s">
        <v>122</v>
      </c>
      <c r="B63" s="4" t="s">
        <v>123</v>
      </c>
      <c r="C63" s="5">
        <f t="shared" si="0"/>
        <v>62</v>
      </c>
      <c r="D63" s="2" t="s">
        <v>307</v>
      </c>
      <c r="E63" s="8">
        <v>113416336.5</v>
      </c>
      <c r="F63" s="8">
        <v>155057584.30000001</v>
      </c>
      <c r="G63" s="8">
        <v>438461727.39999998</v>
      </c>
      <c r="H63" s="8">
        <v>181644787.09999999</v>
      </c>
      <c r="I63" s="8">
        <v>412830430.60000002</v>
      </c>
      <c r="J63" s="8">
        <v>276587393.89999998</v>
      </c>
      <c r="K63" s="8">
        <v>592440463.20000005</v>
      </c>
      <c r="L63" s="8">
        <v>410786626.5</v>
      </c>
      <c r="M63" s="8">
        <v>339053540.89999998</v>
      </c>
      <c r="N63" s="8">
        <v>424413861.10000002</v>
      </c>
    </row>
    <row r="64" spans="1:14" x14ac:dyDescent="0.25">
      <c r="A64" s="12" t="s">
        <v>124</v>
      </c>
      <c r="B64" s="4" t="s">
        <v>125</v>
      </c>
      <c r="C64" s="5">
        <f t="shared" si="0"/>
        <v>63</v>
      </c>
      <c r="D64" s="2" t="s">
        <v>308</v>
      </c>
      <c r="E64" s="8">
        <v>89607143.819999993</v>
      </c>
      <c r="F64" s="8">
        <v>95191179.659999996</v>
      </c>
      <c r="G64" s="8">
        <v>183874279.5</v>
      </c>
      <c r="H64" s="8">
        <v>72222949.540000007</v>
      </c>
      <c r="I64" s="8">
        <v>131588754.59999999</v>
      </c>
      <c r="J64" s="8">
        <v>83549438.510000005</v>
      </c>
      <c r="K64" s="8">
        <v>166535505.40000001</v>
      </c>
      <c r="L64" s="8">
        <v>112340290.7</v>
      </c>
      <c r="M64" s="8">
        <v>106753838.40000001</v>
      </c>
      <c r="N64" s="8">
        <v>180299149.30000001</v>
      </c>
    </row>
    <row r="65" spans="1:14" x14ac:dyDescent="0.25">
      <c r="A65" s="12" t="s">
        <v>126</v>
      </c>
      <c r="B65" s="4" t="s">
        <v>127</v>
      </c>
      <c r="C65" s="5">
        <f t="shared" si="0"/>
        <v>64</v>
      </c>
      <c r="D65" s="2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1:14" x14ac:dyDescent="0.25">
      <c r="A66" s="12" t="s">
        <v>128</v>
      </c>
      <c r="B66" s="4" t="s">
        <v>129</v>
      </c>
      <c r="C66" s="5">
        <f t="shared" si="0"/>
        <v>65</v>
      </c>
      <c r="D66" s="2" t="s">
        <v>309</v>
      </c>
      <c r="E66" s="8">
        <v>1381115.064</v>
      </c>
      <c r="F66" s="8">
        <v>1737622.743</v>
      </c>
      <c r="G66" s="8">
        <v>1038785.395</v>
      </c>
      <c r="H66" s="8">
        <v>1365649.48</v>
      </c>
      <c r="I66" s="8">
        <v>1947187.0630000001</v>
      </c>
      <c r="J66" s="8">
        <v>1004913.132</v>
      </c>
      <c r="K66" s="8">
        <v>913797.60479999997</v>
      </c>
      <c r="L66" s="8">
        <v>630150.07799999998</v>
      </c>
      <c r="M66" s="8">
        <v>398367.64789999998</v>
      </c>
      <c r="N66" s="8">
        <v>294048.79269999999</v>
      </c>
    </row>
    <row r="67" spans="1:14" x14ac:dyDescent="0.25">
      <c r="A67" s="13" t="s">
        <v>130</v>
      </c>
      <c r="B67" s="4" t="s">
        <v>131</v>
      </c>
      <c r="C67" s="5">
        <f t="shared" ref="C67:C125" si="1">C66+1</f>
        <v>66</v>
      </c>
      <c r="D67" s="2" t="s">
        <v>310</v>
      </c>
      <c r="E67" s="8">
        <v>62637456.719999999</v>
      </c>
      <c r="F67" s="8">
        <v>70132870.560000002</v>
      </c>
      <c r="G67" s="8">
        <v>130297244.8</v>
      </c>
      <c r="H67" s="8">
        <v>54873894.740000002</v>
      </c>
      <c r="I67" s="8">
        <v>90806392.010000005</v>
      </c>
      <c r="J67" s="8">
        <v>76290024.799999997</v>
      </c>
      <c r="K67" s="8">
        <v>150168318.59999999</v>
      </c>
      <c r="L67" s="8">
        <v>100129554.59999999</v>
      </c>
      <c r="M67" s="8">
        <v>88402743.510000005</v>
      </c>
      <c r="N67" s="8">
        <v>177797114.30000001</v>
      </c>
    </row>
    <row r="68" spans="1:14" x14ac:dyDescent="0.25">
      <c r="A68" s="13" t="s">
        <v>132</v>
      </c>
      <c r="B68" s="4" t="s">
        <v>133</v>
      </c>
      <c r="C68" s="5">
        <f t="shared" si="1"/>
        <v>67</v>
      </c>
      <c r="D68" s="2"/>
      <c r="E68" s="9"/>
      <c r="F68" s="9"/>
      <c r="G68" s="9"/>
      <c r="H68" s="9"/>
      <c r="I68" s="9"/>
      <c r="J68" s="9"/>
      <c r="K68" s="9"/>
      <c r="L68" s="9"/>
      <c r="M68" s="9"/>
      <c r="N68" s="9"/>
    </row>
    <row r="69" spans="1:14" x14ac:dyDescent="0.25">
      <c r="A69" s="12" t="s">
        <v>134</v>
      </c>
      <c r="B69" s="7" t="s">
        <v>135</v>
      </c>
      <c r="C69" s="5">
        <f t="shared" si="1"/>
        <v>68</v>
      </c>
      <c r="D69" s="2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1:14" x14ac:dyDescent="0.25">
      <c r="A70" s="12" t="s">
        <v>136</v>
      </c>
      <c r="B70" s="4" t="s">
        <v>137</v>
      </c>
      <c r="C70" s="5">
        <f t="shared" si="1"/>
        <v>69</v>
      </c>
      <c r="D70" s="2" t="s">
        <v>311</v>
      </c>
      <c r="E70" s="8">
        <v>13421244.560000001</v>
      </c>
      <c r="F70" s="8">
        <v>1976991.601</v>
      </c>
      <c r="G70" s="8">
        <v>612924.12820000004</v>
      </c>
      <c r="H70" s="8">
        <v>631332.25190000003</v>
      </c>
      <c r="I70" s="8">
        <v>410547.64439999999</v>
      </c>
      <c r="J70" s="8">
        <v>25456.424920000001</v>
      </c>
      <c r="K70" s="8">
        <v>436112.47200000001</v>
      </c>
      <c r="L70" s="8">
        <v>0</v>
      </c>
      <c r="M70" s="8">
        <v>0</v>
      </c>
      <c r="N70" s="8">
        <v>0</v>
      </c>
    </row>
    <row r="71" spans="1:14" x14ac:dyDescent="0.25">
      <c r="A71" s="12" t="s">
        <v>138</v>
      </c>
      <c r="B71" s="4" t="s">
        <v>139</v>
      </c>
      <c r="C71" s="5">
        <f t="shared" si="1"/>
        <v>70</v>
      </c>
      <c r="D71" s="2"/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1:14" x14ac:dyDescent="0.25">
      <c r="A72" s="12" t="s">
        <v>140</v>
      </c>
      <c r="B72" s="4" t="s">
        <v>141</v>
      </c>
      <c r="C72" s="5">
        <f t="shared" si="1"/>
        <v>71</v>
      </c>
      <c r="D72" s="2" t="s">
        <v>312</v>
      </c>
      <c r="E72" s="8">
        <v>327723137.30000001</v>
      </c>
      <c r="F72" s="8">
        <v>340632096.39999998</v>
      </c>
      <c r="G72" s="8">
        <v>563145896.89999998</v>
      </c>
      <c r="H72" s="8">
        <v>204166607.09999999</v>
      </c>
      <c r="I72" s="8">
        <v>330055597.10000002</v>
      </c>
      <c r="J72" s="8">
        <v>232860531.59999999</v>
      </c>
      <c r="K72" s="8">
        <v>285828386.30000001</v>
      </c>
      <c r="L72" s="8">
        <v>180200299.59999999</v>
      </c>
      <c r="M72" s="8">
        <v>166924333.40000001</v>
      </c>
      <c r="N72" s="8">
        <v>234232072.59999999</v>
      </c>
    </row>
    <row r="73" spans="1:14" x14ac:dyDescent="0.25">
      <c r="A73" s="12" t="s">
        <v>142</v>
      </c>
      <c r="B73" s="4" t="s">
        <v>143</v>
      </c>
      <c r="C73" s="5">
        <f t="shared" si="1"/>
        <v>72</v>
      </c>
      <c r="D73" s="2"/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 x14ac:dyDescent="0.25">
      <c r="A74" s="12" t="s">
        <v>144</v>
      </c>
      <c r="B74" s="4" t="s">
        <v>145</v>
      </c>
      <c r="C74" s="5">
        <f t="shared" si="1"/>
        <v>73</v>
      </c>
      <c r="D74" s="2" t="s">
        <v>313</v>
      </c>
      <c r="E74" s="8">
        <v>200165131.09999999</v>
      </c>
      <c r="F74" s="8">
        <v>343975275</v>
      </c>
      <c r="G74" s="8">
        <v>1022386715</v>
      </c>
      <c r="H74" s="8">
        <v>613091947.79999995</v>
      </c>
      <c r="I74" s="8">
        <v>889517543.70000005</v>
      </c>
      <c r="J74" s="8">
        <v>777231069.60000002</v>
      </c>
      <c r="K74" s="8">
        <v>1271958287</v>
      </c>
      <c r="L74" s="8">
        <v>715840630.20000005</v>
      </c>
      <c r="M74" s="8">
        <v>840160358</v>
      </c>
      <c r="N74" s="8">
        <v>1039528047</v>
      </c>
    </row>
    <row r="75" spans="1:14" x14ac:dyDescent="0.25">
      <c r="A75" s="13" t="s">
        <v>146</v>
      </c>
      <c r="B75" s="4" t="s">
        <v>147</v>
      </c>
      <c r="C75" s="5">
        <f t="shared" si="1"/>
        <v>74</v>
      </c>
      <c r="D75" s="2" t="s">
        <v>314</v>
      </c>
      <c r="E75" s="8">
        <v>1757750109</v>
      </c>
      <c r="F75" s="8">
        <v>1842790644</v>
      </c>
      <c r="G75" s="8">
        <v>3127588423</v>
      </c>
      <c r="H75" s="8">
        <v>1170984840</v>
      </c>
      <c r="I75" s="8">
        <v>1754683764</v>
      </c>
      <c r="J75" s="8">
        <v>1258799263</v>
      </c>
      <c r="K75" s="8">
        <v>1769643430</v>
      </c>
      <c r="L75" s="8">
        <v>1079394385</v>
      </c>
      <c r="M75" s="8">
        <v>1204509031</v>
      </c>
      <c r="N75" s="8">
        <v>1705764191</v>
      </c>
    </row>
    <row r="76" spans="1:14" x14ac:dyDescent="0.25">
      <c r="A76" s="12" t="s">
        <v>148</v>
      </c>
      <c r="B76" s="4" t="s">
        <v>149</v>
      </c>
      <c r="C76" s="5">
        <f t="shared" si="1"/>
        <v>75</v>
      </c>
      <c r="D76" s="2" t="s">
        <v>315</v>
      </c>
      <c r="E76" s="8">
        <v>92525452.799999997</v>
      </c>
      <c r="F76" s="8">
        <v>112392209.7</v>
      </c>
      <c r="G76" s="8">
        <v>359722241.89999998</v>
      </c>
      <c r="H76" s="8">
        <v>125196382.2</v>
      </c>
      <c r="I76" s="8">
        <v>303964263.5</v>
      </c>
      <c r="J76" s="8">
        <v>188811620.40000001</v>
      </c>
      <c r="K76" s="8">
        <v>374909041.39999998</v>
      </c>
      <c r="L76" s="8">
        <v>240346104.30000001</v>
      </c>
      <c r="M76" s="8">
        <v>310336631.10000002</v>
      </c>
      <c r="N76" s="8">
        <v>573657656.79999995</v>
      </c>
    </row>
    <row r="77" spans="1:14" x14ac:dyDescent="0.25">
      <c r="A77" s="12" t="s">
        <v>150</v>
      </c>
      <c r="B77" s="4" t="s">
        <v>151</v>
      </c>
      <c r="C77" s="5">
        <f t="shared" si="1"/>
        <v>76</v>
      </c>
      <c r="D77" s="2" t="s">
        <v>316</v>
      </c>
      <c r="E77" s="8">
        <v>106194213.3</v>
      </c>
      <c r="F77" s="8">
        <v>135642286.69999999</v>
      </c>
      <c r="G77" s="8">
        <v>273752101.5</v>
      </c>
      <c r="H77" s="8">
        <v>121114246.09999999</v>
      </c>
      <c r="I77" s="8">
        <v>186534324.59999999</v>
      </c>
      <c r="J77" s="8">
        <v>157310224.40000001</v>
      </c>
      <c r="K77" s="8">
        <v>223801869.80000001</v>
      </c>
      <c r="L77" s="8">
        <v>138560248.80000001</v>
      </c>
      <c r="M77" s="8">
        <v>176154141.69999999</v>
      </c>
      <c r="N77" s="8">
        <v>244518629.59999999</v>
      </c>
    </row>
    <row r="78" spans="1:14" x14ac:dyDescent="0.25">
      <c r="A78" s="12" t="s">
        <v>152</v>
      </c>
      <c r="B78" s="7" t="s">
        <v>153</v>
      </c>
      <c r="C78" s="5">
        <f t="shared" si="1"/>
        <v>77</v>
      </c>
      <c r="D78" s="2" t="s">
        <v>317</v>
      </c>
      <c r="E78" s="8">
        <v>2060353678</v>
      </c>
      <c r="F78" s="8">
        <v>2291839451</v>
      </c>
      <c r="G78" s="8">
        <v>3792277836</v>
      </c>
      <c r="H78" s="8">
        <v>1482819744</v>
      </c>
      <c r="I78" s="8">
        <v>2242876984</v>
      </c>
      <c r="J78" s="8">
        <v>1532806573</v>
      </c>
      <c r="K78" s="8">
        <v>1910512764</v>
      </c>
      <c r="L78" s="8">
        <v>1280811019</v>
      </c>
      <c r="M78" s="8">
        <v>1163467888</v>
      </c>
      <c r="N78" s="8">
        <v>1133632736</v>
      </c>
    </row>
    <row r="79" spans="1:14" x14ac:dyDescent="0.25">
      <c r="A79" s="12" t="s">
        <v>154</v>
      </c>
      <c r="B79" s="7" t="s">
        <v>155</v>
      </c>
      <c r="C79" s="5">
        <f t="shared" si="1"/>
        <v>78</v>
      </c>
      <c r="D79" s="2" t="s">
        <v>318</v>
      </c>
      <c r="E79" s="8">
        <v>219064.4724</v>
      </c>
      <c r="F79" s="8">
        <v>0</v>
      </c>
      <c r="G79" s="8">
        <v>4325246.2510000002</v>
      </c>
      <c r="H79" s="8">
        <v>0</v>
      </c>
      <c r="I79" s="8">
        <v>4984136.9570000004</v>
      </c>
      <c r="J79" s="8">
        <v>0</v>
      </c>
      <c r="K79" s="8">
        <v>0</v>
      </c>
      <c r="L79" s="8">
        <v>163728.8395</v>
      </c>
      <c r="M79" s="8">
        <v>92249.179459999999</v>
      </c>
      <c r="N79" s="8">
        <v>0</v>
      </c>
    </row>
    <row r="80" spans="1:14" x14ac:dyDescent="0.25">
      <c r="A80" s="12" t="s">
        <v>156</v>
      </c>
      <c r="B80" s="7" t="s">
        <v>157</v>
      </c>
      <c r="C80" s="5">
        <f t="shared" si="1"/>
        <v>79</v>
      </c>
      <c r="D80" s="2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spans="1:14" x14ac:dyDescent="0.25">
      <c r="A81" s="12" t="s">
        <v>158</v>
      </c>
      <c r="B81" s="4" t="s">
        <v>159</v>
      </c>
      <c r="C81" s="5">
        <f t="shared" si="1"/>
        <v>80</v>
      </c>
      <c r="D81" s="2" t="s">
        <v>319</v>
      </c>
      <c r="E81" s="8">
        <v>13165835.710000001</v>
      </c>
      <c r="F81" s="8">
        <v>27261112.149999999</v>
      </c>
      <c r="G81" s="8">
        <v>72052555.230000004</v>
      </c>
      <c r="H81" s="8">
        <v>53339383.759999998</v>
      </c>
      <c r="I81" s="8">
        <v>61717284.990000002</v>
      </c>
      <c r="J81" s="8">
        <v>45690256.350000001</v>
      </c>
      <c r="K81" s="8">
        <v>105870392.40000001</v>
      </c>
      <c r="L81" s="8">
        <v>63020989.159999996</v>
      </c>
      <c r="M81" s="8">
        <v>111322062</v>
      </c>
      <c r="N81" s="8">
        <v>273297310.19999999</v>
      </c>
    </row>
    <row r="82" spans="1:14" x14ac:dyDescent="0.25">
      <c r="A82" s="12" t="s">
        <v>160</v>
      </c>
      <c r="B82" s="4" t="s">
        <v>161</v>
      </c>
      <c r="C82" s="5">
        <f t="shared" si="1"/>
        <v>81</v>
      </c>
      <c r="D82" s="2" t="s">
        <v>320</v>
      </c>
      <c r="E82" s="8">
        <v>2622017997</v>
      </c>
      <c r="F82" s="8">
        <v>4613174377</v>
      </c>
      <c r="G82" s="8">
        <v>14950000000</v>
      </c>
      <c r="H82" s="8">
        <v>8538890211</v>
      </c>
      <c r="I82" s="8">
        <v>19095100000</v>
      </c>
      <c r="J82" s="8">
        <v>17464500000</v>
      </c>
      <c r="K82" s="8">
        <v>34423700000</v>
      </c>
      <c r="L82" s="8">
        <v>29968700000</v>
      </c>
      <c r="M82" s="8">
        <v>34507100000</v>
      </c>
      <c r="N82" s="8">
        <v>54206800000</v>
      </c>
    </row>
    <row r="83" spans="1:14" x14ac:dyDescent="0.25">
      <c r="A83" s="12" t="s">
        <v>162</v>
      </c>
      <c r="B83" s="4" t="s">
        <v>163</v>
      </c>
      <c r="C83" s="5">
        <f t="shared" si="1"/>
        <v>82</v>
      </c>
      <c r="D83" s="2" t="s">
        <v>321</v>
      </c>
      <c r="E83" s="8">
        <v>0</v>
      </c>
      <c r="F83" s="8">
        <v>5853038.7640000004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</row>
    <row r="84" spans="1:14" x14ac:dyDescent="0.25">
      <c r="A84" s="12" t="s">
        <v>164</v>
      </c>
      <c r="B84" s="4" t="s">
        <v>165</v>
      </c>
      <c r="C84" s="5">
        <f t="shared" si="1"/>
        <v>83</v>
      </c>
      <c r="D84" s="2"/>
      <c r="E84" s="9"/>
      <c r="F84" s="9"/>
      <c r="G84" s="9"/>
      <c r="H84" s="9"/>
      <c r="I84" s="9"/>
      <c r="J84" s="9"/>
      <c r="K84" s="9"/>
      <c r="L84" s="9"/>
      <c r="M84" s="9"/>
      <c r="N84" s="9"/>
    </row>
    <row r="85" spans="1:14" x14ac:dyDescent="0.25">
      <c r="A85" s="12" t="s">
        <v>166</v>
      </c>
      <c r="B85" s="4" t="s">
        <v>167</v>
      </c>
      <c r="C85" s="5">
        <f t="shared" si="1"/>
        <v>84</v>
      </c>
      <c r="D85" s="2" t="s">
        <v>322</v>
      </c>
      <c r="E85" s="8">
        <v>2804780235</v>
      </c>
      <c r="F85" s="8">
        <v>3510167056</v>
      </c>
      <c r="G85" s="8">
        <v>6562899505</v>
      </c>
      <c r="H85" s="8">
        <v>3086984206</v>
      </c>
      <c r="I85" s="8">
        <v>4141748192</v>
      </c>
      <c r="J85" s="8">
        <v>2632486406</v>
      </c>
      <c r="K85" s="8">
        <v>3839222743</v>
      </c>
      <c r="L85" s="8">
        <v>1840016336</v>
      </c>
      <c r="M85" s="8">
        <v>954545836.39999998</v>
      </c>
      <c r="N85" s="8">
        <v>1124901062</v>
      </c>
    </row>
    <row r="86" spans="1:14" x14ac:dyDescent="0.25">
      <c r="A86" s="12" t="s">
        <v>168</v>
      </c>
      <c r="B86" s="4" t="s">
        <v>169</v>
      </c>
      <c r="C86" s="5">
        <f t="shared" si="1"/>
        <v>85</v>
      </c>
      <c r="D86" s="2" t="s">
        <v>323</v>
      </c>
      <c r="E86" s="8">
        <v>1707022370</v>
      </c>
      <c r="F86" s="8">
        <v>1870474551</v>
      </c>
      <c r="G86" s="8">
        <v>3143130659</v>
      </c>
      <c r="H86" s="8">
        <v>1293756410</v>
      </c>
      <c r="I86" s="8">
        <v>2230706023</v>
      </c>
      <c r="J86" s="8">
        <v>1377383393</v>
      </c>
      <c r="K86" s="8">
        <v>2220506683</v>
      </c>
      <c r="L86" s="8">
        <v>1287114361</v>
      </c>
      <c r="M86" s="8">
        <v>1562016975</v>
      </c>
      <c r="N86" s="8">
        <v>2227685326</v>
      </c>
    </row>
    <row r="87" spans="1:14" x14ac:dyDescent="0.25">
      <c r="A87" s="12" t="s">
        <v>170</v>
      </c>
      <c r="B87" s="4" t="s">
        <v>171</v>
      </c>
      <c r="C87" s="5">
        <f t="shared" si="1"/>
        <v>86</v>
      </c>
      <c r="D87" s="2" t="s">
        <v>324</v>
      </c>
      <c r="E87" s="8">
        <v>1102125722</v>
      </c>
      <c r="F87" s="8">
        <v>1234655577</v>
      </c>
      <c r="G87" s="8">
        <v>2462071126</v>
      </c>
      <c r="H87" s="8">
        <v>1014709080</v>
      </c>
      <c r="I87" s="8">
        <v>1861280926</v>
      </c>
      <c r="J87" s="8">
        <v>1340517512</v>
      </c>
      <c r="K87" s="8">
        <v>2356350031</v>
      </c>
      <c r="L87" s="8">
        <v>1378124166</v>
      </c>
      <c r="M87" s="8">
        <v>1590338491</v>
      </c>
      <c r="N87" s="8">
        <v>2091923709</v>
      </c>
    </row>
    <row r="88" spans="1:14" x14ac:dyDescent="0.25">
      <c r="A88" s="12" t="s">
        <v>172</v>
      </c>
      <c r="B88" s="4" t="s">
        <v>173</v>
      </c>
      <c r="C88" s="5">
        <f t="shared" si="1"/>
        <v>87</v>
      </c>
      <c r="D88" s="2" t="s">
        <v>325</v>
      </c>
      <c r="E88" s="8">
        <v>7468918.0049999999</v>
      </c>
      <c r="F88" s="8">
        <v>19197184.98</v>
      </c>
      <c r="G88" s="8">
        <v>45972565.520000003</v>
      </c>
      <c r="H88" s="8">
        <v>19558511.300000001</v>
      </c>
      <c r="I88" s="8">
        <v>46754694.539999999</v>
      </c>
      <c r="J88" s="8">
        <v>34093949.810000002</v>
      </c>
      <c r="K88" s="8">
        <v>46783682.170000002</v>
      </c>
      <c r="L88" s="8">
        <v>9335486.0779999997</v>
      </c>
      <c r="M88" s="8">
        <v>36229785.630000003</v>
      </c>
      <c r="N88" s="8">
        <v>41053350.579999998</v>
      </c>
    </row>
    <row r="89" spans="1:14" x14ac:dyDescent="0.25">
      <c r="A89" s="12" t="s">
        <v>174</v>
      </c>
      <c r="B89" s="4" t="s">
        <v>175</v>
      </c>
      <c r="C89" s="5">
        <f t="shared" si="1"/>
        <v>88</v>
      </c>
      <c r="D89" s="2" t="s">
        <v>326</v>
      </c>
      <c r="E89" s="8">
        <v>3999045042</v>
      </c>
      <c r="F89" s="8">
        <v>4751803426</v>
      </c>
      <c r="G89" s="8">
        <v>8473822393</v>
      </c>
      <c r="H89" s="8">
        <v>3361019261</v>
      </c>
      <c r="I89" s="8">
        <v>5008578624</v>
      </c>
      <c r="J89" s="8">
        <v>3722114390</v>
      </c>
      <c r="K89" s="8">
        <v>5397642552</v>
      </c>
      <c r="L89" s="8">
        <v>3043439738</v>
      </c>
      <c r="M89" s="8">
        <v>3239817817</v>
      </c>
      <c r="N89" s="8">
        <v>3926302114</v>
      </c>
    </row>
    <row r="90" spans="1:14" x14ac:dyDescent="0.25">
      <c r="A90" s="12" t="s">
        <v>176</v>
      </c>
      <c r="B90" s="4" t="s">
        <v>177</v>
      </c>
      <c r="C90" s="5">
        <f t="shared" si="1"/>
        <v>89</v>
      </c>
      <c r="D90" s="2" t="s">
        <v>327</v>
      </c>
      <c r="E90" s="8">
        <v>1793043156</v>
      </c>
      <c r="F90" s="8">
        <v>2046432606</v>
      </c>
      <c r="G90" s="8">
        <v>3595668369</v>
      </c>
      <c r="H90" s="8">
        <v>1249167137</v>
      </c>
      <c r="I90" s="8">
        <v>1951379529</v>
      </c>
      <c r="J90" s="8">
        <v>1251432235</v>
      </c>
      <c r="K90" s="8">
        <v>1674050003</v>
      </c>
      <c r="L90" s="8">
        <v>909300494.79999995</v>
      </c>
      <c r="M90" s="8">
        <v>690112867.29999995</v>
      </c>
      <c r="N90" s="8">
        <v>1140456785</v>
      </c>
    </row>
    <row r="91" spans="1:14" x14ac:dyDescent="0.25">
      <c r="A91" s="12" t="s">
        <v>178</v>
      </c>
      <c r="B91" s="4" t="s">
        <v>179</v>
      </c>
      <c r="C91" s="5">
        <f t="shared" si="1"/>
        <v>90</v>
      </c>
      <c r="D91" s="2"/>
      <c r="E91" s="9"/>
      <c r="F91" s="9"/>
      <c r="G91" s="9"/>
      <c r="H91" s="9"/>
      <c r="I91" s="9"/>
      <c r="J91" s="9"/>
      <c r="K91" s="9"/>
      <c r="L91" s="9"/>
      <c r="M91" s="9"/>
      <c r="N91" s="9"/>
    </row>
    <row r="92" spans="1:14" x14ac:dyDescent="0.25">
      <c r="A92" s="12" t="s">
        <v>180</v>
      </c>
      <c r="B92" s="4" t="s">
        <v>181</v>
      </c>
      <c r="C92" s="5">
        <f t="shared" si="1"/>
        <v>91</v>
      </c>
      <c r="D92" s="2"/>
      <c r="E92" s="9"/>
      <c r="F92" s="9"/>
      <c r="G92" s="9"/>
      <c r="H92" s="9"/>
      <c r="I92" s="9"/>
      <c r="J92" s="9"/>
      <c r="K92" s="9"/>
      <c r="L92" s="9"/>
      <c r="M92" s="9"/>
      <c r="N92" s="9"/>
    </row>
    <row r="93" spans="1:14" x14ac:dyDescent="0.25">
      <c r="A93" s="12" t="s">
        <v>182</v>
      </c>
      <c r="B93" s="4" t="s">
        <v>183</v>
      </c>
      <c r="C93" s="5">
        <f t="shared" si="1"/>
        <v>92</v>
      </c>
      <c r="D93" s="2"/>
      <c r="E93" s="9"/>
      <c r="F93" s="9"/>
      <c r="G93" s="9"/>
      <c r="H93" s="9"/>
      <c r="I93" s="9"/>
      <c r="J93" s="9"/>
      <c r="K93" s="9"/>
      <c r="L93" s="9"/>
      <c r="M93" s="9"/>
      <c r="N93" s="9"/>
    </row>
    <row r="94" spans="1:14" x14ac:dyDescent="0.25">
      <c r="A94" s="12" t="s">
        <v>184</v>
      </c>
      <c r="B94" s="4" t="s">
        <v>371</v>
      </c>
      <c r="C94" s="5">
        <f t="shared" si="1"/>
        <v>93</v>
      </c>
      <c r="D94" s="2" t="s">
        <v>328</v>
      </c>
      <c r="E94" s="8">
        <f>Dsp_POFxSCN128!E94+Dsp_POFxSCN128!E95</f>
        <v>735572903.5</v>
      </c>
      <c r="F94" s="8">
        <f>Dsp_POFxSCN128!F94+Dsp_POFxSCN128!F95</f>
        <v>1016264029</v>
      </c>
      <c r="G94" s="8">
        <f>Dsp_POFxSCN128!G94+Dsp_POFxSCN128!G95</f>
        <v>3036285641</v>
      </c>
      <c r="H94" s="8">
        <f>Dsp_POFxSCN128!H94+Dsp_POFxSCN128!H95</f>
        <v>1522435929</v>
      </c>
      <c r="I94" s="8">
        <f>Dsp_POFxSCN128!I94+Dsp_POFxSCN128!I95</f>
        <v>2580279347</v>
      </c>
      <c r="J94" s="8">
        <f>Dsp_POFxSCN128!J94+Dsp_POFxSCN128!J95</f>
        <v>2474218620</v>
      </c>
      <c r="K94" s="8">
        <f>Dsp_POFxSCN128!K94+Dsp_POFxSCN128!K95</f>
        <v>3436029043</v>
      </c>
      <c r="L94" s="8">
        <f>Dsp_POFxSCN128!L94+Dsp_POFxSCN128!L95</f>
        <v>2221659274.7041001</v>
      </c>
      <c r="M94" s="8">
        <f>Dsp_POFxSCN128!M94+Dsp_POFxSCN128!M95</f>
        <v>2455233812</v>
      </c>
      <c r="N94" s="8">
        <f>Dsp_POFxSCN128!N94+Dsp_POFxSCN128!N95</f>
        <v>3080697918</v>
      </c>
    </row>
    <row r="95" spans="1:14" x14ac:dyDescent="0.25">
      <c r="A95" s="12" t="s">
        <v>188</v>
      </c>
      <c r="B95" s="4" t="s">
        <v>372</v>
      </c>
      <c r="C95" s="5">
        <f t="shared" si="1"/>
        <v>94</v>
      </c>
      <c r="D95" s="2" t="s">
        <v>330</v>
      </c>
      <c r="E95" s="8">
        <f>Dsp_POFxSCN128!E96+Dsp_POFxSCN128!E97+Dsp_POFxSCN128!E98+Dsp_POFxSCN128!E99</f>
        <v>4962307385.9900007</v>
      </c>
      <c r="F95" s="8">
        <f>Dsp_POFxSCN128!F96+Dsp_POFxSCN128!F97+Dsp_POFxSCN128!F98+Dsp_POFxSCN128!F99</f>
        <v>6441102577.6200008</v>
      </c>
      <c r="G95" s="8">
        <f>Dsp_POFxSCN128!G96+Dsp_POFxSCN128!G97+Dsp_POFxSCN128!G98+Dsp_POFxSCN128!G99</f>
        <v>10970635853.189999</v>
      </c>
      <c r="H95" s="8">
        <f>Dsp_POFxSCN128!H96+Dsp_POFxSCN128!H97+Dsp_POFxSCN128!H98+Dsp_POFxSCN128!H99</f>
        <v>3979799660.25</v>
      </c>
      <c r="I95" s="8">
        <f>Dsp_POFxSCN128!I96+Dsp_POFxSCN128!I97+Dsp_POFxSCN128!I98+Dsp_POFxSCN128!I99</f>
        <v>6339252602.3299999</v>
      </c>
      <c r="J95" s="8">
        <f>Dsp_POFxSCN128!J96+Dsp_POFxSCN128!J97+Dsp_POFxSCN128!J98+Dsp_POFxSCN128!J99</f>
        <v>4293677045.2999997</v>
      </c>
      <c r="K95" s="8">
        <f>Dsp_POFxSCN128!K96+Dsp_POFxSCN128!K97+Dsp_POFxSCN128!K98+Dsp_POFxSCN128!K99</f>
        <v>4965349791.3199997</v>
      </c>
      <c r="L95" s="8">
        <f>Dsp_POFxSCN128!L96+Dsp_POFxSCN128!L97+Dsp_POFxSCN128!L98+Dsp_POFxSCN128!L99</f>
        <v>3276398676.8400002</v>
      </c>
      <c r="M95" s="8">
        <f>Dsp_POFxSCN128!M96+Dsp_POFxSCN128!M97+Dsp_POFxSCN128!M98+Dsp_POFxSCN128!M99</f>
        <v>3214177228.4400001</v>
      </c>
      <c r="N95" s="8">
        <f>Dsp_POFxSCN128!N96+Dsp_POFxSCN128!N97+Dsp_POFxSCN128!N98+Dsp_POFxSCN128!N99</f>
        <v>4488614819.1999998</v>
      </c>
    </row>
    <row r="96" spans="1:14" x14ac:dyDescent="0.25">
      <c r="A96" s="12" t="s">
        <v>196</v>
      </c>
      <c r="B96" s="4" t="s">
        <v>197</v>
      </c>
      <c r="C96" s="5">
        <f t="shared" si="1"/>
        <v>95</v>
      </c>
      <c r="D96" s="2" t="s">
        <v>334</v>
      </c>
      <c r="E96" s="8">
        <v>24790159.039999999</v>
      </c>
      <c r="F96" s="8">
        <v>28297349.98</v>
      </c>
      <c r="G96" s="8">
        <v>129231409.40000001</v>
      </c>
      <c r="H96" s="8">
        <v>118191018.40000001</v>
      </c>
      <c r="I96" s="8">
        <v>213825582.30000001</v>
      </c>
      <c r="J96" s="8">
        <v>227569085.90000001</v>
      </c>
      <c r="K96" s="8">
        <v>463940619</v>
      </c>
      <c r="L96" s="8">
        <v>338047681.10000002</v>
      </c>
      <c r="M96" s="8">
        <v>580870842.20000005</v>
      </c>
      <c r="N96" s="8">
        <v>733590766.20000005</v>
      </c>
    </row>
    <row r="97" spans="1:14" x14ac:dyDescent="0.25">
      <c r="A97" s="12" t="s">
        <v>198</v>
      </c>
      <c r="B97" s="4" t="s">
        <v>199</v>
      </c>
      <c r="C97" s="5">
        <f t="shared" si="1"/>
        <v>96</v>
      </c>
      <c r="D97" s="2" t="s">
        <v>335</v>
      </c>
      <c r="E97" s="8">
        <v>15521600.720000001</v>
      </c>
      <c r="F97" s="8">
        <v>19405828.859999999</v>
      </c>
      <c r="G97" s="8">
        <v>32517136.57</v>
      </c>
      <c r="H97" s="8">
        <v>36856156.469999999</v>
      </c>
      <c r="I97" s="8">
        <v>75338814.670000002</v>
      </c>
      <c r="J97" s="8">
        <v>56429037.909999996</v>
      </c>
      <c r="K97" s="8">
        <v>129403922.8</v>
      </c>
      <c r="L97" s="8">
        <v>57473182.170000002</v>
      </c>
      <c r="M97" s="8">
        <v>88254677.599999994</v>
      </c>
      <c r="N97" s="8">
        <v>64703449.759999998</v>
      </c>
    </row>
    <row r="98" spans="1:14" x14ac:dyDescent="0.25">
      <c r="A98" s="12" t="s">
        <v>200</v>
      </c>
      <c r="B98" s="4" t="s">
        <v>201</v>
      </c>
      <c r="C98" s="5">
        <f t="shared" si="1"/>
        <v>97</v>
      </c>
      <c r="D98" s="2" t="s">
        <v>336</v>
      </c>
      <c r="E98" s="8">
        <v>61432227.700000003</v>
      </c>
      <c r="F98" s="8">
        <v>50008894.060000002</v>
      </c>
      <c r="G98" s="8">
        <v>268006537.90000001</v>
      </c>
      <c r="H98" s="8">
        <v>85348662.370000005</v>
      </c>
      <c r="I98" s="8">
        <v>208448389.80000001</v>
      </c>
      <c r="J98" s="8">
        <v>242195193.40000001</v>
      </c>
      <c r="K98" s="8">
        <v>529023913.89999998</v>
      </c>
      <c r="L98" s="8">
        <v>515190917.69999999</v>
      </c>
      <c r="M98" s="8">
        <v>800676981.10000002</v>
      </c>
      <c r="N98" s="8">
        <v>1552992569</v>
      </c>
    </row>
    <row r="99" spans="1:14" x14ac:dyDescent="0.25">
      <c r="A99" s="12" t="s">
        <v>202</v>
      </c>
      <c r="B99" s="4" t="s">
        <v>203</v>
      </c>
      <c r="C99" s="5">
        <f t="shared" si="1"/>
        <v>98</v>
      </c>
      <c r="D99" s="2" t="s">
        <v>337</v>
      </c>
      <c r="E99" s="8">
        <v>5533517838</v>
      </c>
      <c r="F99" s="8">
        <v>7191235286</v>
      </c>
      <c r="G99" s="8">
        <v>14287300000</v>
      </c>
      <c r="H99" s="8">
        <v>6568653916</v>
      </c>
      <c r="I99" s="8">
        <v>10823900000</v>
      </c>
      <c r="J99" s="8">
        <v>8183557603</v>
      </c>
      <c r="K99" s="8">
        <v>12569400000</v>
      </c>
      <c r="L99" s="8">
        <v>8082003211</v>
      </c>
      <c r="M99" s="8">
        <v>9338180570</v>
      </c>
      <c r="N99" s="8">
        <v>12004100000</v>
      </c>
    </row>
    <row r="100" spans="1:14" x14ac:dyDescent="0.25">
      <c r="A100" s="12" t="s">
        <v>204</v>
      </c>
      <c r="B100" s="4" t="s">
        <v>205</v>
      </c>
      <c r="C100" s="5">
        <f t="shared" si="1"/>
        <v>99</v>
      </c>
      <c r="D100" s="2" t="s">
        <v>338</v>
      </c>
      <c r="E100" s="8">
        <v>235877803.69999999</v>
      </c>
      <c r="F100" s="8">
        <v>293863338.80000001</v>
      </c>
      <c r="G100" s="8">
        <v>689113181.89999998</v>
      </c>
      <c r="H100" s="8">
        <v>331425857.30000001</v>
      </c>
      <c r="I100" s="8">
        <v>564010896.89999998</v>
      </c>
      <c r="J100" s="8">
        <v>557565185.70000005</v>
      </c>
      <c r="K100" s="8">
        <v>975879549.60000002</v>
      </c>
      <c r="L100" s="8">
        <v>866803515.29999995</v>
      </c>
      <c r="M100" s="8">
        <v>907298839.79999995</v>
      </c>
      <c r="N100" s="8">
        <v>1378151990</v>
      </c>
    </row>
    <row r="101" spans="1:14" x14ac:dyDescent="0.25">
      <c r="A101" s="12" t="s">
        <v>206</v>
      </c>
      <c r="B101" s="4" t="s">
        <v>207</v>
      </c>
      <c r="C101" s="5">
        <f t="shared" si="1"/>
        <v>100</v>
      </c>
      <c r="D101" s="2" t="s">
        <v>339</v>
      </c>
      <c r="E101" s="8">
        <v>85258555.049999997</v>
      </c>
      <c r="F101" s="8">
        <v>145651490.69999999</v>
      </c>
      <c r="G101" s="8">
        <v>282380411.5</v>
      </c>
      <c r="H101" s="8">
        <v>152956417.69999999</v>
      </c>
      <c r="I101" s="8">
        <v>261240656.40000001</v>
      </c>
      <c r="J101" s="8">
        <v>202288859.80000001</v>
      </c>
      <c r="K101" s="8">
        <v>400973125.89999998</v>
      </c>
      <c r="L101" s="8">
        <v>287427992.5</v>
      </c>
      <c r="M101" s="8">
        <v>288051200.69999999</v>
      </c>
      <c r="N101" s="8">
        <v>455954482.30000001</v>
      </c>
    </row>
    <row r="102" spans="1:14" x14ac:dyDescent="0.25">
      <c r="A102" s="12" t="s">
        <v>208</v>
      </c>
      <c r="B102" s="4" t="s">
        <v>209</v>
      </c>
      <c r="C102" s="5">
        <f t="shared" si="1"/>
        <v>101</v>
      </c>
      <c r="D102" s="2" t="s">
        <v>340</v>
      </c>
      <c r="E102" s="8">
        <v>2251621847</v>
      </c>
      <c r="F102" s="8">
        <v>3705233054</v>
      </c>
      <c r="G102" s="8">
        <v>8314247332</v>
      </c>
      <c r="H102" s="8">
        <v>3861081933</v>
      </c>
      <c r="I102" s="8">
        <v>6700730207</v>
      </c>
      <c r="J102" s="8">
        <v>5219627587</v>
      </c>
      <c r="K102" s="8">
        <v>8635517136</v>
      </c>
      <c r="L102" s="8">
        <v>5458264193</v>
      </c>
      <c r="M102" s="8">
        <v>5840033971</v>
      </c>
      <c r="N102" s="8">
        <v>7582606245</v>
      </c>
    </row>
    <row r="103" spans="1:14" x14ac:dyDescent="0.25">
      <c r="A103" s="12" t="s">
        <v>210</v>
      </c>
      <c r="B103" s="4" t="s">
        <v>211</v>
      </c>
      <c r="C103" s="5">
        <f t="shared" si="1"/>
        <v>102</v>
      </c>
      <c r="D103" s="2" t="s">
        <v>341</v>
      </c>
      <c r="E103" s="8">
        <v>1630776.598</v>
      </c>
      <c r="F103" s="8">
        <v>6360676.9129999997</v>
      </c>
      <c r="G103" s="8">
        <v>17477253.350000001</v>
      </c>
      <c r="H103" s="8">
        <v>20776758.449999999</v>
      </c>
      <c r="I103" s="8">
        <v>22424845.640000001</v>
      </c>
      <c r="J103" s="8">
        <v>10550730.449999999</v>
      </c>
      <c r="K103" s="8">
        <v>14448616.779999999</v>
      </c>
      <c r="L103" s="8">
        <v>28929696.550000001</v>
      </c>
      <c r="M103" s="8">
        <v>7359989.1109999996</v>
      </c>
      <c r="N103" s="8">
        <v>26491326.239999998</v>
      </c>
    </row>
    <row r="104" spans="1:14" x14ac:dyDescent="0.25">
      <c r="A104" s="12" t="s">
        <v>212</v>
      </c>
      <c r="B104" s="4" t="s">
        <v>213</v>
      </c>
      <c r="C104" s="5">
        <f t="shared" si="1"/>
        <v>103</v>
      </c>
      <c r="D104" s="2" t="s">
        <v>342</v>
      </c>
      <c r="E104" s="8">
        <v>619956813.70000005</v>
      </c>
      <c r="F104" s="8">
        <v>1140945329</v>
      </c>
      <c r="G104" s="8">
        <v>4042169185</v>
      </c>
      <c r="H104" s="8">
        <v>2395376097</v>
      </c>
      <c r="I104" s="8">
        <v>5108509846</v>
      </c>
      <c r="J104" s="8">
        <v>4527590179</v>
      </c>
      <c r="K104" s="8">
        <v>8221790537</v>
      </c>
      <c r="L104" s="8">
        <v>6032830347</v>
      </c>
      <c r="M104" s="8">
        <v>7805597004</v>
      </c>
      <c r="N104" s="8">
        <v>12716200000</v>
      </c>
    </row>
    <row r="105" spans="1:14" x14ac:dyDescent="0.25">
      <c r="A105" s="12" t="s">
        <v>214</v>
      </c>
      <c r="B105" s="4" t="s">
        <v>215</v>
      </c>
      <c r="C105" s="5">
        <f t="shared" si="1"/>
        <v>104</v>
      </c>
      <c r="D105" s="2" t="s">
        <v>343</v>
      </c>
      <c r="E105" s="8">
        <v>483767076.89999998</v>
      </c>
      <c r="F105" s="8">
        <v>480934112.69999999</v>
      </c>
      <c r="G105" s="8">
        <v>787942321.60000002</v>
      </c>
      <c r="H105" s="8">
        <v>373914687.80000001</v>
      </c>
      <c r="I105" s="8">
        <v>575939783.60000002</v>
      </c>
      <c r="J105" s="8">
        <v>426336309.19999999</v>
      </c>
      <c r="K105" s="8">
        <v>1069000310</v>
      </c>
      <c r="L105" s="8">
        <v>611512645.39999998</v>
      </c>
      <c r="M105" s="8">
        <v>823721193.70000005</v>
      </c>
      <c r="N105" s="8">
        <v>1704342044</v>
      </c>
    </row>
    <row r="106" spans="1:14" x14ac:dyDescent="0.25">
      <c r="A106" s="12" t="s">
        <v>216</v>
      </c>
      <c r="B106" s="4" t="s">
        <v>217</v>
      </c>
      <c r="C106" s="5">
        <f t="shared" si="1"/>
        <v>105</v>
      </c>
      <c r="D106" s="2"/>
      <c r="E106" s="9"/>
      <c r="F106" s="9"/>
      <c r="G106" s="9"/>
      <c r="H106" s="9"/>
      <c r="I106" s="9"/>
      <c r="J106" s="9"/>
      <c r="K106" s="9"/>
      <c r="L106" s="9"/>
      <c r="M106" s="9"/>
      <c r="N106" s="9"/>
    </row>
    <row r="107" spans="1:14" x14ac:dyDescent="0.25">
      <c r="A107" s="12" t="s">
        <v>218</v>
      </c>
      <c r="B107" s="4" t="s">
        <v>219</v>
      </c>
      <c r="C107" s="5">
        <f t="shared" si="1"/>
        <v>106</v>
      </c>
      <c r="D107" s="2" t="s">
        <v>344</v>
      </c>
      <c r="E107" s="8">
        <v>264089913.30000001</v>
      </c>
      <c r="F107" s="8">
        <v>311747927</v>
      </c>
      <c r="G107" s="8">
        <v>704694863.70000005</v>
      </c>
      <c r="H107" s="8">
        <v>385623089.60000002</v>
      </c>
      <c r="I107" s="8">
        <v>634927556</v>
      </c>
      <c r="J107" s="8">
        <v>544518701.70000005</v>
      </c>
      <c r="K107" s="8">
        <v>1170657083</v>
      </c>
      <c r="L107" s="8">
        <v>705049858.10000002</v>
      </c>
      <c r="M107" s="8">
        <v>987361290.79999995</v>
      </c>
      <c r="N107" s="8">
        <v>1270787187</v>
      </c>
    </row>
    <row r="108" spans="1:14" x14ac:dyDescent="0.25">
      <c r="A108" s="12" t="s">
        <v>220</v>
      </c>
      <c r="B108" s="4" t="s">
        <v>221</v>
      </c>
      <c r="C108" s="5">
        <f t="shared" si="1"/>
        <v>107</v>
      </c>
      <c r="D108" s="2"/>
      <c r="E108" s="9"/>
      <c r="F108" s="9"/>
      <c r="G108" s="9"/>
      <c r="H108" s="9"/>
      <c r="I108" s="9"/>
      <c r="J108" s="9"/>
      <c r="K108" s="9"/>
      <c r="L108" s="9"/>
      <c r="M108" s="9"/>
      <c r="N108" s="9"/>
    </row>
    <row r="109" spans="1:14" x14ac:dyDescent="0.25">
      <c r="A109" s="12" t="s">
        <v>222</v>
      </c>
      <c r="B109" s="4" t="s">
        <v>223</v>
      </c>
      <c r="C109" s="5">
        <f t="shared" si="1"/>
        <v>108</v>
      </c>
      <c r="D109" s="2" t="s">
        <v>345</v>
      </c>
      <c r="E109" s="8">
        <v>128777.26609999999</v>
      </c>
      <c r="F109" s="8">
        <v>0</v>
      </c>
      <c r="G109" s="8">
        <v>5073749.017</v>
      </c>
      <c r="H109" s="8">
        <v>1920810.899</v>
      </c>
      <c r="I109" s="8">
        <v>56797714.799999997</v>
      </c>
      <c r="J109" s="8">
        <v>32510872.48</v>
      </c>
      <c r="K109" s="8">
        <v>58510593.299999997</v>
      </c>
      <c r="L109" s="8">
        <v>27721233.489999998</v>
      </c>
      <c r="M109" s="8">
        <v>10025276.99</v>
      </c>
      <c r="N109" s="8">
        <v>83083657.079999998</v>
      </c>
    </row>
    <row r="110" spans="1:14" x14ac:dyDescent="0.25">
      <c r="A110" s="12" t="s">
        <v>224</v>
      </c>
      <c r="B110" s="4" t="s">
        <v>225</v>
      </c>
      <c r="C110" s="5">
        <f t="shared" si="1"/>
        <v>109</v>
      </c>
      <c r="D110" s="2" t="s">
        <v>346</v>
      </c>
      <c r="E110" s="8">
        <v>41640815.509999998</v>
      </c>
      <c r="F110" s="8">
        <v>50198336.640000001</v>
      </c>
      <c r="G110" s="8">
        <v>123789031.7</v>
      </c>
      <c r="H110" s="8">
        <v>69169163.469999999</v>
      </c>
      <c r="I110" s="8">
        <v>157590457.80000001</v>
      </c>
      <c r="J110" s="8">
        <v>144744377.19999999</v>
      </c>
      <c r="K110" s="8">
        <v>200965017</v>
      </c>
      <c r="L110" s="8">
        <v>148320321.90000001</v>
      </c>
      <c r="M110" s="8">
        <v>136771673</v>
      </c>
      <c r="N110" s="8">
        <v>303495123.69999999</v>
      </c>
    </row>
    <row r="111" spans="1:14" x14ac:dyDescent="0.25">
      <c r="A111" s="12" t="s">
        <v>226</v>
      </c>
      <c r="B111" s="4" t="s">
        <v>227</v>
      </c>
      <c r="C111" s="5">
        <f t="shared" si="1"/>
        <v>110</v>
      </c>
      <c r="D111" s="2" t="s">
        <v>347</v>
      </c>
      <c r="E111" s="8">
        <v>70180506.849999994</v>
      </c>
      <c r="F111" s="8">
        <v>110970758.7</v>
      </c>
      <c r="G111" s="8">
        <v>240619148</v>
      </c>
      <c r="H111" s="8">
        <v>126364848.09999999</v>
      </c>
      <c r="I111" s="8">
        <v>208232844</v>
      </c>
      <c r="J111" s="8">
        <v>190026006</v>
      </c>
      <c r="K111" s="8">
        <v>251830553.69999999</v>
      </c>
      <c r="L111" s="8">
        <v>220146644.5</v>
      </c>
      <c r="M111" s="8">
        <v>208359269.59999999</v>
      </c>
      <c r="N111" s="8">
        <v>398824970.19999999</v>
      </c>
    </row>
    <row r="112" spans="1:14" x14ac:dyDescent="0.25">
      <c r="A112" s="12" t="s">
        <v>228</v>
      </c>
      <c r="B112" s="4" t="s">
        <v>229</v>
      </c>
      <c r="C112" s="5">
        <f t="shared" si="1"/>
        <v>111</v>
      </c>
      <c r="D112" s="2" t="s">
        <v>348</v>
      </c>
      <c r="E112" s="8">
        <v>20573015.66</v>
      </c>
      <c r="F112" s="8">
        <v>29653461.359999999</v>
      </c>
      <c r="G112" s="8">
        <v>64073665.5</v>
      </c>
      <c r="H112" s="8">
        <v>41411207.740000002</v>
      </c>
      <c r="I112" s="8">
        <v>109740301.5</v>
      </c>
      <c r="J112" s="8">
        <v>129630502.09999999</v>
      </c>
      <c r="K112" s="8">
        <v>238604262.09999999</v>
      </c>
      <c r="L112" s="8">
        <v>220600667.90000001</v>
      </c>
      <c r="M112" s="8">
        <v>274365294.19999999</v>
      </c>
      <c r="N112" s="8">
        <v>454789809</v>
      </c>
    </row>
    <row r="113" spans="1:14" x14ac:dyDescent="0.25">
      <c r="A113" s="12" t="s">
        <v>230</v>
      </c>
      <c r="B113" s="4" t="s">
        <v>231</v>
      </c>
      <c r="C113" s="5">
        <f t="shared" si="1"/>
        <v>112</v>
      </c>
      <c r="D113" s="2" t="s">
        <v>349</v>
      </c>
      <c r="E113" s="8">
        <v>96445278.269999996</v>
      </c>
      <c r="F113" s="8">
        <v>143850862.69999999</v>
      </c>
      <c r="G113" s="8">
        <v>315444234.80000001</v>
      </c>
      <c r="H113" s="8">
        <v>194494459</v>
      </c>
      <c r="I113" s="8">
        <v>463311084.60000002</v>
      </c>
      <c r="J113" s="8">
        <v>329217779.5</v>
      </c>
      <c r="K113" s="8">
        <v>897340404.79999995</v>
      </c>
      <c r="L113" s="8">
        <v>713475327</v>
      </c>
      <c r="M113" s="8">
        <v>757193395.79999995</v>
      </c>
      <c r="N113" s="8">
        <v>2929557579</v>
      </c>
    </row>
    <row r="114" spans="1:14" x14ac:dyDescent="0.25">
      <c r="A114" s="12" t="s">
        <v>232</v>
      </c>
      <c r="B114" s="4" t="s">
        <v>233</v>
      </c>
      <c r="C114" s="5">
        <f t="shared" si="1"/>
        <v>113</v>
      </c>
      <c r="D114" s="2" t="s">
        <v>350</v>
      </c>
      <c r="E114" s="8">
        <v>612252.22770000005</v>
      </c>
      <c r="F114" s="8">
        <v>961850.91359999997</v>
      </c>
      <c r="G114" s="8">
        <v>1596861.39</v>
      </c>
      <c r="H114" s="8">
        <v>948363.09609999997</v>
      </c>
      <c r="I114" s="8">
        <v>1457665.6070000001</v>
      </c>
      <c r="J114" s="8">
        <v>1282422.392</v>
      </c>
      <c r="K114" s="8">
        <v>1831813.3289999999</v>
      </c>
      <c r="L114" s="8">
        <v>2453762.7310000001</v>
      </c>
      <c r="M114" s="8">
        <v>5989108.159</v>
      </c>
      <c r="N114" s="8">
        <v>5868909.8849999998</v>
      </c>
    </row>
    <row r="115" spans="1:14" x14ac:dyDescent="0.25">
      <c r="A115" s="12" t="s">
        <v>234</v>
      </c>
      <c r="B115" s="4" t="s">
        <v>235</v>
      </c>
      <c r="C115" s="5">
        <f t="shared" si="1"/>
        <v>114</v>
      </c>
      <c r="D115" s="2" t="s">
        <v>351</v>
      </c>
      <c r="E115" s="8">
        <v>198662.68460000001</v>
      </c>
      <c r="F115" s="8">
        <v>18606.81812</v>
      </c>
      <c r="G115" s="8">
        <v>0</v>
      </c>
      <c r="H115" s="8">
        <v>0</v>
      </c>
      <c r="I115" s="8">
        <v>0</v>
      </c>
      <c r="J115" s="8">
        <v>0</v>
      </c>
      <c r="K115" s="8">
        <v>80686.213870000007</v>
      </c>
      <c r="L115" s="8">
        <v>36584.369449999998</v>
      </c>
      <c r="M115" s="8">
        <v>0</v>
      </c>
      <c r="N115" s="8">
        <v>0</v>
      </c>
    </row>
    <row r="116" spans="1:14" x14ac:dyDescent="0.25">
      <c r="A116" s="12" t="s">
        <v>236</v>
      </c>
      <c r="B116" s="4" t="s">
        <v>237</v>
      </c>
      <c r="C116" s="5">
        <f t="shared" si="1"/>
        <v>115</v>
      </c>
      <c r="D116" s="2"/>
      <c r="E116" s="9"/>
      <c r="F116" s="9"/>
      <c r="G116" s="9"/>
      <c r="H116" s="9"/>
      <c r="I116" s="9"/>
      <c r="J116" s="9"/>
      <c r="K116" s="9"/>
      <c r="L116" s="9"/>
      <c r="M116" s="9"/>
      <c r="N116" s="9"/>
    </row>
    <row r="117" spans="1:14" x14ac:dyDescent="0.25">
      <c r="A117" s="12" t="s">
        <v>238</v>
      </c>
      <c r="B117" s="4" t="s">
        <v>239</v>
      </c>
      <c r="C117" s="5">
        <f t="shared" si="1"/>
        <v>116</v>
      </c>
      <c r="D117" s="2"/>
      <c r="E117" s="9"/>
      <c r="F117" s="9"/>
      <c r="G117" s="9"/>
      <c r="H117" s="9"/>
      <c r="I117" s="9"/>
      <c r="J117" s="9"/>
      <c r="K117" s="9"/>
      <c r="L117" s="9"/>
      <c r="M117" s="9"/>
      <c r="N117" s="9"/>
    </row>
    <row r="118" spans="1:14" x14ac:dyDescent="0.25">
      <c r="A118" s="12" t="s">
        <v>240</v>
      </c>
      <c r="B118" s="4" t="s">
        <v>241</v>
      </c>
      <c r="C118" s="5">
        <f t="shared" si="1"/>
        <v>117</v>
      </c>
      <c r="D118" s="2" t="s">
        <v>352</v>
      </c>
      <c r="E118" s="8">
        <v>407911621.5</v>
      </c>
      <c r="F118" s="8">
        <v>875224595.10000002</v>
      </c>
      <c r="G118" s="8">
        <v>2349179874</v>
      </c>
      <c r="H118" s="8">
        <v>1732062443</v>
      </c>
      <c r="I118" s="8">
        <v>2954871971</v>
      </c>
      <c r="J118" s="8">
        <v>3115747331</v>
      </c>
      <c r="K118" s="8">
        <v>5861450199</v>
      </c>
      <c r="L118" s="8">
        <v>4941545828</v>
      </c>
      <c r="M118" s="8">
        <v>5302104801</v>
      </c>
      <c r="N118" s="8">
        <v>7089206427</v>
      </c>
    </row>
    <row r="119" spans="1:14" x14ac:dyDescent="0.25">
      <c r="A119" s="12" t="s">
        <v>242</v>
      </c>
      <c r="B119" s="4" t="s">
        <v>243</v>
      </c>
      <c r="C119" s="5">
        <f t="shared" si="1"/>
        <v>118</v>
      </c>
      <c r="D119" s="2"/>
      <c r="E119" s="9"/>
      <c r="F119" s="9"/>
      <c r="G119" s="9"/>
      <c r="H119" s="9"/>
      <c r="I119" s="9"/>
      <c r="J119" s="9"/>
      <c r="K119" s="9"/>
      <c r="L119" s="9"/>
      <c r="M119" s="9"/>
      <c r="N119" s="9"/>
    </row>
    <row r="120" spans="1:14" x14ac:dyDescent="0.25">
      <c r="A120" s="12" t="s">
        <v>244</v>
      </c>
      <c r="B120" s="4" t="s">
        <v>245</v>
      </c>
      <c r="C120" s="5">
        <f t="shared" si="1"/>
        <v>119</v>
      </c>
      <c r="D120" s="2" t="s">
        <v>353</v>
      </c>
      <c r="E120" s="8">
        <v>796127592.10000002</v>
      </c>
      <c r="F120" s="8">
        <v>1195316233</v>
      </c>
      <c r="G120" s="8">
        <v>2388265520</v>
      </c>
      <c r="H120" s="8">
        <v>883310323</v>
      </c>
      <c r="I120" s="8">
        <v>1846722360</v>
      </c>
      <c r="J120" s="8">
        <v>1138999469</v>
      </c>
      <c r="K120" s="8">
        <v>2236837289</v>
      </c>
      <c r="L120" s="8">
        <v>1806170230</v>
      </c>
      <c r="M120" s="8">
        <v>2624795632</v>
      </c>
      <c r="N120" s="8">
        <v>2764538353</v>
      </c>
    </row>
    <row r="121" spans="1:14" x14ac:dyDescent="0.25">
      <c r="A121" s="12" t="s">
        <v>246</v>
      </c>
      <c r="B121" s="4" t="s">
        <v>247</v>
      </c>
      <c r="C121" s="5">
        <f t="shared" si="1"/>
        <v>120</v>
      </c>
      <c r="D121" s="2" t="s">
        <v>354</v>
      </c>
      <c r="E121" s="8">
        <v>670533468.60000002</v>
      </c>
      <c r="F121" s="8">
        <v>950572963.29999995</v>
      </c>
      <c r="G121" s="8">
        <v>2283828201</v>
      </c>
      <c r="H121" s="8">
        <v>979754573</v>
      </c>
      <c r="I121" s="8">
        <v>1666396817</v>
      </c>
      <c r="J121" s="8">
        <v>1628735970</v>
      </c>
      <c r="K121" s="8">
        <v>2771640783</v>
      </c>
      <c r="L121" s="8">
        <v>1870117639</v>
      </c>
      <c r="M121" s="8">
        <v>2622900298</v>
      </c>
      <c r="N121" s="8">
        <v>3754486096</v>
      </c>
    </row>
    <row r="122" spans="1:14" x14ac:dyDescent="0.25">
      <c r="A122" s="12" t="s">
        <v>248</v>
      </c>
      <c r="B122" s="4" t="s">
        <v>249</v>
      </c>
      <c r="C122" s="5">
        <f t="shared" si="1"/>
        <v>121</v>
      </c>
      <c r="D122" s="2" t="s">
        <v>355</v>
      </c>
      <c r="E122" s="8">
        <v>168564373.80000001</v>
      </c>
      <c r="F122" s="8">
        <v>155741169.69999999</v>
      </c>
      <c r="G122" s="8">
        <v>392144393</v>
      </c>
      <c r="H122" s="8">
        <v>179969945.90000001</v>
      </c>
      <c r="I122" s="8">
        <v>389569604.69999999</v>
      </c>
      <c r="J122" s="8">
        <v>268543944.39999998</v>
      </c>
      <c r="K122" s="8">
        <v>403996396.80000001</v>
      </c>
      <c r="L122" s="8">
        <v>302537772.89999998</v>
      </c>
      <c r="M122" s="8">
        <v>648879204.29999995</v>
      </c>
      <c r="N122" s="8">
        <v>844488527.10000002</v>
      </c>
    </row>
    <row r="123" spans="1:14" x14ac:dyDescent="0.25">
      <c r="A123" s="12" t="s">
        <v>250</v>
      </c>
      <c r="B123" s="4" t="s">
        <v>251</v>
      </c>
      <c r="C123" s="5">
        <f t="shared" si="1"/>
        <v>122</v>
      </c>
      <c r="D123" s="2" t="s">
        <v>356</v>
      </c>
      <c r="E123" s="8">
        <v>327979495.30000001</v>
      </c>
      <c r="F123" s="8">
        <v>372839032.80000001</v>
      </c>
      <c r="G123" s="8">
        <v>633254576.89999998</v>
      </c>
      <c r="H123" s="8">
        <v>286899698.19999999</v>
      </c>
      <c r="I123" s="8">
        <v>509293268.10000002</v>
      </c>
      <c r="J123" s="8">
        <v>418814802</v>
      </c>
      <c r="K123" s="8">
        <v>557644273.5</v>
      </c>
      <c r="L123" s="8">
        <v>381237301.89999998</v>
      </c>
      <c r="M123" s="8">
        <v>368737086.89999998</v>
      </c>
      <c r="N123" s="8">
        <v>447519924.80000001</v>
      </c>
    </row>
    <row r="124" spans="1:14" x14ac:dyDescent="0.25">
      <c r="A124" s="12" t="s">
        <v>252</v>
      </c>
      <c r="B124" s="4" t="s">
        <v>253</v>
      </c>
      <c r="C124" s="5">
        <f t="shared" si="1"/>
        <v>123</v>
      </c>
      <c r="D124" s="2" t="s">
        <v>357</v>
      </c>
      <c r="E124" s="8">
        <v>886537847.20000005</v>
      </c>
      <c r="F124" s="8">
        <v>1078254478</v>
      </c>
      <c r="G124" s="8">
        <v>2443168921</v>
      </c>
      <c r="H124" s="8">
        <v>1100931121</v>
      </c>
      <c r="I124" s="8">
        <v>1837888095</v>
      </c>
      <c r="J124" s="8">
        <v>1566727284</v>
      </c>
      <c r="K124" s="8">
        <v>2426013425</v>
      </c>
      <c r="L124" s="8">
        <v>1510601121</v>
      </c>
      <c r="M124" s="8">
        <v>1825984931</v>
      </c>
      <c r="N124" s="8">
        <v>2004564044</v>
      </c>
    </row>
    <row r="125" spans="1:14" x14ac:dyDescent="0.25">
      <c r="A125" s="12" t="s">
        <v>254</v>
      </c>
      <c r="B125" s="4" t="s">
        <v>255</v>
      </c>
      <c r="C125" s="5">
        <f t="shared" si="1"/>
        <v>124</v>
      </c>
      <c r="D125" s="2" t="s">
        <v>358</v>
      </c>
      <c r="E125" s="10">
        <v>55587312.380000003</v>
      </c>
      <c r="F125" s="10">
        <v>88010439.840000004</v>
      </c>
      <c r="G125" s="10">
        <v>204587304.59999999</v>
      </c>
      <c r="H125" s="10">
        <v>99112712.709999993</v>
      </c>
      <c r="I125" s="10">
        <v>239120087.40000001</v>
      </c>
      <c r="J125" s="10">
        <v>234144174</v>
      </c>
      <c r="K125" s="10">
        <v>455421942.80000001</v>
      </c>
      <c r="L125" s="10">
        <v>362182588.80000001</v>
      </c>
      <c r="M125" s="10">
        <v>442748484.89999998</v>
      </c>
      <c r="N125" s="10">
        <v>865619606.89999998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1E53E-0745-4686-A37D-2366C7E60111}">
  <sheetPr>
    <tabColor rgb="FFFF0000"/>
  </sheetPr>
  <dimension ref="A1:AD126"/>
  <sheetViews>
    <sheetView showGridLines="0" workbookViewId="0">
      <selection sqref="A1:C1"/>
    </sheetView>
  </sheetViews>
  <sheetFormatPr defaultColWidth="8.6640625" defaultRowHeight="13.2" x14ac:dyDescent="0.25"/>
  <cols>
    <col min="1" max="3" width="8.6640625" style="3"/>
    <col min="4" max="4" width="14.33203125" style="1" bestFit="1" customWidth="1"/>
    <col min="5" max="14" width="7.5546875" style="3" customWidth="1"/>
    <col min="15" max="16" width="8.6640625" style="3"/>
    <col min="17" max="17" width="9.88671875" style="3" customWidth="1"/>
    <col min="18" max="27" width="11.33203125" style="3" bestFit="1" customWidth="1"/>
    <col min="28" max="16384" width="8.6640625" style="3"/>
  </cols>
  <sheetData>
    <row r="1" spans="1:30" ht="13.8" thickBot="1" x14ac:dyDescent="0.3">
      <c r="A1" s="38" t="s">
        <v>369</v>
      </c>
      <c r="B1" s="38"/>
      <c r="C1" s="38"/>
      <c r="D1" s="1" t="s">
        <v>370</v>
      </c>
      <c r="E1" s="14" t="s">
        <v>359</v>
      </c>
      <c r="F1" s="14" t="s">
        <v>360</v>
      </c>
      <c r="G1" s="14" t="s">
        <v>361</v>
      </c>
      <c r="H1" s="14" t="s">
        <v>362</v>
      </c>
      <c r="I1" s="14" t="s">
        <v>363</v>
      </c>
      <c r="J1" s="14" t="s">
        <v>364</v>
      </c>
      <c r="K1" s="14" t="s">
        <v>365</v>
      </c>
      <c r="L1" s="14" t="s">
        <v>366</v>
      </c>
      <c r="M1" s="14" t="s">
        <v>367</v>
      </c>
      <c r="N1" s="14" t="s">
        <v>368</v>
      </c>
      <c r="P1" s="17" t="s">
        <v>373</v>
      </c>
      <c r="Q1" s="22" t="s">
        <v>375</v>
      </c>
      <c r="R1" s="14" t="s">
        <v>359</v>
      </c>
      <c r="S1" s="14" t="s">
        <v>360</v>
      </c>
      <c r="T1" s="14" t="s">
        <v>361</v>
      </c>
      <c r="U1" s="14" t="s">
        <v>362</v>
      </c>
      <c r="V1" s="14" t="s">
        <v>363</v>
      </c>
      <c r="W1" s="14" t="s">
        <v>364</v>
      </c>
      <c r="X1" s="14" t="s">
        <v>365</v>
      </c>
      <c r="Y1" s="14" t="s">
        <v>366</v>
      </c>
      <c r="Z1" s="14" t="s">
        <v>367</v>
      </c>
      <c r="AA1" s="14" t="s">
        <v>368</v>
      </c>
    </row>
    <row r="2" spans="1:30" ht="14.4" x14ac:dyDescent="0.3">
      <c r="A2" s="12" t="s">
        <v>0</v>
      </c>
      <c r="B2" s="4" t="s">
        <v>1</v>
      </c>
      <c r="C2" s="5">
        <f>C1+1</f>
        <v>1</v>
      </c>
      <c r="D2" s="2" t="s">
        <v>256</v>
      </c>
      <c r="E2" s="16">
        <f>Dsp_POFxSCN124!E2/SUM(Dsp_POFxSCN124!$E2:$N2)</f>
        <v>0.10975322572707454</v>
      </c>
      <c r="F2" s="16">
        <f>Dsp_POFxSCN124!F2/SUM(Dsp_POFxSCN124!$E2:$N2)</f>
        <v>0.10326247301765963</v>
      </c>
      <c r="G2" s="16">
        <f>Dsp_POFxSCN124!G2/SUM(Dsp_POFxSCN124!$E2:$N2)</f>
        <v>0.10834115989666128</v>
      </c>
      <c r="H2" s="16">
        <f>Dsp_POFxSCN124!H2/SUM(Dsp_POFxSCN124!$E2:$N2)</f>
        <v>5.8356731517010034E-2</v>
      </c>
      <c r="I2" s="16">
        <f>Dsp_POFxSCN124!I2/SUM(Dsp_POFxSCN124!$E2:$N2)</f>
        <v>0.10836234185235677</v>
      </c>
      <c r="J2" s="16">
        <f>Dsp_POFxSCN124!J2/SUM(Dsp_POFxSCN124!$E2:$N2)</f>
        <v>4.0239439042525096E-2</v>
      </c>
      <c r="K2" s="16">
        <f>Dsp_POFxSCN124!K2/SUM(Dsp_POFxSCN124!$E2:$N2)</f>
        <v>0.4266958563011764</v>
      </c>
      <c r="L2" s="16">
        <f>Dsp_POFxSCN124!L2/SUM(Dsp_POFxSCN124!$E2:$N2)</f>
        <v>2.7639631134553085E-2</v>
      </c>
      <c r="M2" s="16">
        <f>Dsp_POFxSCN124!M2/SUM(Dsp_POFxSCN124!$E2:$N2)</f>
        <v>5.706349017586849E-3</v>
      </c>
      <c r="N2" s="16">
        <f>Dsp_POFxSCN124!N2/SUM(Dsp_POFxSCN124!$E2:$N2)</f>
        <v>1.1642792493396233E-2</v>
      </c>
      <c r="P2" s="18">
        <f>V3PUR!J2</f>
        <v>593</v>
      </c>
      <c r="R2" s="20">
        <f>IF($P2=0,0,$P2*E2)</f>
        <v>65.0836628561552</v>
      </c>
      <c r="S2" s="20">
        <f t="shared" ref="S2:S65" si="0">IF($P2=0,0,$P2*F2)</f>
        <v>61.234646499472163</v>
      </c>
      <c r="T2" s="20">
        <f t="shared" ref="T2:T65" si="1">IF($P2=0,0,$P2*G2)</f>
        <v>64.24630781872014</v>
      </c>
      <c r="U2" s="20">
        <f t="shared" ref="U2:U65" si="2">IF($P2=0,0,$P2*H2)</f>
        <v>34.605541789586951</v>
      </c>
      <c r="V2" s="20">
        <f t="shared" ref="V2:V65" si="3">IF($P2=0,0,$P2*I2)</f>
        <v>64.258868718447559</v>
      </c>
      <c r="W2" s="20">
        <f t="shared" ref="W2:W65" si="4">IF($P2=0,0,$P2*J2)</f>
        <v>23.861987352217383</v>
      </c>
      <c r="X2" s="20">
        <f t="shared" ref="X2:X65" si="5">IF($P2=0,0,$P2*K2)</f>
        <v>253.03064278659761</v>
      </c>
      <c r="Y2" s="20">
        <f t="shared" ref="Y2:Y65" si="6">IF($P2=0,0,$P2*L2)</f>
        <v>16.390301262789979</v>
      </c>
      <c r="Z2" s="20">
        <f t="shared" ref="Z2:Z65" si="7">IF($P2=0,0,$P2*M2)</f>
        <v>3.3838649674290013</v>
      </c>
      <c r="AA2" s="20">
        <f t="shared" ref="AA2:AA65" si="8">IF($P2=0,0,$P2*N2)</f>
        <v>6.9041759485839655</v>
      </c>
      <c r="AD2"/>
    </row>
    <row r="3" spans="1:30" ht="14.4" x14ac:dyDescent="0.3">
      <c r="A3" s="12" t="s">
        <v>2</v>
      </c>
      <c r="B3" s="7" t="s">
        <v>3</v>
      </c>
      <c r="C3" s="5">
        <f t="shared" ref="C3:C66" si="9">C2+1</f>
        <v>2</v>
      </c>
      <c r="D3" s="2" t="s">
        <v>257</v>
      </c>
      <c r="E3" s="16">
        <f>Dsp_POFxSCN124!E3/SUM(Dsp_POFxSCN124!$E3:$N3)</f>
        <v>0.15840621764388427</v>
      </c>
      <c r="F3" s="16">
        <f>Dsp_POFxSCN124!F3/SUM(Dsp_POFxSCN124!$E3:$N3)</f>
        <v>0.16374736101110127</v>
      </c>
      <c r="G3" s="16">
        <f>Dsp_POFxSCN124!G3/SUM(Dsp_POFxSCN124!$E3:$N3)</f>
        <v>0.25648079979908112</v>
      </c>
      <c r="H3" s="16">
        <f>Dsp_POFxSCN124!H3/SUM(Dsp_POFxSCN124!$E3:$N3)</f>
        <v>7.0055673898237011E-2</v>
      </c>
      <c r="I3" s="16">
        <f>Dsp_POFxSCN124!I3/SUM(Dsp_POFxSCN124!$E3:$N3)</f>
        <v>8.0388682681394805E-2</v>
      </c>
      <c r="J3" s="16">
        <f>Dsp_POFxSCN124!J3/SUM(Dsp_POFxSCN124!$E3:$N3)</f>
        <v>4.646211815519307E-2</v>
      </c>
      <c r="K3" s="16">
        <f>Dsp_POFxSCN124!K3/SUM(Dsp_POFxSCN124!$E3:$N3)</f>
        <v>0.11094629981315332</v>
      </c>
      <c r="L3" s="16">
        <f>Dsp_POFxSCN124!L3/SUM(Dsp_POFxSCN124!$E3:$N3)</f>
        <v>4.9653577743856286E-2</v>
      </c>
      <c r="M3" s="16">
        <f>Dsp_POFxSCN124!M3/SUM(Dsp_POFxSCN124!$E3:$N3)</f>
        <v>3.7522694380612433E-2</v>
      </c>
      <c r="N3" s="16">
        <f>Dsp_POFxSCN124!N3/SUM(Dsp_POFxSCN124!$E3:$N3)</f>
        <v>2.6336574873486528E-2</v>
      </c>
      <c r="P3" s="18">
        <f>V3PUR!J3</f>
        <v>4404</v>
      </c>
      <c r="R3" s="20">
        <f t="shared" ref="R3:R66" si="10">IF($P3=0,0,$P3*E3)</f>
        <v>697.62098250366637</v>
      </c>
      <c r="S3" s="20">
        <f t="shared" si="0"/>
        <v>721.14337789288993</v>
      </c>
      <c r="T3" s="20">
        <f t="shared" si="1"/>
        <v>1129.5414423151533</v>
      </c>
      <c r="U3" s="20">
        <f t="shared" si="2"/>
        <v>308.52518784783581</v>
      </c>
      <c r="V3" s="20">
        <f t="shared" si="3"/>
        <v>354.03175852886272</v>
      </c>
      <c r="W3" s="20">
        <f t="shared" si="4"/>
        <v>204.61916835547029</v>
      </c>
      <c r="X3" s="20">
        <f t="shared" si="5"/>
        <v>488.60750437712721</v>
      </c>
      <c r="Y3" s="20">
        <f t="shared" si="6"/>
        <v>218.67435638394309</v>
      </c>
      <c r="Z3" s="20">
        <f t="shared" si="7"/>
        <v>165.24994605221715</v>
      </c>
      <c r="AA3" s="20">
        <f t="shared" si="8"/>
        <v>115.98627574283466</v>
      </c>
      <c r="AD3"/>
    </row>
    <row r="4" spans="1:30" ht="14.4" x14ac:dyDescent="0.3">
      <c r="A4" s="12" t="s">
        <v>4</v>
      </c>
      <c r="B4" s="4" t="s">
        <v>5</v>
      </c>
      <c r="C4" s="5">
        <f t="shared" si="9"/>
        <v>3</v>
      </c>
      <c r="D4" s="2" t="s">
        <v>258</v>
      </c>
      <c r="E4" s="16">
        <f>Dsp_POFxSCN124!E4/SUM(Dsp_POFxSCN124!$E4:$N4)</f>
        <v>6.3524761082390538E-2</v>
      </c>
      <c r="F4" s="16">
        <f>Dsp_POFxSCN124!F4/SUM(Dsp_POFxSCN124!$E4:$N4)</f>
        <v>0.2326981480634864</v>
      </c>
      <c r="G4" s="16">
        <f>Dsp_POFxSCN124!G4/SUM(Dsp_POFxSCN124!$E4:$N4)</f>
        <v>0.11740795302205187</v>
      </c>
      <c r="H4" s="16">
        <f>Dsp_POFxSCN124!H4/SUM(Dsp_POFxSCN124!$E4:$N4)</f>
        <v>5.2272333549738051E-2</v>
      </c>
      <c r="I4" s="16">
        <f>Dsp_POFxSCN124!I4/SUM(Dsp_POFxSCN124!$E4:$N4)</f>
        <v>9.0343924370838657E-2</v>
      </c>
      <c r="J4" s="16">
        <f>Dsp_POFxSCN124!J4/SUM(Dsp_POFxSCN124!$E4:$N4)</f>
        <v>7.6890034300587523E-2</v>
      </c>
      <c r="K4" s="16">
        <f>Dsp_POFxSCN124!K4/SUM(Dsp_POFxSCN124!$E4:$N4)</f>
        <v>0.11333434448708425</v>
      </c>
      <c r="L4" s="16">
        <f>Dsp_POFxSCN124!L4/SUM(Dsp_POFxSCN124!$E4:$N4)</f>
        <v>7.99479079653969E-2</v>
      </c>
      <c r="M4" s="16">
        <f>Dsp_POFxSCN124!M4/SUM(Dsp_POFxSCN124!$E4:$N4)</f>
        <v>0.17358059315842572</v>
      </c>
      <c r="N4" s="16">
        <f>Dsp_POFxSCN124!N4/SUM(Dsp_POFxSCN124!$E4:$N4)</f>
        <v>0</v>
      </c>
      <c r="P4" s="18">
        <f>V3PUR!J4</f>
        <v>6</v>
      </c>
      <c r="R4" s="20">
        <f t="shared" si="10"/>
        <v>0.38114856649434325</v>
      </c>
      <c r="S4" s="20">
        <f t="shared" si="0"/>
        <v>1.3961888883809184</v>
      </c>
      <c r="T4" s="20">
        <f t="shared" si="1"/>
        <v>0.70444771813231122</v>
      </c>
      <c r="U4" s="20">
        <f t="shared" si="2"/>
        <v>0.31363400129842833</v>
      </c>
      <c r="V4" s="20">
        <f t="shared" si="3"/>
        <v>0.54206354622503194</v>
      </c>
      <c r="W4" s="20">
        <f t="shared" si="4"/>
        <v>0.46134020580352514</v>
      </c>
      <c r="X4" s="20">
        <f t="shared" si="5"/>
        <v>0.68000606692250554</v>
      </c>
      <c r="Y4" s="20">
        <f t="shared" si="6"/>
        <v>0.47968744779238137</v>
      </c>
      <c r="Z4" s="20">
        <f t="shared" si="7"/>
        <v>1.0414835589505542</v>
      </c>
      <c r="AA4" s="20">
        <f t="shared" si="8"/>
        <v>0</v>
      </c>
      <c r="AD4"/>
    </row>
    <row r="5" spans="1:30" ht="14.4" x14ac:dyDescent="0.3">
      <c r="A5" s="12" t="s">
        <v>6</v>
      </c>
      <c r="B5" s="4" t="s">
        <v>7</v>
      </c>
      <c r="C5" s="5">
        <f t="shared" si="9"/>
        <v>4</v>
      </c>
      <c r="D5" s="2" t="s">
        <v>259</v>
      </c>
      <c r="E5" s="16">
        <f>Dsp_POFxSCN124!E5/SUM(Dsp_POFxSCN124!$E5:$N5)</f>
        <v>0.1777308631050224</v>
      </c>
      <c r="F5" s="16">
        <f>Dsp_POFxSCN124!F5/SUM(Dsp_POFxSCN124!$E5:$N5)</f>
        <v>0.24106862321170483</v>
      </c>
      <c r="G5" s="16">
        <f>Dsp_POFxSCN124!G5/SUM(Dsp_POFxSCN124!$E5:$N5)</f>
        <v>0.23229554222436508</v>
      </c>
      <c r="H5" s="16">
        <f>Dsp_POFxSCN124!H5/SUM(Dsp_POFxSCN124!$E5:$N5)</f>
        <v>3.094688410325272E-3</v>
      </c>
      <c r="I5" s="16">
        <f>Dsp_POFxSCN124!I5/SUM(Dsp_POFxSCN124!$E5:$N5)</f>
        <v>0.20228846806778458</v>
      </c>
      <c r="J5" s="16">
        <f>Dsp_POFxSCN124!J5/SUM(Dsp_POFxSCN124!$E5:$N5)</f>
        <v>0.13116486061730945</v>
      </c>
      <c r="K5" s="16">
        <f>Dsp_POFxSCN124!K5/SUM(Dsp_POFxSCN124!$E5:$N5)</f>
        <v>0</v>
      </c>
      <c r="L5" s="16">
        <f>Dsp_POFxSCN124!L5/SUM(Dsp_POFxSCN124!$E5:$N5)</f>
        <v>8.8097433530075677E-3</v>
      </c>
      <c r="M5" s="16">
        <f>Dsp_POFxSCN124!M5/SUM(Dsp_POFxSCN124!$E5:$N5)</f>
        <v>3.5472110104808781E-3</v>
      </c>
      <c r="N5" s="16">
        <f>Dsp_POFxSCN124!N5/SUM(Dsp_POFxSCN124!$E5:$N5)</f>
        <v>0</v>
      </c>
      <c r="P5" s="18">
        <f>V3PUR!J5</f>
        <v>1316</v>
      </c>
      <c r="R5" s="20">
        <f t="shared" si="10"/>
        <v>233.89381584620946</v>
      </c>
      <c r="S5" s="20">
        <f t="shared" si="0"/>
        <v>317.24630814660355</v>
      </c>
      <c r="T5" s="20">
        <f t="shared" si="1"/>
        <v>305.70093356726443</v>
      </c>
      <c r="U5" s="20">
        <f t="shared" si="2"/>
        <v>4.0726099479880578</v>
      </c>
      <c r="V5" s="20">
        <f t="shared" si="3"/>
        <v>266.21162397720451</v>
      </c>
      <c r="W5" s="20">
        <f t="shared" si="4"/>
        <v>172.61295657237923</v>
      </c>
      <c r="X5" s="20">
        <f t="shared" si="5"/>
        <v>0</v>
      </c>
      <c r="Y5" s="20">
        <f t="shared" si="6"/>
        <v>11.593622252557958</v>
      </c>
      <c r="Z5" s="20">
        <f t="shared" si="7"/>
        <v>4.6681296897928357</v>
      </c>
      <c r="AA5" s="20">
        <f t="shared" si="8"/>
        <v>0</v>
      </c>
      <c r="AD5"/>
    </row>
    <row r="6" spans="1:30" ht="14.4" x14ac:dyDescent="0.3">
      <c r="A6" s="12" t="s">
        <v>8</v>
      </c>
      <c r="B6" s="4" t="s">
        <v>9</v>
      </c>
      <c r="C6" s="5">
        <f t="shared" si="9"/>
        <v>5</v>
      </c>
      <c r="D6" s="2" t="s">
        <v>260</v>
      </c>
      <c r="E6" s="16">
        <f>Dsp_POFxSCN124!E6/SUM(Dsp_POFxSCN124!$E6:$N6)</f>
        <v>9.986567849726441E-2</v>
      </c>
      <c r="F6" s="16">
        <f>Dsp_POFxSCN124!F6/SUM(Dsp_POFxSCN124!$E6:$N6)</f>
        <v>0.33356915706294094</v>
      </c>
      <c r="G6" s="16">
        <f>Dsp_POFxSCN124!G6/SUM(Dsp_POFxSCN124!$E6:$N6)</f>
        <v>0.14752605634428029</v>
      </c>
      <c r="H6" s="16">
        <f>Dsp_POFxSCN124!H6/SUM(Dsp_POFxSCN124!$E6:$N6)</f>
        <v>2.2341414163908713E-3</v>
      </c>
      <c r="I6" s="16">
        <f>Dsp_POFxSCN124!I6/SUM(Dsp_POFxSCN124!$E6:$N6)</f>
        <v>0</v>
      </c>
      <c r="J6" s="16">
        <f>Dsp_POFxSCN124!J6/SUM(Dsp_POFxSCN124!$E6:$N6)</f>
        <v>9.6422391732449597E-2</v>
      </c>
      <c r="K6" s="16">
        <f>Dsp_POFxSCN124!K6/SUM(Dsp_POFxSCN124!$E6:$N6)</f>
        <v>0.17421279973809917</v>
      </c>
      <c r="L6" s="16">
        <f>Dsp_POFxSCN124!L6/SUM(Dsp_POFxSCN124!$E6:$N6)</f>
        <v>5.0246742399737206E-2</v>
      </c>
      <c r="M6" s="16">
        <f>Dsp_POFxSCN124!M6/SUM(Dsp_POFxSCN124!$E6:$N6)</f>
        <v>9.5923032808837669E-2</v>
      </c>
      <c r="N6" s="16">
        <f>Dsp_POFxSCN124!N6/SUM(Dsp_POFxSCN124!$E6:$N6)</f>
        <v>0</v>
      </c>
      <c r="P6" s="18">
        <f>V3PUR!J6</f>
        <v>86</v>
      </c>
      <c r="R6" s="20">
        <f t="shared" si="10"/>
        <v>8.5884483507647396</v>
      </c>
      <c r="S6" s="20">
        <f t="shared" si="0"/>
        <v>28.686947507412921</v>
      </c>
      <c r="T6" s="20">
        <f t="shared" si="1"/>
        <v>12.687240845608105</v>
      </c>
      <c r="U6" s="20">
        <f t="shared" si="2"/>
        <v>0.19213616180961493</v>
      </c>
      <c r="V6" s="20">
        <f t="shared" si="3"/>
        <v>0</v>
      </c>
      <c r="W6" s="20">
        <f t="shared" si="4"/>
        <v>8.2923256889906654</v>
      </c>
      <c r="X6" s="20">
        <f t="shared" si="5"/>
        <v>14.982300777476528</v>
      </c>
      <c r="Y6" s="20">
        <f t="shared" si="6"/>
        <v>4.3212198463773994</v>
      </c>
      <c r="Z6" s="20">
        <f t="shared" si="7"/>
        <v>8.2493808215600399</v>
      </c>
      <c r="AA6" s="20">
        <f t="shared" si="8"/>
        <v>0</v>
      </c>
      <c r="AD6"/>
    </row>
    <row r="7" spans="1:30" ht="14.4" x14ac:dyDescent="0.3">
      <c r="A7" s="12" t="s">
        <v>10</v>
      </c>
      <c r="B7" s="4" t="s">
        <v>11</v>
      </c>
      <c r="C7" s="5">
        <f t="shared" si="9"/>
        <v>6</v>
      </c>
      <c r="D7" s="2" t="s">
        <v>261</v>
      </c>
      <c r="E7" s="16">
        <f>Dsp_POFxSCN124!E7/SUM(Dsp_POFxSCN124!$E7:$N7)</f>
        <v>0.14275394507386216</v>
      </c>
      <c r="F7" s="16">
        <f>Dsp_POFxSCN124!F7/SUM(Dsp_POFxSCN124!$E7:$N7)</f>
        <v>0.14717334495885021</v>
      </c>
      <c r="G7" s="16">
        <f>Dsp_POFxSCN124!G7/SUM(Dsp_POFxSCN124!$E7:$N7)</f>
        <v>0.21790875163387971</v>
      </c>
      <c r="H7" s="16">
        <f>Dsp_POFxSCN124!H7/SUM(Dsp_POFxSCN124!$E7:$N7)</f>
        <v>7.6162649268465193E-2</v>
      </c>
      <c r="I7" s="16">
        <f>Dsp_POFxSCN124!I7/SUM(Dsp_POFxSCN124!$E7:$N7)</f>
        <v>0.10492368187650317</v>
      </c>
      <c r="J7" s="16">
        <f>Dsp_POFxSCN124!J7/SUM(Dsp_POFxSCN124!$E7:$N7)</f>
        <v>6.957688161995404E-2</v>
      </c>
      <c r="K7" s="16">
        <f>Dsp_POFxSCN124!K7/SUM(Dsp_POFxSCN124!$E7:$N7)</f>
        <v>9.0455797848274636E-2</v>
      </c>
      <c r="L7" s="16">
        <f>Dsp_POFxSCN124!L7/SUM(Dsp_POFxSCN124!$E7:$N7)</f>
        <v>5.0468713213459561E-2</v>
      </c>
      <c r="M7" s="16">
        <f>Dsp_POFxSCN124!M7/SUM(Dsp_POFxSCN124!$E7:$N7)</f>
        <v>4.7986848690691544E-2</v>
      </c>
      <c r="N7" s="16">
        <f>Dsp_POFxSCN124!N7/SUM(Dsp_POFxSCN124!$E7:$N7)</f>
        <v>5.2589385816059799E-2</v>
      </c>
      <c r="P7" s="18">
        <f>V3PUR!J7</f>
        <v>55521.01</v>
      </c>
      <c r="R7" s="20">
        <f t="shared" si="10"/>
        <v>7925.8432119853524</v>
      </c>
      <c r="S7" s="20">
        <f t="shared" si="0"/>
        <v>8171.2127571937717</v>
      </c>
      <c r="T7" s="20">
        <f t="shared" si="1"/>
        <v>12098.513978552151</v>
      </c>
      <c r="U7" s="20">
        <f t="shared" si="2"/>
        <v>4228.6272116609489</v>
      </c>
      <c r="V7" s="20">
        <f t="shared" si="3"/>
        <v>5825.4687907021516</v>
      </c>
      <c r="W7" s="20">
        <f t="shared" si="4"/>
        <v>3862.9787401902845</v>
      </c>
      <c r="X7" s="20">
        <f t="shared" si="5"/>
        <v>5022.1972568920346</v>
      </c>
      <c r="Y7" s="20">
        <f t="shared" si="6"/>
        <v>2802.0739310116205</v>
      </c>
      <c r="Z7" s="20">
        <f t="shared" si="7"/>
        <v>2664.2783060243723</v>
      </c>
      <c r="AA7" s="20">
        <f t="shared" si="8"/>
        <v>2919.8158157873145</v>
      </c>
      <c r="AD7"/>
    </row>
    <row r="8" spans="1:30" ht="14.4" x14ac:dyDescent="0.3">
      <c r="A8" s="12" t="s">
        <v>12</v>
      </c>
      <c r="B8" s="4" t="s">
        <v>13</v>
      </c>
      <c r="C8" s="5">
        <f t="shared" si="9"/>
        <v>7</v>
      </c>
      <c r="D8" s="2" t="s">
        <v>262</v>
      </c>
      <c r="E8" s="16">
        <f>Dsp_POFxSCN124!E8/SUM(Dsp_POFxSCN124!$E8:$N8)</f>
        <v>8.8820290502141255E-2</v>
      </c>
      <c r="F8" s="16">
        <f>Dsp_POFxSCN124!F8/SUM(Dsp_POFxSCN124!$E8:$N8)</f>
        <v>0.11266484202958016</v>
      </c>
      <c r="G8" s="16">
        <f>Dsp_POFxSCN124!G8/SUM(Dsp_POFxSCN124!$E8:$N8)</f>
        <v>0.20831571318528838</v>
      </c>
      <c r="H8" s="16">
        <f>Dsp_POFxSCN124!H8/SUM(Dsp_POFxSCN124!$E8:$N8)</f>
        <v>7.6531189585633458E-2</v>
      </c>
      <c r="I8" s="16">
        <f>Dsp_POFxSCN124!I8/SUM(Dsp_POFxSCN124!$E8:$N8)</f>
        <v>0.1261861803902152</v>
      </c>
      <c r="J8" s="16">
        <f>Dsp_POFxSCN124!J8/SUM(Dsp_POFxSCN124!$E8:$N8)</f>
        <v>8.3758819039877502E-2</v>
      </c>
      <c r="K8" s="16">
        <f>Dsp_POFxSCN124!K8/SUM(Dsp_POFxSCN124!$E8:$N8)</f>
        <v>0.10940407125347663</v>
      </c>
      <c r="L8" s="16">
        <f>Dsp_POFxSCN124!L8/SUM(Dsp_POFxSCN124!$E8:$N8)</f>
        <v>5.9169483274610919E-2</v>
      </c>
      <c r="M8" s="16">
        <f>Dsp_POFxSCN124!M8/SUM(Dsp_POFxSCN124!$E8:$N8)</f>
        <v>6.4048691140927913E-2</v>
      </c>
      <c r="N8" s="16">
        <f>Dsp_POFxSCN124!N8/SUM(Dsp_POFxSCN124!$E8:$N8)</f>
        <v>7.110071959824861E-2</v>
      </c>
      <c r="P8" s="18">
        <f>V3PUR!J8</f>
        <v>2280</v>
      </c>
      <c r="R8" s="20">
        <f t="shared" si="10"/>
        <v>202.51026234488205</v>
      </c>
      <c r="S8" s="20">
        <f t="shared" si="0"/>
        <v>256.87583982744275</v>
      </c>
      <c r="T8" s="20">
        <f t="shared" si="1"/>
        <v>474.95982606245752</v>
      </c>
      <c r="U8" s="20">
        <f t="shared" si="2"/>
        <v>174.49111225524427</v>
      </c>
      <c r="V8" s="20">
        <f t="shared" si="3"/>
        <v>287.70449128969068</v>
      </c>
      <c r="W8" s="20">
        <f t="shared" si="4"/>
        <v>190.97010741092072</v>
      </c>
      <c r="X8" s="20">
        <f t="shared" si="5"/>
        <v>249.44128245792672</v>
      </c>
      <c r="Y8" s="20">
        <f t="shared" si="6"/>
        <v>134.90642186611291</v>
      </c>
      <c r="Z8" s="20">
        <f t="shared" si="7"/>
        <v>146.03101580131565</v>
      </c>
      <c r="AA8" s="20">
        <f t="shared" si="8"/>
        <v>162.10964068400682</v>
      </c>
      <c r="AD8"/>
    </row>
    <row r="9" spans="1:30" ht="14.4" x14ac:dyDescent="0.3">
      <c r="A9" s="12" t="s">
        <v>14</v>
      </c>
      <c r="B9" s="7" t="s">
        <v>15</v>
      </c>
      <c r="C9" s="5">
        <f t="shared" si="9"/>
        <v>8</v>
      </c>
      <c r="D9" s="2" t="s">
        <v>263</v>
      </c>
      <c r="E9" s="16">
        <f>Dsp_POFxSCN124!E9/SUM(Dsp_POFxSCN124!$E9:$N9)</f>
        <v>0.20776662491115755</v>
      </c>
      <c r="F9" s="16">
        <f>Dsp_POFxSCN124!F9/SUM(Dsp_POFxSCN124!$E9:$N9)</f>
        <v>0.12546038170027818</v>
      </c>
      <c r="G9" s="16">
        <f>Dsp_POFxSCN124!G9/SUM(Dsp_POFxSCN124!$E9:$N9)</f>
        <v>0.30903058144174339</v>
      </c>
      <c r="H9" s="16">
        <f>Dsp_POFxSCN124!H9/SUM(Dsp_POFxSCN124!$E9:$N9)</f>
        <v>0.13577688592636786</v>
      </c>
      <c r="I9" s="16">
        <f>Dsp_POFxSCN124!I9/SUM(Dsp_POFxSCN124!$E9:$N9)</f>
        <v>8.6059643466808999E-2</v>
      </c>
      <c r="J9" s="16">
        <f>Dsp_POFxSCN124!J9/SUM(Dsp_POFxSCN124!$E9:$N9)</f>
        <v>4.5482143780503158E-2</v>
      </c>
      <c r="K9" s="16">
        <f>Dsp_POFxSCN124!K9/SUM(Dsp_POFxSCN124!$E9:$N9)</f>
        <v>3.1376017665594044E-2</v>
      </c>
      <c r="L9" s="16">
        <f>Dsp_POFxSCN124!L9/SUM(Dsp_POFxSCN124!$E9:$N9)</f>
        <v>1.5318509742031201E-2</v>
      </c>
      <c r="M9" s="16">
        <f>Dsp_POFxSCN124!M9/SUM(Dsp_POFxSCN124!$E9:$N9)</f>
        <v>6.1060231342360185E-3</v>
      </c>
      <c r="N9" s="16">
        <f>Dsp_POFxSCN124!N9/SUM(Dsp_POFxSCN124!$E9:$N9)</f>
        <v>3.762318823127974E-2</v>
      </c>
      <c r="P9" s="18">
        <f>V3PUR!J9</f>
        <v>376</v>
      </c>
      <c r="R9" s="20">
        <f t="shared" si="10"/>
        <v>78.120250966595236</v>
      </c>
      <c r="S9" s="20">
        <f t="shared" si="0"/>
        <v>47.173103519304597</v>
      </c>
      <c r="T9" s="20">
        <f t="shared" si="1"/>
        <v>116.19549862209551</v>
      </c>
      <c r="U9" s="20">
        <f t="shared" si="2"/>
        <v>51.052109108314312</v>
      </c>
      <c r="V9" s="20">
        <f t="shared" si="3"/>
        <v>32.358425943520182</v>
      </c>
      <c r="W9" s="20">
        <f t="shared" si="4"/>
        <v>17.101286061469189</v>
      </c>
      <c r="X9" s="20">
        <f t="shared" si="5"/>
        <v>11.797382642263361</v>
      </c>
      <c r="Y9" s="20">
        <f t="shared" si="6"/>
        <v>5.7597596630037318</v>
      </c>
      <c r="Z9" s="20">
        <f t="shared" si="7"/>
        <v>2.2958646984727431</v>
      </c>
      <c r="AA9" s="20">
        <f t="shared" si="8"/>
        <v>14.146318774961182</v>
      </c>
      <c r="AD9"/>
    </row>
    <row r="10" spans="1:30" ht="14.4" x14ac:dyDescent="0.3">
      <c r="A10" s="12" t="s">
        <v>16</v>
      </c>
      <c r="B10" s="4" t="s">
        <v>17</v>
      </c>
      <c r="C10" s="5">
        <f t="shared" si="9"/>
        <v>9</v>
      </c>
      <c r="D10" s="2" t="s">
        <v>264</v>
      </c>
      <c r="E10" s="16">
        <f>Dsp_POFxSCN124!E10/SUM(Dsp_POFxSCN124!$E10:$N10)</f>
        <v>9.6621836722551938E-2</v>
      </c>
      <c r="F10" s="16">
        <f>Dsp_POFxSCN124!F10/SUM(Dsp_POFxSCN124!$E10:$N10)</f>
        <v>0.11058017804352237</v>
      </c>
      <c r="G10" s="16">
        <f>Dsp_POFxSCN124!G10/SUM(Dsp_POFxSCN124!$E10:$N10)</f>
        <v>0.19078933040864529</v>
      </c>
      <c r="H10" s="16">
        <f>Dsp_POFxSCN124!H10/SUM(Dsp_POFxSCN124!$E10:$N10)</f>
        <v>7.6399754035513898E-2</v>
      </c>
      <c r="I10" s="16">
        <f>Dsp_POFxSCN124!I10/SUM(Dsp_POFxSCN124!$E10:$N10)</f>
        <v>0.11480319914748315</v>
      </c>
      <c r="J10" s="16">
        <f>Dsp_POFxSCN124!J10/SUM(Dsp_POFxSCN124!$E10:$N10)</f>
        <v>7.8743935383998306E-2</v>
      </c>
      <c r="K10" s="16">
        <f>Dsp_POFxSCN124!K10/SUM(Dsp_POFxSCN124!$E10:$N10)</f>
        <v>0.11315985548470428</v>
      </c>
      <c r="L10" s="16">
        <f>Dsp_POFxSCN124!L10/SUM(Dsp_POFxSCN124!$E10:$N10)</f>
        <v>6.3523080007871754E-2</v>
      </c>
      <c r="M10" s="16">
        <f>Dsp_POFxSCN124!M10/SUM(Dsp_POFxSCN124!$E10:$N10)</f>
        <v>6.9516997690498253E-2</v>
      </c>
      <c r="N10" s="16">
        <f>Dsp_POFxSCN124!N10/SUM(Dsp_POFxSCN124!$E10:$N10)</f>
        <v>8.5861833075210753E-2</v>
      </c>
      <c r="P10" s="18">
        <f>V3PUR!J10</f>
        <v>26337.79</v>
      </c>
      <c r="R10" s="20">
        <f t="shared" si="10"/>
        <v>2544.8056450128611</v>
      </c>
      <c r="S10" s="20">
        <f t="shared" si="0"/>
        <v>2912.4375074729032</v>
      </c>
      <c r="T10" s="20">
        <f t="shared" si="1"/>
        <v>5024.9693185435144</v>
      </c>
      <c r="U10" s="20">
        <f t="shared" si="2"/>
        <v>2012.2006778390175</v>
      </c>
      <c r="V10" s="20">
        <f t="shared" si="3"/>
        <v>3023.6625504745903</v>
      </c>
      <c r="W10" s="20">
        <f t="shared" si="4"/>
        <v>2073.9412339173168</v>
      </c>
      <c r="X10" s="20">
        <f t="shared" si="5"/>
        <v>2980.3805101864896</v>
      </c>
      <c r="Y10" s="20">
        <f t="shared" si="6"/>
        <v>1673.0575414005248</v>
      </c>
      <c r="Z10" s="20">
        <f t="shared" si="7"/>
        <v>1830.9240866028281</v>
      </c>
      <c r="AA10" s="20">
        <f t="shared" si="8"/>
        <v>2261.4109285499553</v>
      </c>
      <c r="AD10"/>
    </row>
    <row r="11" spans="1:30" ht="14.4" x14ac:dyDescent="0.3">
      <c r="A11" s="12" t="s">
        <v>18</v>
      </c>
      <c r="B11" s="4" t="s">
        <v>19</v>
      </c>
      <c r="C11" s="5">
        <f t="shared" si="9"/>
        <v>10</v>
      </c>
      <c r="D11" s="2" t="s">
        <v>265</v>
      </c>
      <c r="E11" s="16">
        <f>Dsp_POFxSCN124!E11/SUM(Dsp_POFxSCN124!$E11:$N11)</f>
        <v>7.1771274050693251E-2</v>
      </c>
      <c r="F11" s="16">
        <f>Dsp_POFxSCN124!F11/SUM(Dsp_POFxSCN124!$E11:$N11)</f>
        <v>6.2109606340775614E-2</v>
      </c>
      <c r="G11" s="16">
        <f>Dsp_POFxSCN124!G11/SUM(Dsp_POFxSCN124!$E11:$N11)</f>
        <v>0.12749974954219964</v>
      </c>
      <c r="H11" s="16">
        <f>Dsp_POFxSCN124!H11/SUM(Dsp_POFxSCN124!$E11:$N11)</f>
        <v>0.21284184754511001</v>
      </c>
      <c r="I11" s="16">
        <f>Dsp_POFxSCN124!I11/SUM(Dsp_POFxSCN124!$E11:$N11)</f>
        <v>8.1882922847547349E-2</v>
      </c>
      <c r="J11" s="16">
        <f>Dsp_POFxSCN124!J11/SUM(Dsp_POFxSCN124!$E11:$N11)</f>
        <v>0.1143376054493232</v>
      </c>
      <c r="K11" s="16">
        <f>Dsp_POFxSCN124!K11/SUM(Dsp_POFxSCN124!$E11:$N11)</f>
        <v>6.9074843850601045E-2</v>
      </c>
      <c r="L11" s="16">
        <f>Dsp_POFxSCN124!L11/SUM(Dsp_POFxSCN124!$E11:$N11)</f>
        <v>6.0119313560675215E-2</v>
      </c>
      <c r="M11" s="16">
        <f>Dsp_POFxSCN124!M11/SUM(Dsp_POFxSCN124!$E11:$N11)</f>
        <v>4.9876956166736021E-2</v>
      </c>
      <c r="N11" s="16">
        <f>Dsp_POFxSCN124!N11/SUM(Dsp_POFxSCN124!$E11:$N11)</f>
        <v>0.15048588064633872</v>
      </c>
      <c r="P11" s="18">
        <f>V3PUR!J11</f>
        <v>1025</v>
      </c>
      <c r="R11" s="20">
        <f t="shared" si="10"/>
        <v>73.565555901960579</v>
      </c>
      <c r="S11" s="20">
        <f t="shared" si="0"/>
        <v>63.662346499295005</v>
      </c>
      <c r="T11" s="20">
        <f t="shared" si="1"/>
        <v>130.68724328075464</v>
      </c>
      <c r="U11" s="20">
        <f t="shared" si="2"/>
        <v>218.16289373373777</v>
      </c>
      <c r="V11" s="20">
        <f t="shared" si="3"/>
        <v>83.929995918736026</v>
      </c>
      <c r="W11" s="20">
        <f t="shared" si="4"/>
        <v>117.19604558555628</v>
      </c>
      <c r="X11" s="20">
        <f t="shared" si="5"/>
        <v>70.80171494686607</v>
      </c>
      <c r="Y11" s="20">
        <f t="shared" si="6"/>
        <v>61.622296399692097</v>
      </c>
      <c r="Z11" s="20">
        <f t="shared" si="7"/>
        <v>51.12388007090442</v>
      </c>
      <c r="AA11" s="20">
        <f t="shared" si="8"/>
        <v>154.24802766249718</v>
      </c>
      <c r="AD11"/>
    </row>
    <row r="12" spans="1:30" ht="14.4" x14ac:dyDescent="0.3">
      <c r="A12" s="13" t="s">
        <v>20</v>
      </c>
      <c r="B12" s="4" t="s">
        <v>21</v>
      </c>
      <c r="C12" s="5">
        <f t="shared" si="9"/>
        <v>11</v>
      </c>
      <c r="D12" s="2" t="s">
        <v>266</v>
      </c>
      <c r="E12" s="16">
        <f>Dsp_POFxSCN124!E12/SUM(Dsp_POFxSCN124!$E12:$N12)</f>
        <v>0.15054400274517774</v>
      </c>
      <c r="F12" s="16">
        <f>Dsp_POFxSCN124!F12/SUM(Dsp_POFxSCN124!$E12:$N12)</f>
        <v>0.17119665788379562</v>
      </c>
      <c r="G12" s="16">
        <f>Dsp_POFxSCN124!G12/SUM(Dsp_POFxSCN124!$E12:$N12)</f>
        <v>0.25260144387451833</v>
      </c>
      <c r="H12" s="16">
        <f>Dsp_POFxSCN124!H12/SUM(Dsp_POFxSCN124!$E12:$N12)</f>
        <v>7.5251604399574026E-2</v>
      </c>
      <c r="I12" s="16">
        <f>Dsp_POFxSCN124!I12/SUM(Dsp_POFxSCN124!$E12:$N12)</f>
        <v>0.11336602144819198</v>
      </c>
      <c r="J12" s="16">
        <f>Dsp_POFxSCN124!J12/SUM(Dsp_POFxSCN124!$E12:$N12)</f>
        <v>6.7868763644177391E-2</v>
      </c>
      <c r="K12" s="16">
        <f>Dsp_POFxSCN124!K12/SUM(Dsp_POFxSCN124!$E12:$N12)</f>
        <v>8.9307851374652802E-2</v>
      </c>
      <c r="L12" s="16">
        <f>Dsp_POFxSCN124!L12/SUM(Dsp_POFxSCN124!$E12:$N12)</f>
        <v>3.7131584036820035E-2</v>
      </c>
      <c r="M12" s="16">
        <f>Dsp_POFxSCN124!M12/SUM(Dsp_POFxSCN124!$E12:$N12)</f>
        <v>2.5235844048951642E-2</v>
      </c>
      <c r="N12" s="16">
        <f>Dsp_POFxSCN124!N12/SUM(Dsp_POFxSCN124!$E12:$N12)</f>
        <v>1.7496226544140375E-2</v>
      </c>
      <c r="P12" s="18">
        <f>V3PUR!J12</f>
        <v>12371</v>
      </c>
      <c r="R12" s="20">
        <f t="shared" si="10"/>
        <v>1862.3798579605937</v>
      </c>
      <c r="S12" s="20">
        <f t="shared" si="0"/>
        <v>2117.8738546804357</v>
      </c>
      <c r="T12" s="20">
        <f t="shared" si="1"/>
        <v>3124.9324621716664</v>
      </c>
      <c r="U12" s="20">
        <f t="shared" si="2"/>
        <v>930.93759802713032</v>
      </c>
      <c r="V12" s="20">
        <f t="shared" si="3"/>
        <v>1402.4510513355831</v>
      </c>
      <c r="W12" s="20">
        <f t="shared" si="4"/>
        <v>839.60447504211845</v>
      </c>
      <c r="X12" s="20">
        <f t="shared" si="5"/>
        <v>1104.8274293558297</v>
      </c>
      <c r="Y12" s="20">
        <f t="shared" si="6"/>
        <v>459.35482611950067</v>
      </c>
      <c r="Z12" s="20">
        <f t="shared" si="7"/>
        <v>312.19262672958075</v>
      </c>
      <c r="AA12" s="20">
        <f t="shared" si="8"/>
        <v>216.44581857756057</v>
      </c>
      <c r="AD12"/>
    </row>
    <row r="13" spans="1:30" ht="14.4" x14ac:dyDescent="0.3">
      <c r="A13" s="13" t="s">
        <v>22</v>
      </c>
      <c r="B13" s="4" t="s">
        <v>23</v>
      </c>
      <c r="C13" s="5">
        <f t="shared" si="9"/>
        <v>12</v>
      </c>
      <c r="D13" s="2" t="s">
        <v>267</v>
      </c>
      <c r="E13" s="16">
        <f>Dsp_POFxSCN124!E13/SUM(Dsp_POFxSCN124!$E13:$N13)</f>
        <v>6.118932218588867E-2</v>
      </c>
      <c r="F13" s="16">
        <f>Dsp_POFxSCN124!F13/SUM(Dsp_POFxSCN124!$E13:$N13)</f>
        <v>0</v>
      </c>
      <c r="G13" s="16">
        <f>Dsp_POFxSCN124!G13/SUM(Dsp_POFxSCN124!$E13:$N13)</f>
        <v>0.27941433581594066</v>
      </c>
      <c r="H13" s="16">
        <f>Dsp_POFxSCN124!H13/SUM(Dsp_POFxSCN124!$E13:$N13)</f>
        <v>9.3373769036137116E-2</v>
      </c>
      <c r="I13" s="16">
        <f>Dsp_POFxSCN124!I13/SUM(Dsp_POFxSCN124!$E13:$N13)</f>
        <v>3.0796103678233423E-2</v>
      </c>
      <c r="J13" s="16">
        <f>Dsp_POFxSCN124!J13/SUM(Dsp_POFxSCN124!$E13:$N13)</f>
        <v>7.4542509234203349E-3</v>
      </c>
      <c r="K13" s="16">
        <f>Dsp_POFxSCN124!K13/SUM(Dsp_POFxSCN124!$E13:$N13)</f>
        <v>0.5277722183603798</v>
      </c>
      <c r="L13" s="16">
        <f>Dsp_POFxSCN124!L13/SUM(Dsp_POFxSCN124!$E13:$N13)</f>
        <v>0</v>
      </c>
      <c r="M13" s="16">
        <f>Dsp_POFxSCN124!M13/SUM(Dsp_POFxSCN124!$E13:$N13)</f>
        <v>0</v>
      </c>
      <c r="N13" s="16">
        <f>Dsp_POFxSCN124!N13/SUM(Dsp_POFxSCN124!$E13:$N13)</f>
        <v>0</v>
      </c>
      <c r="P13" s="18">
        <f>V3PUR!J13</f>
        <v>261</v>
      </c>
      <c r="R13" s="20">
        <f t="shared" si="10"/>
        <v>15.970413090516942</v>
      </c>
      <c r="S13" s="20">
        <f t="shared" si="0"/>
        <v>0</v>
      </c>
      <c r="T13" s="20">
        <f t="shared" si="1"/>
        <v>72.927141647960511</v>
      </c>
      <c r="U13" s="20">
        <f t="shared" si="2"/>
        <v>24.370553718431786</v>
      </c>
      <c r="V13" s="20">
        <f t="shared" si="3"/>
        <v>8.0377830600189242</v>
      </c>
      <c r="W13" s="20">
        <f t="shared" si="4"/>
        <v>1.9455594910127074</v>
      </c>
      <c r="X13" s="20">
        <f t="shared" si="5"/>
        <v>137.74854899205911</v>
      </c>
      <c r="Y13" s="20">
        <f t="shared" si="6"/>
        <v>0</v>
      </c>
      <c r="Z13" s="20">
        <f t="shared" si="7"/>
        <v>0</v>
      </c>
      <c r="AA13" s="20">
        <f t="shared" si="8"/>
        <v>0</v>
      </c>
      <c r="AD13"/>
    </row>
    <row r="14" spans="1:30" ht="14.4" x14ac:dyDescent="0.3">
      <c r="A14" s="12" t="s">
        <v>24</v>
      </c>
      <c r="B14" s="4" t="s">
        <v>25</v>
      </c>
      <c r="C14" s="5">
        <f t="shared" si="9"/>
        <v>13</v>
      </c>
      <c r="D14" s="2" t="s">
        <v>268</v>
      </c>
      <c r="E14" s="16">
        <f>Dsp_POFxSCN124!E14/SUM(Dsp_POFxSCN124!$E14:$N14)</f>
        <v>0.17995215889081512</v>
      </c>
      <c r="F14" s="16">
        <f>Dsp_POFxSCN124!F14/SUM(Dsp_POFxSCN124!$E14:$N14)</f>
        <v>0.16229281481987534</v>
      </c>
      <c r="G14" s="16">
        <f>Dsp_POFxSCN124!G14/SUM(Dsp_POFxSCN124!$E14:$N14)</f>
        <v>0.23341029284028361</v>
      </c>
      <c r="H14" s="16">
        <f>Dsp_POFxSCN124!H14/SUM(Dsp_POFxSCN124!$E14:$N14)</f>
        <v>7.2680274866253614E-2</v>
      </c>
      <c r="I14" s="16">
        <f>Dsp_POFxSCN124!I14/SUM(Dsp_POFxSCN124!$E14:$N14)</f>
        <v>9.7198667617403173E-2</v>
      </c>
      <c r="J14" s="16">
        <f>Dsp_POFxSCN124!J14/SUM(Dsp_POFxSCN124!$E14:$N14)</f>
        <v>6.3661683444425715E-2</v>
      </c>
      <c r="K14" s="16">
        <f>Dsp_POFxSCN124!K14/SUM(Dsp_POFxSCN124!$E14:$N14)</f>
        <v>8.2223798461562234E-2</v>
      </c>
      <c r="L14" s="16">
        <f>Dsp_POFxSCN124!L14/SUM(Dsp_POFxSCN124!$E14:$N14)</f>
        <v>3.6586020214516228E-2</v>
      </c>
      <c r="M14" s="16">
        <f>Dsp_POFxSCN124!M14/SUM(Dsp_POFxSCN124!$E14:$N14)</f>
        <v>3.1218914692990169E-2</v>
      </c>
      <c r="N14" s="16">
        <f>Dsp_POFxSCN124!N14/SUM(Dsp_POFxSCN124!$E14:$N14)</f>
        <v>4.0775374151874655E-2</v>
      </c>
      <c r="P14" s="18">
        <f>V3PUR!J14</f>
        <v>9045.9997999999996</v>
      </c>
      <c r="R14" s="20">
        <f t="shared" si="10"/>
        <v>1627.8471933358817</v>
      </c>
      <c r="S14" s="20">
        <f t="shared" si="0"/>
        <v>1468.1007704020294</v>
      </c>
      <c r="T14" s="20">
        <f t="shared" si="1"/>
        <v>2111.4294623511469</v>
      </c>
      <c r="U14" s="20">
        <f t="shared" si="2"/>
        <v>657.4657519040752</v>
      </c>
      <c r="V14" s="20">
        <f t="shared" si="3"/>
        <v>879.25912782729552</v>
      </c>
      <c r="W14" s="20">
        <f t="shared" si="4"/>
        <v>575.88357570593826</v>
      </c>
      <c r="X14" s="20">
        <f t="shared" si="5"/>
        <v>743.79646443853221</v>
      </c>
      <c r="Y14" s="20">
        <f t="shared" si="6"/>
        <v>330.95713154330974</v>
      </c>
      <c r="Z14" s="20">
        <f t="shared" si="7"/>
        <v>282.40629606900615</v>
      </c>
      <c r="AA14" s="20">
        <f t="shared" si="8"/>
        <v>368.85402642278331</v>
      </c>
      <c r="AD14"/>
    </row>
    <row r="15" spans="1:30" ht="14.4" x14ac:dyDescent="0.3">
      <c r="A15" s="12" t="s">
        <v>26</v>
      </c>
      <c r="B15" s="4" t="s">
        <v>27</v>
      </c>
      <c r="C15" s="5">
        <f t="shared" si="9"/>
        <v>14</v>
      </c>
      <c r="D15" s="2" t="s">
        <v>269</v>
      </c>
      <c r="E15" s="16">
        <f>Dsp_POFxSCN124!E15/SUM(Dsp_POFxSCN124!$E15:$N15)</f>
        <v>0.18774048614146374</v>
      </c>
      <c r="F15" s="16">
        <f>Dsp_POFxSCN124!F15/SUM(Dsp_POFxSCN124!$E15:$N15)</f>
        <v>0.12897505854333766</v>
      </c>
      <c r="G15" s="16">
        <f>Dsp_POFxSCN124!G15/SUM(Dsp_POFxSCN124!$E15:$N15)</f>
        <v>0.25523474913727606</v>
      </c>
      <c r="H15" s="16">
        <f>Dsp_POFxSCN124!H15/SUM(Dsp_POFxSCN124!$E15:$N15)</f>
        <v>9.9851361420831675E-2</v>
      </c>
      <c r="I15" s="16">
        <f>Dsp_POFxSCN124!I15/SUM(Dsp_POFxSCN124!$E15:$N15)</f>
        <v>0.12941234852525729</v>
      </c>
      <c r="J15" s="16">
        <f>Dsp_POFxSCN124!J15/SUM(Dsp_POFxSCN124!$E15:$N15)</f>
        <v>4.9946472507355524E-2</v>
      </c>
      <c r="K15" s="16">
        <f>Dsp_POFxSCN124!K15/SUM(Dsp_POFxSCN124!$E15:$N15)</f>
        <v>7.3699156707345642E-2</v>
      </c>
      <c r="L15" s="16">
        <f>Dsp_POFxSCN124!L15/SUM(Dsp_POFxSCN124!$E15:$N15)</f>
        <v>2.281872992690932E-2</v>
      </c>
      <c r="M15" s="16">
        <f>Dsp_POFxSCN124!M15/SUM(Dsp_POFxSCN124!$E15:$N15)</f>
        <v>3.0449850086811198E-2</v>
      </c>
      <c r="N15" s="16">
        <f>Dsp_POFxSCN124!N15/SUM(Dsp_POFxSCN124!$E15:$N15)</f>
        <v>2.1871787003411729E-2</v>
      </c>
      <c r="P15" s="18">
        <f>V3PUR!J15</f>
        <v>8878.589899999999</v>
      </c>
      <c r="R15" s="20">
        <f t="shared" si="10"/>
        <v>1666.8707840766897</v>
      </c>
      <c r="S15" s="20">
        <f t="shared" si="0"/>
        <v>1145.1166521347864</v>
      </c>
      <c r="T15" s="20">
        <f t="shared" si="1"/>
        <v>2266.1246658192526</v>
      </c>
      <c r="U15" s="20">
        <f t="shared" si="2"/>
        <v>886.5392890122456</v>
      </c>
      <c r="V15" s="20">
        <f t="shared" si="3"/>
        <v>1148.9991705516293</v>
      </c>
      <c r="W15" s="20">
        <f t="shared" si="4"/>
        <v>443.45424634443441</v>
      </c>
      <c r="X15" s="20">
        <f t="shared" si="5"/>
        <v>654.34458838035619</v>
      </c>
      <c r="Y15" s="20">
        <f t="shared" si="6"/>
        <v>202.59814505988481</v>
      </c>
      <c r="Z15" s="20">
        <f t="shared" si="7"/>
        <v>270.35173143727599</v>
      </c>
      <c r="AA15" s="20">
        <f t="shared" si="8"/>
        <v>194.19062718344261</v>
      </c>
      <c r="AD15"/>
    </row>
    <row r="16" spans="1:30" ht="14.4" x14ac:dyDescent="0.3">
      <c r="A16" s="12" t="s">
        <v>28</v>
      </c>
      <c r="B16" s="7" t="s">
        <v>29</v>
      </c>
      <c r="C16" s="5">
        <f t="shared" si="9"/>
        <v>15</v>
      </c>
      <c r="D16" s="2" t="s">
        <v>270</v>
      </c>
      <c r="E16" s="16">
        <f>Dsp_POFxSCN124!E16/SUM(Dsp_POFxSCN124!$E16:$N16)</f>
        <v>0.20059812944828853</v>
      </c>
      <c r="F16" s="16">
        <f>Dsp_POFxSCN124!F16/SUM(Dsp_POFxSCN124!$E16:$N16)</f>
        <v>0.16961719937458297</v>
      </c>
      <c r="G16" s="16">
        <f>Dsp_POFxSCN124!G16/SUM(Dsp_POFxSCN124!$E16:$N16)</f>
        <v>0.21551359651879798</v>
      </c>
      <c r="H16" s="16">
        <f>Dsp_POFxSCN124!H16/SUM(Dsp_POFxSCN124!$E16:$N16)</f>
        <v>6.3851239879384E-2</v>
      </c>
      <c r="I16" s="16">
        <f>Dsp_POFxSCN124!I16/SUM(Dsp_POFxSCN124!$E16:$N16)</f>
        <v>7.6773616633475247E-2</v>
      </c>
      <c r="J16" s="16">
        <f>Dsp_POFxSCN124!J16/SUM(Dsp_POFxSCN124!$E16:$N16)</f>
        <v>7.0181097146941512E-2</v>
      </c>
      <c r="K16" s="16">
        <f>Dsp_POFxSCN124!K16/SUM(Dsp_POFxSCN124!$E16:$N16)</f>
        <v>6.5701862761240848E-2</v>
      </c>
      <c r="L16" s="16">
        <f>Dsp_POFxSCN124!L16/SUM(Dsp_POFxSCN124!$E16:$N16)</f>
        <v>4.3438665384782457E-2</v>
      </c>
      <c r="M16" s="16">
        <f>Dsp_POFxSCN124!M16/SUM(Dsp_POFxSCN124!$E16:$N16)</f>
        <v>2.5315578176644843E-2</v>
      </c>
      <c r="N16" s="16">
        <f>Dsp_POFxSCN124!N16/SUM(Dsp_POFxSCN124!$E16:$N16)</f>
        <v>6.9009014675861777E-2</v>
      </c>
      <c r="P16" s="18">
        <f>V3PUR!J16</f>
        <v>14201.96</v>
      </c>
      <c r="R16" s="20">
        <f t="shared" si="10"/>
        <v>2848.8866104994158</v>
      </c>
      <c r="S16" s="20">
        <f t="shared" si="0"/>
        <v>2408.8966808298524</v>
      </c>
      <c r="T16" s="20">
        <f t="shared" si="1"/>
        <v>3060.715477216108</v>
      </c>
      <c r="U16" s="20">
        <f t="shared" si="2"/>
        <v>906.8127547174164</v>
      </c>
      <c r="V16" s="20">
        <f t="shared" si="3"/>
        <v>1090.3358324839501</v>
      </c>
      <c r="W16" s="20">
        <f t="shared" si="4"/>
        <v>996.70913443697737</v>
      </c>
      <c r="X16" s="20">
        <f t="shared" si="5"/>
        <v>933.09522686063201</v>
      </c>
      <c r="Y16" s="20">
        <f t="shared" si="6"/>
        <v>616.91418824806499</v>
      </c>
      <c r="Z16" s="20">
        <f t="shared" si="7"/>
        <v>359.53082864158296</v>
      </c>
      <c r="AA16" s="20">
        <f t="shared" si="8"/>
        <v>980.0632660660018</v>
      </c>
      <c r="AD16"/>
    </row>
    <row r="17" spans="1:30" ht="14.4" x14ac:dyDescent="0.3">
      <c r="A17" s="13" t="s">
        <v>30</v>
      </c>
      <c r="B17" s="7" t="s">
        <v>31</v>
      </c>
      <c r="C17" s="5">
        <f t="shared" si="9"/>
        <v>16</v>
      </c>
      <c r="D17" s="2" t="s">
        <v>271</v>
      </c>
      <c r="E17" s="16">
        <f>Dsp_POFxSCN124!E17/SUM(Dsp_POFxSCN124!$E17:$N17)</f>
        <v>0.24896952934161831</v>
      </c>
      <c r="F17" s="16">
        <f>Dsp_POFxSCN124!F17/SUM(Dsp_POFxSCN124!$E17:$N17)</f>
        <v>7.8027790000266717E-2</v>
      </c>
      <c r="G17" s="16">
        <f>Dsp_POFxSCN124!G17/SUM(Dsp_POFxSCN124!$E17:$N17)</f>
        <v>5.8242957880202707E-2</v>
      </c>
      <c r="H17" s="16">
        <f>Dsp_POFxSCN124!H17/SUM(Dsp_POFxSCN124!$E17:$N17)</f>
        <v>0.14395665815518841</v>
      </c>
      <c r="I17" s="16">
        <f>Dsp_POFxSCN124!I17/SUM(Dsp_POFxSCN124!$E17:$N17)</f>
        <v>0.12771262344747691</v>
      </c>
      <c r="J17" s="16">
        <f>Dsp_POFxSCN124!J17/SUM(Dsp_POFxSCN124!$E17:$N17)</f>
        <v>0.11580869258207033</v>
      </c>
      <c r="K17" s="16">
        <f>Dsp_POFxSCN124!K17/SUM(Dsp_POFxSCN124!$E17:$N17)</f>
        <v>5.2938906798034258E-2</v>
      </c>
      <c r="L17" s="16">
        <f>Dsp_POFxSCN124!L17/SUM(Dsp_POFxSCN124!$E17:$N17)</f>
        <v>1.1010151037696833E-2</v>
      </c>
      <c r="M17" s="16">
        <f>Dsp_POFxSCN124!M17/SUM(Dsp_POFxSCN124!$E17:$N17)</f>
        <v>8.9343941537747315E-2</v>
      </c>
      <c r="N17" s="16">
        <f>Dsp_POFxSCN124!N17/SUM(Dsp_POFxSCN124!$E17:$N17)</f>
        <v>7.3988749219698224E-2</v>
      </c>
      <c r="P17" s="18">
        <f>V3PUR!J17</f>
        <v>0</v>
      </c>
      <c r="R17" s="20">
        <f t="shared" si="10"/>
        <v>0</v>
      </c>
      <c r="S17" s="20">
        <f t="shared" si="0"/>
        <v>0</v>
      </c>
      <c r="T17" s="20">
        <f t="shared" si="1"/>
        <v>0</v>
      </c>
      <c r="U17" s="20">
        <f t="shared" si="2"/>
        <v>0</v>
      </c>
      <c r="V17" s="20">
        <f t="shared" si="3"/>
        <v>0</v>
      </c>
      <c r="W17" s="20">
        <f t="shared" si="4"/>
        <v>0</v>
      </c>
      <c r="X17" s="20">
        <f t="shared" si="5"/>
        <v>0</v>
      </c>
      <c r="Y17" s="20">
        <f t="shared" si="6"/>
        <v>0</v>
      </c>
      <c r="Z17" s="20">
        <f t="shared" si="7"/>
        <v>0</v>
      </c>
      <c r="AA17" s="20">
        <f t="shared" si="8"/>
        <v>0</v>
      </c>
      <c r="AD17"/>
    </row>
    <row r="18" spans="1:30" ht="14.4" x14ac:dyDescent="0.3">
      <c r="A18" s="12" t="s">
        <v>32</v>
      </c>
      <c r="B18" s="4" t="s">
        <v>33</v>
      </c>
      <c r="C18" s="5">
        <f t="shared" si="9"/>
        <v>17</v>
      </c>
      <c r="D18" s="2" t="s">
        <v>272</v>
      </c>
      <c r="E18" s="16">
        <f>Dsp_POFxSCN124!E18/SUM(Dsp_POFxSCN124!$E18:$N18)</f>
        <v>4.4969765907479087E-3</v>
      </c>
      <c r="F18" s="16">
        <f>Dsp_POFxSCN124!F18/SUM(Dsp_POFxSCN124!$E18:$N18)</f>
        <v>9.1720510865087746E-3</v>
      </c>
      <c r="G18" s="16">
        <f>Dsp_POFxSCN124!G18/SUM(Dsp_POFxSCN124!$E18:$N18)</f>
        <v>0.17607138804895819</v>
      </c>
      <c r="H18" s="16">
        <f>Dsp_POFxSCN124!H18/SUM(Dsp_POFxSCN124!$E18:$N18)</f>
        <v>4.8588230383322627E-2</v>
      </c>
      <c r="I18" s="16">
        <f>Dsp_POFxSCN124!I18/SUM(Dsp_POFxSCN124!$E18:$N18)</f>
        <v>9.4591119251485362E-2</v>
      </c>
      <c r="J18" s="16">
        <f>Dsp_POFxSCN124!J18/SUM(Dsp_POFxSCN124!$E18:$N18)</f>
        <v>0.2496311553297596</v>
      </c>
      <c r="K18" s="16">
        <f>Dsp_POFxSCN124!K18/SUM(Dsp_POFxSCN124!$E18:$N18)</f>
        <v>4.6065401811857663E-2</v>
      </c>
      <c r="L18" s="16">
        <f>Dsp_POFxSCN124!L18/SUM(Dsp_POFxSCN124!$E18:$N18)</f>
        <v>0.11761134069800275</v>
      </c>
      <c r="M18" s="16">
        <f>Dsp_POFxSCN124!M18/SUM(Dsp_POFxSCN124!$E18:$N18)</f>
        <v>8.851670984344634E-2</v>
      </c>
      <c r="N18" s="16">
        <f>Dsp_POFxSCN124!N18/SUM(Dsp_POFxSCN124!$E18:$N18)</f>
        <v>0.16525562695591056</v>
      </c>
      <c r="P18" s="18">
        <f>V3PUR!J18</f>
        <v>0</v>
      </c>
      <c r="R18" s="20">
        <f t="shared" si="10"/>
        <v>0</v>
      </c>
      <c r="S18" s="20">
        <f t="shared" si="0"/>
        <v>0</v>
      </c>
      <c r="T18" s="20">
        <f t="shared" si="1"/>
        <v>0</v>
      </c>
      <c r="U18" s="20">
        <f t="shared" si="2"/>
        <v>0</v>
      </c>
      <c r="V18" s="20">
        <f t="shared" si="3"/>
        <v>0</v>
      </c>
      <c r="W18" s="20">
        <f t="shared" si="4"/>
        <v>0</v>
      </c>
      <c r="X18" s="20">
        <f t="shared" si="5"/>
        <v>0</v>
      </c>
      <c r="Y18" s="20">
        <f t="shared" si="6"/>
        <v>0</v>
      </c>
      <c r="Z18" s="20">
        <f t="shared" si="7"/>
        <v>0</v>
      </c>
      <c r="AA18" s="20">
        <f t="shared" si="8"/>
        <v>0</v>
      </c>
      <c r="AD18"/>
    </row>
    <row r="19" spans="1:30" ht="14.4" x14ac:dyDescent="0.3">
      <c r="A19" s="12" t="s">
        <v>34</v>
      </c>
      <c r="B19" s="4" t="s">
        <v>35</v>
      </c>
      <c r="C19" s="5">
        <f t="shared" si="9"/>
        <v>18</v>
      </c>
      <c r="D19" s="2"/>
      <c r="E19" s="16"/>
      <c r="F19" s="16"/>
      <c r="G19" s="16"/>
      <c r="H19" s="16"/>
      <c r="I19" s="16"/>
      <c r="J19" s="16"/>
      <c r="K19" s="16"/>
      <c r="L19" s="16"/>
      <c r="M19" s="16"/>
      <c r="N19" s="16"/>
      <c r="P19" s="18">
        <f>V3PUR!J19</f>
        <v>0</v>
      </c>
      <c r="R19" s="20">
        <f t="shared" si="10"/>
        <v>0</v>
      </c>
      <c r="S19" s="20">
        <f t="shared" si="0"/>
        <v>0</v>
      </c>
      <c r="T19" s="20">
        <f t="shared" si="1"/>
        <v>0</v>
      </c>
      <c r="U19" s="20">
        <f t="shared" si="2"/>
        <v>0</v>
      </c>
      <c r="V19" s="20">
        <f t="shared" si="3"/>
        <v>0</v>
      </c>
      <c r="W19" s="20">
        <f t="shared" si="4"/>
        <v>0</v>
      </c>
      <c r="X19" s="20">
        <f t="shared" si="5"/>
        <v>0</v>
      </c>
      <c r="Y19" s="20">
        <f t="shared" si="6"/>
        <v>0</v>
      </c>
      <c r="Z19" s="20">
        <f t="shared" si="7"/>
        <v>0</v>
      </c>
      <c r="AA19" s="20">
        <f t="shared" si="8"/>
        <v>0</v>
      </c>
      <c r="AD19"/>
    </row>
    <row r="20" spans="1:30" ht="14.4" x14ac:dyDescent="0.3">
      <c r="A20" s="12" t="s">
        <v>36</v>
      </c>
      <c r="B20" s="7" t="s">
        <v>37</v>
      </c>
      <c r="C20" s="5">
        <f t="shared" si="9"/>
        <v>19</v>
      </c>
      <c r="D20" s="2"/>
      <c r="E20" s="16"/>
      <c r="F20" s="16"/>
      <c r="G20" s="16"/>
      <c r="H20" s="16"/>
      <c r="I20" s="16"/>
      <c r="J20" s="16"/>
      <c r="K20" s="16"/>
      <c r="L20" s="16"/>
      <c r="M20" s="16"/>
      <c r="N20" s="16"/>
      <c r="P20" s="18">
        <f>V3PUR!J20</f>
        <v>0</v>
      </c>
      <c r="R20" s="20">
        <f t="shared" si="10"/>
        <v>0</v>
      </c>
      <c r="S20" s="20">
        <f t="shared" si="0"/>
        <v>0</v>
      </c>
      <c r="T20" s="20">
        <f t="shared" si="1"/>
        <v>0</v>
      </c>
      <c r="U20" s="20">
        <f t="shared" si="2"/>
        <v>0</v>
      </c>
      <c r="V20" s="20">
        <f t="shared" si="3"/>
        <v>0</v>
      </c>
      <c r="W20" s="20">
        <f t="shared" si="4"/>
        <v>0</v>
      </c>
      <c r="X20" s="20">
        <f t="shared" si="5"/>
        <v>0</v>
      </c>
      <c r="Y20" s="20">
        <f t="shared" si="6"/>
        <v>0</v>
      </c>
      <c r="Z20" s="20">
        <f t="shared" si="7"/>
        <v>0</v>
      </c>
      <c r="AA20" s="20">
        <f t="shared" si="8"/>
        <v>0</v>
      </c>
      <c r="AD20"/>
    </row>
    <row r="21" spans="1:30" ht="14.4" x14ac:dyDescent="0.3">
      <c r="A21" s="13" t="s">
        <v>38</v>
      </c>
      <c r="B21" s="7" t="s">
        <v>39</v>
      </c>
      <c r="C21" s="5">
        <f t="shared" si="9"/>
        <v>20</v>
      </c>
      <c r="D21" s="2"/>
      <c r="E21" s="16"/>
      <c r="F21" s="16"/>
      <c r="G21" s="16"/>
      <c r="H21" s="16"/>
      <c r="I21" s="16"/>
      <c r="J21" s="16"/>
      <c r="K21" s="16"/>
      <c r="L21" s="16"/>
      <c r="M21" s="16"/>
      <c r="N21" s="16"/>
      <c r="P21" s="18">
        <f>V3PUR!J21</f>
        <v>0</v>
      </c>
      <c r="R21" s="20">
        <f t="shared" si="10"/>
        <v>0</v>
      </c>
      <c r="S21" s="20">
        <f t="shared" si="0"/>
        <v>0</v>
      </c>
      <c r="T21" s="20">
        <f t="shared" si="1"/>
        <v>0</v>
      </c>
      <c r="U21" s="20">
        <f t="shared" si="2"/>
        <v>0</v>
      </c>
      <c r="V21" s="20">
        <f t="shared" si="3"/>
        <v>0</v>
      </c>
      <c r="W21" s="20">
        <f t="shared" si="4"/>
        <v>0</v>
      </c>
      <c r="X21" s="20">
        <f t="shared" si="5"/>
        <v>0</v>
      </c>
      <c r="Y21" s="20">
        <f t="shared" si="6"/>
        <v>0</v>
      </c>
      <c r="Z21" s="20">
        <f t="shared" si="7"/>
        <v>0</v>
      </c>
      <c r="AA21" s="20">
        <f t="shared" si="8"/>
        <v>0</v>
      </c>
      <c r="AD21"/>
    </row>
    <row r="22" spans="1:30" ht="14.4" x14ac:dyDescent="0.3">
      <c r="A22" s="12" t="s">
        <v>40</v>
      </c>
      <c r="B22" s="7" t="s">
        <v>41</v>
      </c>
      <c r="C22" s="5">
        <f t="shared" si="9"/>
        <v>21</v>
      </c>
      <c r="D22" s="2" t="s">
        <v>273</v>
      </c>
      <c r="E22" s="16">
        <f>Dsp_POFxSCN124!E22/SUM(Dsp_POFxSCN124!$E22:$N22)</f>
        <v>0.12799769719309323</v>
      </c>
      <c r="F22" s="16">
        <f>Dsp_POFxSCN124!F22/SUM(Dsp_POFxSCN124!$E22:$N22)</f>
        <v>0.14099813381498813</v>
      </c>
      <c r="G22" s="16">
        <f>Dsp_POFxSCN124!G22/SUM(Dsp_POFxSCN124!$E22:$N22)</f>
        <v>0.2190475998558398</v>
      </c>
      <c r="H22" s="16">
        <f>Dsp_POFxSCN124!H22/SUM(Dsp_POFxSCN124!$E22:$N22)</f>
        <v>7.5155940833122284E-2</v>
      </c>
      <c r="I22" s="16">
        <f>Dsp_POFxSCN124!I22/SUM(Dsp_POFxSCN124!$E22:$N22)</f>
        <v>0.11295328814158277</v>
      </c>
      <c r="J22" s="16">
        <f>Dsp_POFxSCN124!J22/SUM(Dsp_POFxSCN124!$E22:$N22)</f>
        <v>7.88128493996193E-2</v>
      </c>
      <c r="K22" s="16">
        <f>Dsp_POFxSCN124!K22/SUM(Dsp_POFxSCN124!$E22:$N22)</f>
        <v>0.10246091058500059</v>
      </c>
      <c r="L22" s="16">
        <f>Dsp_POFxSCN124!L22/SUM(Dsp_POFxSCN124!$E22:$N22)</f>
        <v>5.3120225682510007E-2</v>
      </c>
      <c r="M22" s="16">
        <f>Dsp_POFxSCN124!M22/SUM(Dsp_POFxSCN124!$E22:$N22)</f>
        <v>4.5339060221247493E-2</v>
      </c>
      <c r="N22" s="16">
        <f>Dsp_POFxSCN124!N22/SUM(Dsp_POFxSCN124!$E22:$N22)</f>
        <v>4.4114294272996395E-2</v>
      </c>
      <c r="P22" s="18">
        <f>V3PUR!J22</f>
        <v>117922.5987</v>
      </c>
      <c r="R22" s="20">
        <f t="shared" si="10"/>
        <v>15093.82108062525</v>
      </c>
      <c r="S22" s="20">
        <f t="shared" si="0"/>
        <v>16626.866351313747</v>
      </c>
      <c r="T22" s="20">
        <f t="shared" si="1"/>
        <v>25830.662213998374</v>
      </c>
      <c r="U22" s="20">
        <f t="shared" si="2"/>
        <v>8862.5838507852222</v>
      </c>
      <c r="V22" s="20">
        <f t="shared" si="3"/>
        <v>13319.745269365334</v>
      </c>
      <c r="W22" s="20">
        <f t="shared" si="4"/>
        <v>9293.8160121548426</v>
      </c>
      <c r="X22" s="20">
        <f t="shared" si="5"/>
        <v>12082.456841351608</v>
      </c>
      <c r="Y22" s="20">
        <f t="shared" si="6"/>
        <v>6264.0750560120614</v>
      </c>
      <c r="Z22" s="20">
        <f t="shared" si="7"/>
        <v>5346.4998039053016</v>
      </c>
      <c r="AA22" s="20">
        <f t="shared" si="8"/>
        <v>5202.0722204882622</v>
      </c>
      <c r="AD22"/>
    </row>
    <row r="23" spans="1:30" ht="14.4" x14ac:dyDescent="0.3">
      <c r="A23" s="12" t="s">
        <v>42</v>
      </c>
      <c r="B23" s="4" t="s">
        <v>43</v>
      </c>
      <c r="C23" s="5">
        <f t="shared" si="9"/>
        <v>22</v>
      </c>
      <c r="D23" s="2" t="s">
        <v>274</v>
      </c>
      <c r="E23" s="16">
        <f>Dsp_POFxSCN124!E23/SUM(Dsp_POFxSCN124!$E23:$N23)</f>
        <v>0.10685345364621812</v>
      </c>
      <c r="F23" s="16">
        <f>Dsp_POFxSCN124!F23/SUM(Dsp_POFxSCN124!$E23:$N23)</f>
        <v>0.13095549836981041</v>
      </c>
      <c r="G23" s="16">
        <f>Dsp_POFxSCN124!G23/SUM(Dsp_POFxSCN124!$E23:$N23)</f>
        <v>0.20872899746245013</v>
      </c>
      <c r="H23" s="16">
        <f>Dsp_POFxSCN124!H23/SUM(Dsp_POFxSCN124!$E23:$N23)</f>
        <v>6.9119006255901075E-2</v>
      </c>
      <c r="I23" s="16">
        <f>Dsp_POFxSCN124!I23/SUM(Dsp_POFxSCN124!$E23:$N23)</f>
        <v>0.14209732122071628</v>
      </c>
      <c r="J23" s="16">
        <f>Dsp_POFxSCN124!J23/SUM(Dsp_POFxSCN124!$E23:$N23)</f>
        <v>8.5746991288115207E-2</v>
      </c>
      <c r="K23" s="16">
        <f>Dsp_POFxSCN124!K23/SUM(Dsp_POFxSCN124!$E23:$N23)</f>
        <v>0.11847474771707904</v>
      </c>
      <c r="L23" s="16">
        <f>Dsp_POFxSCN124!L23/SUM(Dsp_POFxSCN124!$E23:$N23)</f>
        <v>5.1715256900531699E-2</v>
      </c>
      <c r="M23" s="16">
        <f>Dsp_POFxSCN124!M23/SUM(Dsp_POFxSCN124!$E23:$N23)</f>
        <v>4.840367123493939E-2</v>
      </c>
      <c r="N23" s="16">
        <f>Dsp_POFxSCN124!N23/SUM(Dsp_POFxSCN124!$E23:$N23)</f>
        <v>3.7905055904238608E-2</v>
      </c>
      <c r="P23" s="18">
        <f>V3PUR!J23</f>
        <v>7966</v>
      </c>
      <c r="R23" s="20">
        <f t="shared" si="10"/>
        <v>851.19461174577361</v>
      </c>
      <c r="S23" s="20">
        <f t="shared" si="0"/>
        <v>1043.1915000139097</v>
      </c>
      <c r="T23" s="20">
        <f t="shared" si="1"/>
        <v>1662.7351937858778</v>
      </c>
      <c r="U23" s="20">
        <f t="shared" si="2"/>
        <v>550.60200383450797</v>
      </c>
      <c r="V23" s="20">
        <f t="shared" si="3"/>
        <v>1131.9472608442259</v>
      </c>
      <c r="W23" s="20">
        <f t="shared" si="4"/>
        <v>683.06053260112571</v>
      </c>
      <c r="X23" s="20">
        <f t="shared" si="5"/>
        <v>943.76984031425161</v>
      </c>
      <c r="Y23" s="20">
        <f t="shared" si="6"/>
        <v>411.96373646963553</v>
      </c>
      <c r="Z23" s="20">
        <f t="shared" si="7"/>
        <v>385.58364505752718</v>
      </c>
      <c r="AA23" s="20">
        <f t="shared" si="8"/>
        <v>301.95167533316476</v>
      </c>
      <c r="AD23"/>
    </row>
    <row r="24" spans="1:30" ht="14.4" x14ac:dyDescent="0.3">
      <c r="A24" s="12" t="s">
        <v>44</v>
      </c>
      <c r="B24" s="7" t="s">
        <v>45</v>
      </c>
      <c r="C24" s="5">
        <f t="shared" si="9"/>
        <v>23</v>
      </c>
      <c r="D24" s="2" t="s">
        <v>275</v>
      </c>
      <c r="E24" s="16">
        <f>Dsp_POFxSCN124!E24/SUM(Dsp_POFxSCN124!$E24:$N24)</f>
        <v>0.16255541114487385</v>
      </c>
      <c r="F24" s="16">
        <f>Dsp_POFxSCN124!F24/SUM(Dsp_POFxSCN124!$E24:$N24)</f>
        <v>0.15137869867232462</v>
      </c>
      <c r="G24" s="16">
        <f>Dsp_POFxSCN124!G24/SUM(Dsp_POFxSCN124!$E24:$N24)</f>
        <v>0.22319208204100097</v>
      </c>
      <c r="H24" s="16">
        <f>Dsp_POFxSCN124!H24/SUM(Dsp_POFxSCN124!$E24:$N24)</f>
        <v>7.2960345655896514E-2</v>
      </c>
      <c r="I24" s="16">
        <f>Dsp_POFxSCN124!I24/SUM(Dsp_POFxSCN124!$E24:$N24)</f>
        <v>0.10600197713451499</v>
      </c>
      <c r="J24" s="16">
        <f>Dsp_POFxSCN124!J24/SUM(Dsp_POFxSCN124!$E24:$N24)</f>
        <v>7.2027600382196758E-2</v>
      </c>
      <c r="K24" s="16">
        <f>Dsp_POFxSCN124!K24/SUM(Dsp_POFxSCN124!$E24:$N24)</f>
        <v>8.5536846455913071E-2</v>
      </c>
      <c r="L24" s="16">
        <f>Dsp_POFxSCN124!L24/SUM(Dsp_POFxSCN124!$E24:$N24)</f>
        <v>4.2823296461821342E-2</v>
      </c>
      <c r="M24" s="16">
        <f>Dsp_POFxSCN124!M24/SUM(Dsp_POFxSCN124!$E24:$N24)</f>
        <v>4.2290134696033439E-2</v>
      </c>
      <c r="N24" s="16">
        <f>Dsp_POFxSCN124!N24/SUM(Dsp_POFxSCN124!$E24:$N24)</f>
        <v>4.1233607355424383E-2</v>
      </c>
      <c r="P24" s="18">
        <f>V3PUR!J24</f>
        <v>33436.0003</v>
      </c>
      <c r="R24" s="20">
        <f t="shared" si="10"/>
        <v>5435.2027758066251</v>
      </c>
      <c r="S24" s="20">
        <f t="shared" si="0"/>
        <v>5061.4982142214558</v>
      </c>
      <c r="T24" s="20">
        <f t="shared" si="1"/>
        <v>7462.6505220805329</v>
      </c>
      <c r="U24" s="20">
        <f t="shared" si="2"/>
        <v>2439.5021392386593</v>
      </c>
      <c r="V24" s="20">
        <f t="shared" si="3"/>
        <v>3544.2821392702363</v>
      </c>
      <c r="W24" s="20">
        <f t="shared" si="4"/>
        <v>2408.3148679874107</v>
      </c>
      <c r="X24" s="20">
        <f t="shared" si="5"/>
        <v>2860.0100237609631</v>
      </c>
      <c r="Y24" s="20">
        <f t="shared" si="6"/>
        <v>1431.8397533444472</v>
      </c>
      <c r="Z24" s="20">
        <f t="shared" si="7"/>
        <v>1414.0129563836144</v>
      </c>
      <c r="AA24" s="20">
        <f t="shared" si="8"/>
        <v>1378.6869079060518</v>
      </c>
      <c r="AD24"/>
    </row>
    <row r="25" spans="1:30" ht="14.4" x14ac:dyDescent="0.3">
      <c r="A25" s="12" t="s">
        <v>46</v>
      </c>
      <c r="B25" s="4" t="s">
        <v>47</v>
      </c>
      <c r="C25" s="5">
        <f t="shared" si="9"/>
        <v>24</v>
      </c>
      <c r="D25" s="2" t="s">
        <v>276</v>
      </c>
      <c r="E25" s="16">
        <f>Dsp_POFxSCN124!E25/SUM(Dsp_POFxSCN124!$E25:$N25)</f>
        <v>7.9843468374295415E-2</v>
      </c>
      <c r="F25" s="16">
        <f>Dsp_POFxSCN124!F25/SUM(Dsp_POFxSCN124!$E25:$N25)</f>
        <v>7.4861638055157317E-2</v>
      </c>
      <c r="G25" s="16">
        <f>Dsp_POFxSCN124!G25/SUM(Dsp_POFxSCN124!$E25:$N25)</f>
        <v>0.18316229513095694</v>
      </c>
      <c r="H25" s="16">
        <f>Dsp_POFxSCN124!H25/SUM(Dsp_POFxSCN124!$E25:$N25)</f>
        <v>4.6958810591159958E-2</v>
      </c>
      <c r="I25" s="16">
        <f>Dsp_POFxSCN124!I25/SUM(Dsp_POFxSCN124!$E25:$N25)</f>
        <v>0.11756001460544792</v>
      </c>
      <c r="J25" s="16">
        <f>Dsp_POFxSCN124!J25/SUM(Dsp_POFxSCN124!$E25:$N25)</f>
        <v>7.6092279431823076E-2</v>
      </c>
      <c r="K25" s="16">
        <f>Dsp_POFxSCN124!K25/SUM(Dsp_POFxSCN124!$E25:$N25)</f>
        <v>0.10145143487413763</v>
      </c>
      <c r="L25" s="16">
        <f>Dsp_POFxSCN124!L25/SUM(Dsp_POFxSCN124!$E25:$N25)</f>
        <v>8.8091411578869058E-2</v>
      </c>
      <c r="M25" s="16">
        <f>Dsp_POFxSCN124!M25/SUM(Dsp_POFxSCN124!$E25:$N25)</f>
        <v>7.9436174391014552E-2</v>
      </c>
      <c r="N25" s="16">
        <f>Dsp_POFxSCN124!N25/SUM(Dsp_POFxSCN124!$E25:$N25)</f>
        <v>0.15254247296713808</v>
      </c>
      <c r="P25" s="18">
        <f>V3PUR!J25</f>
        <v>8285.630000000001</v>
      </c>
      <c r="R25" s="20">
        <f t="shared" si="10"/>
        <v>661.55343686611343</v>
      </c>
      <c r="S25" s="20">
        <f t="shared" si="0"/>
        <v>620.27583411895318</v>
      </c>
      <c r="T25" s="20">
        <f t="shared" si="1"/>
        <v>1517.615007405911</v>
      </c>
      <c r="U25" s="20">
        <f t="shared" si="2"/>
        <v>389.08332979843271</v>
      </c>
      <c r="V25" s="20">
        <f t="shared" si="3"/>
        <v>974.05878381533751</v>
      </c>
      <c r="W25" s="20">
        <f t="shared" si="4"/>
        <v>630.47247322869634</v>
      </c>
      <c r="X25" s="20">
        <f t="shared" si="5"/>
        <v>840.58905233620112</v>
      </c>
      <c r="Y25" s="20">
        <f t="shared" si="6"/>
        <v>729.89284252022492</v>
      </c>
      <c r="Z25" s="20">
        <f t="shared" si="7"/>
        <v>658.17874961942198</v>
      </c>
      <c r="AA25" s="20">
        <f t="shared" si="8"/>
        <v>1263.9104902907084</v>
      </c>
      <c r="AD25"/>
    </row>
    <row r="26" spans="1:30" ht="14.4" x14ac:dyDescent="0.3">
      <c r="A26" s="13" t="s">
        <v>48</v>
      </c>
      <c r="B26" s="4" t="s">
        <v>49</v>
      </c>
      <c r="C26" s="5">
        <f t="shared" si="9"/>
        <v>25</v>
      </c>
      <c r="D26" s="2" t="s">
        <v>277</v>
      </c>
      <c r="E26" s="16">
        <f>Dsp_POFxSCN124!E26/SUM(Dsp_POFxSCN124!$E26:$N26)</f>
        <v>8.6310589569857085E-2</v>
      </c>
      <c r="F26" s="16">
        <f>Dsp_POFxSCN124!F26/SUM(Dsp_POFxSCN124!$E26:$N26)</f>
        <v>0.11358057197086933</v>
      </c>
      <c r="G26" s="16">
        <f>Dsp_POFxSCN124!G26/SUM(Dsp_POFxSCN124!$E26:$N26)</f>
        <v>0.19958874379245198</v>
      </c>
      <c r="H26" s="16">
        <f>Dsp_POFxSCN124!H26/SUM(Dsp_POFxSCN124!$E26:$N26)</f>
        <v>8.9061045697462288E-2</v>
      </c>
      <c r="I26" s="16">
        <f>Dsp_POFxSCN124!I26/SUM(Dsp_POFxSCN124!$E26:$N26)</f>
        <v>0.12434211728507118</v>
      </c>
      <c r="J26" s="16">
        <f>Dsp_POFxSCN124!J26/SUM(Dsp_POFxSCN124!$E26:$N26)</f>
        <v>9.0719188231631512E-2</v>
      </c>
      <c r="K26" s="16">
        <f>Dsp_POFxSCN124!K26/SUM(Dsp_POFxSCN124!$E26:$N26)</f>
        <v>0.12484272784416803</v>
      </c>
      <c r="L26" s="16">
        <f>Dsp_POFxSCN124!L26/SUM(Dsp_POFxSCN124!$E26:$N26)</f>
        <v>6.0404618366128343E-2</v>
      </c>
      <c r="M26" s="16">
        <f>Dsp_POFxSCN124!M26/SUM(Dsp_POFxSCN124!$E26:$N26)</f>
        <v>5.1520322796877412E-2</v>
      </c>
      <c r="N26" s="16">
        <f>Dsp_POFxSCN124!N26/SUM(Dsp_POFxSCN124!$E26:$N26)</f>
        <v>5.9630074445482933E-2</v>
      </c>
      <c r="P26" s="18">
        <f>V3PUR!J26</f>
        <v>17467.999799999998</v>
      </c>
      <c r="R26" s="20">
        <f t="shared" si="10"/>
        <v>1507.6733613441454</v>
      </c>
      <c r="S26" s="20">
        <f t="shared" si="0"/>
        <v>1984.0254084710309</v>
      </c>
      <c r="T26" s="20">
        <f t="shared" si="1"/>
        <v>3486.416136648802</v>
      </c>
      <c r="U26" s="20">
        <f t="shared" si="2"/>
        <v>1555.718328431062</v>
      </c>
      <c r="V26" s="20">
        <f t="shared" si="3"/>
        <v>2172.0080798671997</v>
      </c>
      <c r="W26" s="20">
        <f t="shared" si="4"/>
        <v>1584.6827618863015</v>
      </c>
      <c r="X26" s="20">
        <f t="shared" si="5"/>
        <v>2180.7527450133812</v>
      </c>
      <c r="Y26" s="20">
        <f t="shared" si="6"/>
        <v>1055.1478615386061</v>
      </c>
      <c r="Z26" s="20">
        <f t="shared" si="7"/>
        <v>899.95698831178993</v>
      </c>
      <c r="AA26" s="20">
        <f t="shared" si="8"/>
        <v>1041.6181284876809</v>
      </c>
      <c r="AD26"/>
    </row>
    <row r="27" spans="1:30" ht="14.4" x14ac:dyDescent="0.3">
      <c r="A27" s="13" t="s">
        <v>50</v>
      </c>
      <c r="B27" s="4" t="s">
        <v>51</v>
      </c>
      <c r="C27" s="5">
        <f t="shared" si="9"/>
        <v>26</v>
      </c>
      <c r="D27" s="2" t="s">
        <v>278</v>
      </c>
      <c r="E27" s="16">
        <f>Dsp_POFxSCN124!E27/SUM(Dsp_POFxSCN124!$E27:$N27)</f>
        <v>8.6160743756697036E-2</v>
      </c>
      <c r="F27" s="16">
        <f>Dsp_POFxSCN124!F27/SUM(Dsp_POFxSCN124!$E27:$N27)</f>
        <v>0.10026209183127496</v>
      </c>
      <c r="G27" s="16">
        <f>Dsp_POFxSCN124!G27/SUM(Dsp_POFxSCN124!$E27:$N27)</f>
        <v>0.17201107239322588</v>
      </c>
      <c r="H27" s="16">
        <f>Dsp_POFxSCN124!H27/SUM(Dsp_POFxSCN124!$E27:$N27)</f>
        <v>7.1756728313843776E-2</v>
      </c>
      <c r="I27" s="16">
        <f>Dsp_POFxSCN124!I27/SUM(Dsp_POFxSCN124!$E27:$N27)</f>
        <v>0.11510666022195433</v>
      </c>
      <c r="J27" s="16">
        <f>Dsp_POFxSCN124!J27/SUM(Dsp_POFxSCN124!$E27:$N27)</f>
        <v>8.2326560679343783E-2</v>
      </c>
      <c r="K27" s="16">
        <f>Dsp_POFxSCN124!K27/SUM(Dsp_POFxSCN124!$E27:$N27)</f>
        <v>0.12158081978639501</v>
      </c>
      <c r="L27" s="16">
        <f>Dsp_POFxSCN124!L27/SUM(Dsp_POFxSCN124!$E27:$N27)</f>
        <v>7.4374349016737271E-2</v>
      </c>
      <c r="M27" s="16">
        <f>Dsp_POFxSCN124!M27/SUM(Dsp_POFxSCN124!$E27:$N27)</f>
        <v>7.7562890536113455E-2</v>
      </c>
      <c r="N27" s="16">
        <f>Dsp_POFxSCN124!N27/SUM(Dsp_POFxSCN124!$E27:$N27)</f>
        <v>9.8858083464414492E-2</v>
      </c>
      <c r="P27" s="18">
        <f>V3PUR!J27</f>
        <v>61748.329699999995</v>
      </c>
      <c r="R27" s="20">
        <f t="shared" si="10"/>
        <v>5320.282012685745</v>
      </c>
      <c r="S27" s="20">
        <f t="shared" si="0"/>
        <v>6191.0167028092428</v>
      </c>
      <c r="T27" s="20">
        <f t="shared" si="1"/>
        <v>10621.396410187479</v>
      </c>
      <c r="U27" s="20">
        <f t="shared" si="2"/>
        <v>4430.85811811655</v>
      </c>
      <c r="V27" s="20">
        <f t="shared" si="3"/>
        <v>7107.6440060511104</v>
      </c>
      <c r="W27" s="20">
        <f t="shared" si="4"/>
        <v>5083.5276118951751</v>
      </c>
      <c r="X27" s="20">
        <f t="shared" si="5"/>
        <v>7507.412545366602</v>
      </c>
      <c r="Y27" s="20">
        <f t="shared" si="6"/>
        <v>4592.491824308363</v>
      </c>
      <c r="Z27" s="20">
        <f t="shared" si="7"/>
        <v>4789.378937308943</v>
      </c>
      <c r="AA27" s="20">
        <f t="shared" si="8"/>
        <v>6104.3215312707835</v>
      </c>
      <c r="AD27"/>
    </row>
    <row r="28" spans="1:30" ht="14.4" x14ac:dyDescent="0.3">
      <c r="A28" s="12" t="s">
        <v>52</v>
      </c>
      <c r="B28" s="4" t="s">
        <v>53</v>
      </c>
      <c r="C28" s="5">
        <f t="shared" si="9"/>
        <v>27</v>
      </c>
      <c r="D28" s="2" t="s">
        <v>279</v>
      </c>
      <c r="E28" s="16">
        <f>Dsp_POFxSCN124!E28/SUM(Dsp_POFxSCN124!$E28:$N28)</f>
        <v>0.21409692295153177</v>
      </c>
      <c r="F28" s="16">
        <f>Dsp_POFxSCN124!F28/SUM(Dsp_POFxSCN124!$E28:$N28)</f>
        <v>0.18331510390221908</v>
      </c>
      <c r="G28" s="16">
        <f>Dsp_POFxSCN124!G28/SUM(Dsp_POFxSCN124!$E28:$N28)</f>
        <v>0.24693054733772971</v>
      </c>
      <c r="H28" s="16">
        <f>Dsp_POFxSCN124!H28/SUM(Dsp_POFxSCN124!$E28:$N28)</f>
        <v>7.1317887534248142E-2</v>
      </c>
      <c r="I28" s="16">
        <f>Dsp_POFxSCN124!I28/SUM(Dsp_POFxSCN124!$E28:$N28)</f>
        <v>8.3225315502455294E-2</v>
      </c>
      <c r="J28" s="16">
        <f>Dsp_POFxSCN124!J28/SUM(Dsp_POFxSCN124!$E28:$N28)</f>
        <v>5.4913164266802809E-2</v>
      </c>
      <c r="K28" s="16">
        <f>Dsp_POFxSCN124!K28/SUM(Dsp_POFxSCN124!$E28:$N28)</f>
        <v>7.1236552517399604E-2</v>
      </c>
      <c r="L28" s="16">
        <f>Dsp_POFxSCN124!L28/SUM(Dsp_POFxSCN124!$E28:$N28)</f>
        <v>2.9457358628788257E-2</v>
      </c>
      <c r="M28" s="16">
        <f>Dsp_POFxSCN124!M28/SUM(Dsp_POFxSCN124!$E28:$N28)</f>
        <v>2.395278587508088E-2</v>
      </c>
      <c r="N28" s="16">
        <f>Dsp_POFxSCN124!N28/SUM(Dsp_POFxSCN124!$E28:$N28)</f>
        <v>2.1554361483744709E-2</v>
      </c>
      <c r="P28" s="18">
        <f>V3PUR!J28</f>
        <v>9394</v>
      </c>
      <c r="R28" s="20">
        <f t="shared" si="10"/>
        <v>2011.2264942066895</v>
      </c>
      <c r="S28" s="20">
        <f t="shared" si="0"/>
        <v>1722.0620860574461</v>
      </c>
      <c r="T28" s="20">
        <f t="shared" si="1"/>
        <v>2319.6655616906328</v>
      </c>
      <c r="U28" s="20">
        <f t="shared" si="2"/>
        <v>669.96023549672702</v>
      </c>
      <c r="V28" s="20">
        <f t="shared" si="3"/>
        <v>781.81861383006503</v>
      </c>
      <c r="W28" s="20">
        <f t="shared" si="4"/>
        <v>515.85426512234562</v>
      </c>
      <c r="X28" s="20">
        <f t="shared" si="5"/>
        <v>669.1961743484519</v>
      </c>
      <c r="Y28" s="20">
        <f t="shared" si="6"/>
        <v>276.72242695883688</v>
      </c>
      <c r="Z28" s="20">
        <f t="shared" si="7"/>
        <v>225.01247051050979</v>
      </c>
      <c r="AA28" s="20">
        <f t="shared" si="8"/>
        <v>202.48167177829779</v>
      </c>
      <c r="AD28"/>
    </row>
    <row r="29" spans="1:30" ht="14.4" x14ac:dyDescent="0.3">
      <c r="A29" s="13" t="s">
        <v>54</v>
      </c>
      <c r="B29" s="7" t="s">
        <v>55</v>
      </c>
      <c r="C29" s="5">
        <f t="shared" si="9"/>
        <v>28</v>
      </c>
      <c r="D29" s="2" t="s">
        <v>280</v>
      </c>
      <c r="E29" s="16">
        <f>Dsp_POFxSCN124!E29/SUM(Dsp_POFxSCN124!$E29:$N29)</f>
        <v>6.7814890742301431E-2</v>
      </c>
      <c r="F29" s="16">
        <f>Dsp_POFxSCN124!F29/SUM(Dsp_POFxSCN124!$E29:$N29)</f>
        <v>8.7453131628360978E-2</v>
      </c>
      <c r="G29" s="16">
        <f>Dsp_POFxSCN124!G29/SUM(Dsp_POFxSCN124!$E29:$N29)</f>
        <v>0.16724165495173282</v>
      </c>
      <c r="H29" s="16">
        <f>Dsp_POFxSCN124!H29/SUM(Dsp_POFxSCN124!$E29:$N29)</f>
        <v>7.3292948863542901E-2</v>
      </c>
      <c r="I29" s="16">
        <f>Dsp_POFxSCN124!I29/SUM(Dsp_POFxSCN124!$E29:$N29)</f>
        <v>0.1081558436475847</v>
      </c>
      <c r="J29" s="16">
        <f>Dsp_POFxSCN124!J29/SUM(Dsp_POFxSCN124!$E29:$N29)</f>
        <v>8.9959719183543618E-2</v>
      </c>
      <c r="K29" s="16">
        <f>Dsp_POFxSCN124!K29/SUM(Dsp_POFxSCN124!$E29:$N29)</f>
        <v>0.12089298713160575</v>
      </c>
      <c r="L29" s="16">
        <f>Dsp_POFxSCN124!L29/SUM(Dsp_POFxSCN124!$E29:$N29)</f>
        <v>8.322423871353414E-2</v>
      </c>
      <c r="M29" s="16">
        <f>Dsp_POFxSCN124!M29/SUM(Dsp_POFxSCN124!$E29:$N29)</f>
        <v>9.928270884481713E-2</v>
      </c>
      <c r="N29" s="16">
        <f>Dsp_POFxSCN124!N29/SUM(Dsp_POFxSCN124!$E29:$N29)</f>
        <v>0.10268187629297652</v>
      </c>
      <c r="P29" s="18">
        <f>V3PUR!J29</f>
        <v>28015.709900000002</v>
      </c>
      <c r="R29" s="20">
        <f t="shared" si="10"/>
        <v>1899.8823059365127</v>
      </c>
      <c r="S29" s="20">
        <f t="shared" si="0"/>
        <v>2450.0615655466759</v>
      </c>
      <c r="T29" s="20">
        <f t="shared" si="1"/>
        <v>4685.3936883236456</v>
      </c>
      <c r="U29" s="20">
        <f t="shared" si="2"/>
        <v>2053.3539930765528</v>
      </c>
      <c r="V29" s="20">
        <f t="shared" si="3"/>
        <v>3030.0627396204909</v>
      </c>
      <c r="W29" s="20">
        <f t="shared" si="4"/>
        <v>2520.285395331623</v>
      </c>
      <c r="X29" s="20">
        <f t="shared" si="5"/>
        <v>3386.9028564235</v>
      </c>
      <c r="Y29" s="20">
        <f t="shared" si="6"/>
        <v>2331.5861284467219</v>
      </c>
      <c r="Z29" s="20">
        <f t="shared" si="7"/>
        <v>2781.4755690825609</v>
      </c>
      <c r="AA29" s="20">
        <f t="shared" si="8"/>
        <v>2876.7056582117179</v>
      </c>
      <c r="AD29"/>
    </row>
    <row r="30" spans="1:30" ht="14.4" x14ac:dyDescent="0.3">
      <c r="A30" s="12" t="s">
        <v>56</v>
      </c>
      <c r="B30" s="4" t="s">
        <v>57</v>
      </c>
      <c r="C30" s="5">
        <f t="shared" si="9"/>
        <v>29</v>
      </c>
      <c r="D30" s="2" t="s">
        <v>281</v>
      </c>
      <c r="E30" s="16">
        <f>Dsp_POFxSCN124!E30/SUM(Dsp_POFxSCN124!$E30:$N30)</f>
        <v>0.16066816416017876</v>
      </c>
      <c r="F30" s="16">
        <f>Dsp_POFxSCN124!F30/SUM(Dsp_POFxSCN124!$E30:$N30)</f>
        <v>0.15045631003394586</v>
      </c>
      <c r="G30" s="16">
        <f>Dsp_POFxSCN124!G30/SUM(Dsp_POFxSCN124!$E30:$N30)</f>
        <v>0.21783940773119198</v>
      </c>
      <c r="H30" s="16">
        <f>Dsp_POFxSCN124!H30/SUM(Dsp_POFxSCN124!$E30:$N30)</f>
        <v>7.5652438443336745E-2</v>
      </c>
      <c r="I30" s="16">
        <f>Dsp_POFxSCN124!I30/SUM(Dsp_POFxSCN124!$E30:$N30)</f>
        <v>9.9774461105271009E-2</v>
      </c>
      <c r="J30" s="16">
        <f>Dsp_POFxSCN124!J30/SUM(Dsp_POFxSCN124!$E30:$N30)</f>
        <v>6.6757460485809092E-2</v>
      </c>
      <c r="K30" s="16">
        <f>Dsp_POFxSCN124!K30/SUM(Dsp_POFxSCN124!$E30:$N30)</f>
        <v>9.3051355061541191E-2</v>
      </c>
      <c r="L30" s="16">
        <f>Dsp_POFxSCN124!L30/SUM(Dsp_POFxSCN124!$E30:$N30)</f>
        <v>4.7774807446834787E-2</v>
      </c>
      <c r="M30" s="16">
        <f>Dsp_POFxSCN124!M30/SUM(Dsp_POFxSCN124!$E30:$N30)</f>
        <v>4.453895672888445E-2</v>
      </c>
      <c r="N30" s="16">
        <f>Dsp_POFxSCN124!N30/SUM(Dsp_POFxSCN124!$E30:$N30)</f>
        <v>4.3486638803006086E-2</v>
      </c>
      <c r="P30" s="18">
        <f>V3PUR!J30</f>
        <v>20343.7094</v>
      </c>
      <c r="R30" s="20">
        <f t="shared" si="10"/>
        <v>3268.5864415061719</v>
      </c>
      <c r="S30" s="20">
        <f t="shared" si="0"/>
        <v>3060.8394487268988</v>
      </c>
      <c r="T30" s="20">
        <f t="shared" si="1"/>
        <v>4431.6616067514833</v>
      </c>
      <c r="U30" s="20">
        <f t="shared" si="2"/>
        <v>1539.0512230926311</v>
      </c>
      <c r="V30" s="20">
        <f t="shared" si="3"/>
        <v>2029.7826422672363</v>
      </c>
      <c r="W30" s="20">
        <f t="shared" si="4"/>
        <v>1358.0943764052829</v>
      </c>
      <c r="X30" s="20">
        <f t="shared" si="5"/>
        <v>1893.009726648213</v>
      </c>
      <c r="Y30" s="20">
        <f t="shared" si="6"/>
        <v>971.9167993393628</v>
      </c>
      <c r="Z30" s="20">
        <f t="shared" si="7"/>
        <v>906.08759267159985</v>
      </c>
      <c r="AA30" s="20">
        <f t="shared" si="8"/>
        <v>884.67954259111968</v>
      </c>
      <c r="AD30"/>
    </row>
    <row r="31" spans="1:30" ht="14.4" x14ac:dyDescent="0.3">
      <c r="A31" s="13" t="s">
        <v>58</v>
      </c>
      <c r="B31" s="7" t="s">
        <v>59</v>
      </c>
      <c r="C31" s="5">
        <f t="shared" si="9"/>
        <v>30</v>
      </c>
      <c r="D31" s="2" t="s">
        <v>282</v>
      </c>
      <c r="E31" s="16">
        <f>Dsp_POFxSCN124!E31/SUM(Dsp_POFxSCN124!$E31:$N31)</f>
        <v>0.16785953137504656</v>
      </c>
      <c r="F31" s="16">
        <f>Dsp_POFxSCN124!F31/SUM(Dsp_POFxSCN124!$E31:$N31)</f>
        <v>0.15462670321367419</v>
      </c>
      <c r="G31" s="16">
        <f>Dsp_POFxSCN124!G31/SUM(Dsp_POFxSCN124!$E31:$N31)</f>
        <v>0.22834436905389582</v>
      </c>
      <c r="H31" s="16">
        <f>Dsp_POFxSCN124!H31/SUM(Dsp_POFxSCN124!$E31:$N31)</f>
        <v>7.6263200195971034E-2</v>
      </c>
      <c r="I31" s="16">
        <f>Dsp_POFxSCN124!I31/SUM(Dsp_POFxSCN124!$E31:$N31)</f>
        <v>9.8770670949836256E-2</v>
      </c>
      <c r="J31" s="16">
        <f>Dsp_POFxSCN124!J31/SUM(Dsp_POFxSCN124!$E31:$N31)</f>
        <v>6.798080923068936E-2</v>
      </c>
      <c r="K31" s="16">
        <f>Dsp_POFxSCN124!K31/SUM(Dsp_POFxSCN124!$E31:$N31)</f>
        <v>8.936471358506036E-2</v>
      </c>
      <c r="L31" s="16">
        <f>Dsp_POFxSCN124!L31/SUM(Dsp_POFxSCN124!$E31:$N31)</f>
        <v>3.6464269393220575E-2</v>
      </c>
      <c r="M31" s="16">
        <f>Dsp_POFxSCN124!M31/SUM(Dsp_POFxSCN124!$E31:$N31)</f>
        <v>4.5893128632562154E-2</v>
      </c>
      <c r="N31" s="16">
        <f>Dsp_POFxSCN124!N31/SUM(Dsp_POFxSCN124!$E31:$N31)</f>
        <v>3.4432604370043501E-2</v>
      </c>
      <c r="P31" s="18">
        <f>V3PUR!J31</f>
        <v>13377.619999999999</v>
      </c>
      <c r="R31" s="20">
        <f t="shared" si="10"/>
        <v>2245.56102411345</v>
      </c>
      <c r="S31" s="20">
        <f t="shared" si="0"/>
        <v>2068.5372774453122</v>
      </c>
      <c r="T31" s="20">
        <f t="shared" si="1"/>
        <v>3054.7041983427775</v>
      </c>
      <c r="U31" s="20">
        <f t="shared" si="2"/>
        <v>1020.2201122056259</v>
      </c>
      <c r="V31" s="20">
        <f t="shared" si="3"/>
        <v>1321.3165031119484</v>
      </c>
      <c r="W31" s="20">
        <f t="shared" si="4"/>
        <v>909.4214331806545</v>
      </c>
      <c r="X31" s="20">
        <f t="shared" si="5"/>
        <v>1195.4871797497751</v>
      </c>
      <c r="Y31" s="20">
        <f t="shared" si="6"/>
        <v>487.80513952013541</v>
      </c>
      <c r="Z31" s="20">
        <f t="shared" si="7"/>
        <v>613.94083545753608</v>
      </c>
      <c r="AA31" s="20">
        <f t="shared" si="8"/>
        <v>460.62629687278132</v>
      </c>
      <c r="AD31"/>
    </row>
    <row r="32" spans="1:30" ht="14.4" x14ac:dyDescent="0.3">
      <c r="A32" s="13" t="s">
        <v>60</v>
      </c>
      <c r="B32" s="4" t="s">
        <v>61</v>
      </c>
      <c r="C32" s="5">
        <f t="shared" si="9"/>
        <v>31</v>
      </c>
      <c r="D32" s="2" t="s">
        <v>283</v>
      </c>
      <c r="E32" s="16">
        <f>Dsp_POFxSCN124!E32/SUM(Dsp_POFxSCN124!$E32:$N32)</f>
        <v>0.21035314166104915</v>
      </c>
      <c r="F32" s="16">
        <f>Dsp_POFxSCN124!F32/SUM(Dsp_POFxSCN124!$E32:$N32)</f>
        <v>0.17971062194345178</v>
      </c>
      <c r="G32" s="16">
        <f>Dsp_POFxSCN124!G32/SUM(Dsp_POFxSCN124!$E32:$N32)</f>
        <v>0.24521860617081459</v>
      </c>
      <c r="H32" s="16">
        <f>Dsp_POFxSCN124!H32/SUM(Dsp_POFxSCN124!$E32:$N32)</f>
        <v>7.0540138992643706E-2</v>
      </c>
      <c r="I32" s="16">
        <f>Dsp_POFxSCN124!I32/SUM(Dsp_POFxSCN124!$E32:$N32)</f>
        <v>8.8917829994269601E-2</v>
      </c>
      <c r="J32" s="16">
        <f>Dsp_POFxSCN124!J32/SUM(Dsp_POFxSCN124!$E32:$N32)</f>
        <v>6.3840399865244368E-2</v>
      </c>
      <c r="K32" s="16">
        <f>Dsp_POFxSCN124!K32/SUM(Dsp_POFxSCN124!$E32:$N32)</f>
        <v>6.9234086803523748E-2</v>
      </c>
      <c r="L32" s="16">
        <f>Dsp_POFxSCN124!L32/SUM(Dsp_POFxSCN124!$E32:$N32)</f>
        <v>3.044075207631091E-2</v>
      </c>
      <c r="M32" s="16">
        <f>Dsp_POFxSCN124!M32/SUM(Dsp_POFxSCN124!$E32:$N32)</f>
        <v>2.1293600808509252E-2</v>
      </c>
      <c r="N32" s="16">
        <f>Dsp_POFxSCN124!N32/SUM(Dsp_POFxSCN124!$E32:$N32)</f>
        <v>2.0450821684182816E-2</v>
      </c>
      <c r="P32" s="18">
        <f>V3PUR!J32</f>
        <v>20443.689699999999</v>
      </c>
      <c r="R32" s="20">
        <f t="shared" si="10"/>
        <v>4300.3943555386313</v>
      </c>
      <c r="S32" s="20">
        <f t="shared" si="0"/>
        <v>3673.9481908059388</v>
      </c>
      <c r="T32" s="20">
        <f t="shared" si="1"/>
        <v>5013.1730932226383</v>
      </c>
      <c r="U32" s="20">
        <f t="shared" si="2"/>
        <v>1442.1007129604784</v>
      </c>
      <c r="V32" s="20">
        <f t="shared" si="3"/>
        <v>1817.8085252002004</v>
      </c>
      <c r="W32" s="20">
        <f t="shared" si="4"/>
        <v>1305.1333251689775</v>
      </c>
      <c r="X32" s="20">
        <f t="shared" si="5"/>
        <v>1415.4001872741044</v>
      </c>
      <c r="Y32" s="20">
        <f t="shared" si="6"/>
        <v>622.32128968273094</v>
      </c>
      <c r="Z32" s="20">
        <f t="shared" si="7"/>
        <v>435.31976752483223</v>
      </c>
      <c r="AA32" s="20">
        <f t="shared" si="8"/>
        <v>418.09025262146486</v>
      </c>
      <c r="AD32"/>
    </row>
    <row r="33" spans="1:30" ht="14.4" x14ac:dyDescent="0.3">
      <c r="A33" s="12" t="s">
        <v>62</v>
      </c>
      <c r="B33" s="4" t="s">
        <v>63</v>
      </c>
      <c r="C33" s="5">
        <f t="shared" si="9"/>
        <v>32</v>
      </c>
      <c r="D33" s="2" t="s">
        <v>284</v>
      </c>
      <c r="E33" s="16">
        <f>Dsp_POFxSCN124!E33/SUM(Dsp_POFxSCN124!$E33:$N33)</f>
        <v>0.22033860652532825</v>
      </c>
      <c r="F33" s="16">
        <f>Dsp_POFxSCN124!F33/SUM(Dsp_POFxSCN124!$E33:$N33)</f>
        <v>0.17245591314015407</v>
      </c>
      <c r="G33" s="16">
        <f>Dsp_POFxSCN124!G33/SUM(Dsp_POFxSCN124!$E33:$N33)</f>
        <v>0.23204506243451861</v>
      </c>
      <c r="H33" s="16">
        <f>Dsp_POFxSCN124!H33/SUM(Dsp_POFxSCN124!$E33:$N33)</f>
        <v>6.5586332714792167E-2</v>
      </c>
      <c r="I33" s="16">
        <f>Dsp_POFxSCN124!I33/SUM(Dsp_POFxSCN124!$E33:$N33)</f>
        <v>8.2395674273124248E-2</v>
      </c>
      <c r="J33" s="16">
        <f>Dsp_POFxSCN124!J33/SUM(Dsp_POFxSCN124!$E33:$N33)</f>
        <v>5.4294200084223032E-2</v>
      </c>
      <c r="K33" s="16">
        <f>Dsp_POFxSCN124!K33/SUM(Dsp_POFxSCN124!$E33:$N33)</f>
        <v>6.808547713582469E-2</v>
      </c>
      <c r="L33" s="16">
        <f>Dsp_POFxSCN124!L33/SUM(Dsp_POFxSCN124!$E33:$N33)</f>
        <v>3.8764025858505163E-2</v>
      </c>
      <c r="M33" s="16">
        <f>Dsp_POFxSCN124!M33/SUM(Dsp_POFxSCN124!$E33:$N33)</f>
        <v>3.1370070307606274E-2</v>
      </c>
      <c r="N33" s="16">
        <f>Dsp_POFxSCN124!N33/SUM(Dsp_POFxSCN124!$E33:$N33)</f>
        <v>3.4664637525923477E-2</v>
      </c>
      <c r="P33" s="18">
        <f>V3PUR!J33</f>
        <v>29051.080099999999</v>
      </c>
      <c r="R33" s="20">
        <f t="shared" si="10"/>
        <v>6401.0745072896934</v>
      </c>
      <c r="S33" s="20">
        <f t="shared" si="0"/>
        <v>5010.0305463532586</v>
      </c>
      <c r="T33" s="20">
        <f t="shared" si="1"/>
        <v>6741.1596955947007</v>
      </c>
      <c r="U33" s="20">
        <f t="shared" si="2"/>
        <v>1905.3538051626776</v>
      </c>
      <c r="V33" s="20">
        <f t="shared" si="3"/>
        <v>2393.6833332020419</v>
      </c>
      <c r="W33" s="20">
        <f t="shared" si="4"/>
        <v>1577.30515561219</v>
      </c>
      <c r="X33" s="20">
        <f t="shared" si="5"/>
        <v>1977.9566499195616</v>
      </c>
      <c r="Y33" s="20">
        <f t="shared" si="6"/>
        <v>1126.1368202139047</v>
      </c>
      <c r="Z33" s="20">
        <f t="shared" si="7"/>
        <v>911.33442524890143</v>
      </c>
      <c r="AA33" s="20">
        <f t="shared" si="8"/>
        <v>1007.0451614030687</v>
      </c>
      <c r="AD33"/>
    </row>
    <row r="34" spans="1:30" ht="14.4" x14ac:dyDescent="0.3">
      <c r="A34" s="12" t="s">
        <v>64</v>
      </c>
      <c r="B34" s="4" t="s">
        <v>65</v>
      </c>
      <c r="C34" s="5">
        <f t="shared" si="9"/>
        <v>33</v>
      </c>
      <c r="D34" s="2" t="s">
        <v>285</v>
      </c>
      <c r="E34" s="16">
        <f>Dsp_POFxSCN124!E34/SUM(Dsp_POFxSCN124!$E34:$N34)</f>
        <v>5.4163126922393154E-2</v>
      </c>
      <c r="F34" s="16">
        <f>Dsp_POFxSCN124!F34/SUM(Dsp_POFxSCN124!$E34:$N34)</f>
        <v>6.3119536752690206E-2</v>
      </c>
      <c r="G34" s="16">
        <f>Dsp_POFxSCN124!G34/SUM(Dsp_POFxSCN124!$E34:$N34)</f>
        <v>0.14984529111729281</v>
      </c>
      <c r="H34" s="16">
        <f>Dsp_POFxSCN124!H34/SUM(Dsp_POFxSCN124!$E34:$N34)</f>
        <v>7.3937448417847454E-2</v>
      </c>
      <c r="I34" s="16">
        <f>Dsp_POFxSCN124!I34/SUM(Dsp_POFxSCN124!$E34:$N34)</f>
        <v>0.15596048707526516</v>
      </c>
      <c r="J34" s="16">
        <f>Dsp_POFxSCN124!J34/SUM(Dsp_POFxSCN124!$E34:$N34)</f>
        <v>0.12000443989632359</v>
      </c>
      <c r="K34" s="16">
        <f>Dsp_POFxSCN124!K34/SUM(Dsp_POFxSCN124!$E34:$N34)</f>
        <v>0.12716545037216612</v>
      </c>
      <c r="L34" s="16">
        <f>Dsp_POFxSCN124!L34/SUM(Dsp_POFxSCN124!$E34:$N34)</f>
        <v>9.0790825321177729E-2</v>
      </c>
      <c r="M34" s="16">
        <f>Dsp_POFxSCN124!M34/SUM(Dsp_POFxSCN124!$E34:$N34)</f>
        <v>7.6291985721389469E-2</v>
      </c>
      <c r="N34" s="16">
        <f>Dsp_POFxSCN124!N34/SUM(Dsp_POFxSCN124!$E34:$N34)</f>
        <v>8.8721408403454216E-2</v>
      </c>
      <c r="P34" s="18">
        <f>V3PUR!J34</f>
        <v>13166.58</v>
      </c>
      <c r="R34" s="20">
        <f t="shared" si="10"/>
        <v>713.14314367384327</v>
      </c>
      <c r="S34" s="20">
        <f t="shared" si="0"/>
        <v>831.0684302172358</v>
      </c>
      <c r="T34" s="20">
        <f t="shared" si="1"/>
        <v>1972.9500131191251</v>
      </c>
      <c r="U34" s="20">
        <f t="shared" si="2"/>
        <v>973.50332958946194</v>
      </c>
      <c r="V34" s="20">
        <f t="shared" si="3"/>
        <v>2053.4662299154447</v>
      </c>
      <c r="W34" s="20">
        <f t="shared" si="4"/>
        <v>1580.0480582501361</v>
      </c>
      <c r="X34" s="20">
        <f t="shared" si="5"/>
        <v>1674.334075561155</v>
      </c>
      <c r="Y34" s="20">
        <f t="shared" si="6"/>
        <v>1195.4046648573124</v>
      </c>
      <c r="Z34" s="20">
        <f t="shared" si="7"/>
        <v>1004.5045333595322</v>
      </c>
      <c r="AA34" s="20">
        <f t="shared" si="8"/>
        <v>1168.1575214567522</v>
      </c>
      <c r="AD34"/>
    </row>
    <row r="35" spans="1:30" ht="14.4" x14ac:dyDescent="0.3">
      <c r="A35" s="13" t="s">
        <v>66</v>
      </c>
      <c r="B35" s="4" t="s">
        <v>67</v>
      </c>
      <c r="C35" s="5">
        <f t="shared" si="9"/>
        <v>34</v>
      </c>
      <c r="D35" s="2" t="s">
        <v>286</v>
      </c>
      <c r="E35" s="16">
        <f>Dsp_POFxSCN124!E35/SUM(Dsp_POFxSCN124!$E35:$N35)</f>
        <v>0.11436596786789446</v>
      </c>
      <c r="F35" s="16">
        <f>Dsp_POFxSCN124!F35/SUM(Dsp_POFxSCN124!$E35:$N35)</f>
        <v>0.12518890979621139</v>
      </c>
      <c r="G35" s="16">
        <f>Dsp_POFxSCN124!G35/SUM(Dsp_POFxSCN124!$E35:$N35)</f>
        <v>0.20416904868580754</v>
      </c>
      <c r="H35" s="16">
        <f>Dsp_POFxSCN124!H35/SUM(Dsp_POFxSCN124!$E35:$N35)</f>
        <v>7.6216461230289231E-2</v>
      </c>
      <c r="I35" s="16">
        <f>Dsp_POFxSCN124!I35/SUM(Dsp_POFxSCN124!$E35:$N35)</f>
        <v>0.11687806268976042</v>
      </c>
      <c r="J35" s="16">
        <f>Dsp_POFxSCN124!J35/SUM(Dsp_POFxSCN124!$E35:$N35)</f>
        <v>7.7173484528634512E-2</v>
      </c>
      <c r="K35" s="16">
        <f>Dsp_POFxSCN124!K35/SUM(Dsp_POFxSCN124!$E35:$N35)</f>
        <v>0.10944205861047047</v>
      </c>
      <c r="L35" s="16">
        <f>Dsp_POFxSCN124!L35/SUM(Dsp_POFxSCN124!$E35:$N35)</f>
        <v>6.1283285836389263E-2</v>
      </c>
      <c r="M35" s="16">
        <f>Dsp_POFxSCN124!M35/SUM(Dsp_POFxSCN124!$E35:$N35)</f>
        <v>5.5899739475910468E-2</v>
      </c>
      <c r="N35" s="16">
        <f>Dsp_POFxSCN124!N35/SUM(Dsp_POFxSCN124!$E35:$N35)</f>
        <v>5.9382981278632251E-2</v>
      </c>
      <c r="P35" s="18">
        <f>V3PUR!J35</f>
        <v>146605.96419999999</v>
      </c>
      <c r="R35" s="20">
        <f t="shared" si="10"/>
        <v>16766.732990938886</v>
      </c>
      <c r="S35" s="20">
        <f t="shared" si="0"/>
        <v>18353.440827820395</v>
      </c>
      <c r="T35" s="20">
        <f t="shared" si="1"/>
        <v>29932.400242379554</v>
      </c>
      <c r="U35" s="20">
        <f t="shared" si="2"/>
        <v>11173.78778657847</v>
      </c>
      <c r="V35" s="20">
        <f t="shared" si="3"/>
        <v>17135.021074460372</v>
      </c>
      <c r="W35" s="20">
        <f t="shared" si="4"/>
        <v>11314.093109994245</v>
      </c>
      <c r="X35" s="20">
        <f t="shared" si="5"/>
        <v>16044.858526620936</v>
      </c>
      <c r="Y35" s="20">
        <f t="shared" si="6"/>
        <v>8984.4952093880511</v>
      </c>
      <c r="Z35" s="20">
        <f t="shared" si="7"/>
        <v>8195.2352043946557</v>
      </c>
      <c r="AA35" s="20">
        <f t="shared" si="8"/>
        <v>8705.8992274244283</v>
      </c>
      <c r="AD35"/>
    </row>
    <row r="36" spans="1:30" ht="14.4" x14ac:dyDescent="0.3">
      <c r="A36" s="13" t="s">
        <v>68</v>
      </c>
      <c r="B36" s="4" t="s">
        <v>69</v>
      </c>
      <c r="C36" s="5">
        <f t="shared" si="9"/>
        <v>35</v>
      </c>
      <c r="D36" s="2" t="s">
        <v>287</v>
      </c>
      <c r="E36" s="16">
        <f>Dsp_POFxSCN124!E36/SUM(Dsp_POFxSCN124!$E36:$N36)</f>
        <v>7.3733135395548349E-2</v>
      </c>
      <c r="F36" s="16">
        <f>Dsp_POFxSCN124!F36/SUM(Dsp_POFxSCN124!$E36:$N36)</f>
        <v>0.10036832988612847</v>
      </c>
      <c r="G36" s="16">
        <f>Dsp_POFxSCN124!G36/SUM(Dsp_POFxSCN124!$E36:$N36)</f>
        <v>0.18636554604433608</v>
      </c>
      <c r="H36" s="16">
        <f>Dsp_POFxSCN124!H36/SUM(Dsp_POFxSCN124!$E36:$N36)</f>
        <v>7.1805548277225267E-2</v>
      </c>
      <c r="I36" s="16">
        <f>Dsp_POFxSCN124!I36/SUM(Dsp_POFxSCN124!$E36:$N36)</f>
        <v>0.12695549882805837</v>
      </c>
      <c r="J36" s="16">
        <f>Dsp_POFxSCN124!J36/SUM(Dsp_POFxSCN124!$E36:$N36)</f>
        <v>9.0083799072141188E-2</v>
      </c>
      <c r="K36" s="16">
        <f>Dsp_POFxSCN124!K36/SUM(Dsp_POFxSCN124!$E36:$N36)</f>
        <v>0.12737575602874121</v>
      </c>
      <c r="L36" s="16">
        <f>Dsp_POFxSCN124!L36/SUM(Dsp_POFxSCN124!$E36:$N36)</f>
        <v>7.2686434086699378E-2</v>
      </c>
      <c r="M36" s="16">
        <f>Dsp_POFxSCN124!M36/SUM(Dsp_POFxSCN124!$E36:$N36)</f>
        <v>6.4078326451426845E-2</v>
      </c>
      <c r="N36" s="16">
        <f>Dsp_POFxSCN124!N36/SUM(Dsp_POFxSCN124!$E36:$N36)</f>
        <v>8.6547625929694852E-2</v>
      </c>
      <c r="P36" s="18">
        <f>V3PUR!J36</f>
        <v>75424.660799999998</v>
      </c>
      <c r="R36" s="20">
        <f t="shared" si="10"/>
        <v>5561.2967269297078</v>
      </c>
      <c r="S36" s="20">
        <f t="shared" si="0"/>
        <v>7570.2472367237424</v>
      </c>
      <c r="T36" s="20">
        <f t="shared" si="1"/>
        <v>14056.558095200831</v>
      </c>
      <c r="U36" s="20">
        <f t="shared" si="2"/>
        <v>5415.9091223677397</v>
      </c>
      <c r="V36" s="20">
        <f t="shared" si="3"/>
        <v>9575.5754358011</v>
      </c>
      <c r="W36" s="20">
        <f t="shared" si="4"/>
        <v>6794.539988591604</v>
      </c>
      <c r="X36" s="20">
        <f t="shared" si="5"/>
        <v>9607.2731926113611</v>
      </c>
      <c r="Y36" s="20">
        <f t="shared" si="6"/>
        <v>5482.3496357508584</v>
      </c>
      <c r="Z36" s="20">
        <f t="shared" si="7"/>
        <v>4833.0860372305369</v>
      </c>
      <c r="AA36" s="20">
        <f t="shared" si="8"/>
        <v>6527.825328792519</v>
      </c>
      <c r="AD36"/>
    </row>
    <row r="37" spans="1:30" ht="14.4" x14ac:dyDescent="0.3">
      <c r="A37" s="12" t="s">
        <v>70</v>
      </c>
      <c r="B37" s="4" t="s">
        <v>71</v>
      </c>
      <c r="C37" s="5">
        <f t="shared" si="9"/>
        <v>36</v>
      </c>
      <c r="D37" s="2" t="s">
        <v>288</v>
      </c>
      <c r="E37" s="16">
        <f>Dsp_POFxSCN124!E37/SUM(Dsp_POFxSCN124!$E37:$N37)</f>
        <v>0.12684925036246467</v>
      </c>
      <c r="F37" s="16">
        <f>Dsp_POFxSCN124!F37/SUM(Dsp_POFxSCN124!$E37:$N37)</f>
        <v>0.1317539482259466</v>
      </c>
      <c r="G37" s="16">
        <f>Dsp_POFxSCN124!G37/SUM(Dsp_POFxSCN124!$E37:$N37)</f>
        <v>0.23071415880659543</v>
      </c>
      <c r="H37" s="16">
        <f>Dsp_POFxSCN124!H37/SUM(Dsp_POFxSCN124!$E37:$N37)</f>
        <v>8.1637012657894692E-2</v>
      </c>
      <c r="I37" s="16">
        <f>Dsp_POFxSCN124!I37/SUM(Dsp_POFxSCN124!$E37:$N37)</f>
        <v>0.12625883163385124</v>
      </c>
      <c r="J37" s="16">
        <f>Dsp_POFxSCN124!J37/SUM(Dsp_POFxSCN124!$E37:$N37)</f>
        <v>6.6749801580387347E-2</v>
      </c>
      <c r="K37" s="16">
        <f>Dsp_POFxSCN124!K37/SUM(Dsp_POFxSCN124!$E37:$N37)</f>
        <v>9.0762824613640297E-2</v>
      </c>
      <c r="L37" s="16">
        <f>Dsp_POFxSCN124!L37/SUM(Dsp_POFxSCN124!$E37:$N37)</f>
        <v>4.5057841735381424E-2</v>
      </c>
      <c r="M37" s="16">
        <f>Dsp_POFxSCN124!M37/SUM(Dsp_POFxSCN124!$E37:$N37)</f>
        <v>3.9836818379763279E-2</v>
      </c>
      <c r="N37" s="16">
        <f>Dsp_POFxSCN124!N37/SUM(Dsp_POFxSCN124!$E37:$N37)</f>
        <v>6.0379512004074959E-2</v>
      </c>
      <c r="P37" s="18">
        <f>V3PUR!J37</f>
        <v>22704.799800000001</v>
      </c>
      <c r="R37" s="20">
        <f t="shared" si="10"/>
        <v>2880.0868342598378</v>
      </c>
      <c r="S37" s="20">
        <f t="shared" si="0"/>
        <v>2991.4470173296827</v>
      </c>
      <c r="T37" s="20">
        <f t="shared" si="1"/>
        <v>5238.3187867291563</v>
      </c>
      <c r="U37" s="20">
        <f t="shared" si="2"/>
        <v>1853.5520286675649</v>
      </c>
      <c r="V37" s="20">
        <f t="shared" si="3"/>
        <v>2866.6814952284994</v>
      </c>
      <c r="W37" s="20">
        <f t="shared" si="4"/>
        <v>1515.5408815724184</v>
      </c>
      <c r="X37" s="20">
        <f t="shared" si="5"/>
        <v>2060.7517621352154</v>
      </c>
      <c r="Y37" s="20">
        <f t="shared" si="6"/>
        <v>1023.0292760219198</v>
      </c>
      <c r="Z37" s="20">
        <f t="shared" si="7"/>
        <v>904.48698598148565</v>
      </c>
      <c r="AA37" s="20">
        <f t="shared" si="8"/>
        <v>1370.9047320742188</v>
      </c>
      <c r="AD37"/>
    </row>
    <row r="38" spans="1:30" ht="14.4" x14ac:dyDescent="0.3">
      <c r="A38" s="12" t="s">
        <v>72</v>
      </c>
      <c r="B38" s="4" t="s">
        <v>73</v>
      </c>
      <c r="C38" s="5">
        <f t="shared" si="9"/>
        <v>37</v>
      </c>
      <c r="D38" s="2" t="s">
        <v>289</v>
      </c>
      <c r="E38" s="16">
        <f>Dsp_POFxSCN124!E38/SUM(Dsp_POFxSCN124!$E38:$N38)</f>
        <v>6.5282008433056413E-2</v>
      </c>
      <c r="F38" s="16">
        <f>Dsp_POFxSCN124!F38/SUM(Dsp_POFxSCN124!$E38:$N38)</f>
        <v>6.7192788524172251E-2</v>
      </c>
      <c r="G38" s="16">
        <f>Dsp_POFxSCN124!G38/SUM(Dsp_POFxSCN124!$E38:$N38)</f>
        <v>0.16164890211473479</v>
      </c>
      <c r="H38" s="16">
        <f>Dsp_POFxSCN124!H38/SUM(Dsp_POFxSCN124!$E38:$N38)</f>
        <v>5.8911027457775947E-2</v>
      </c>
      <c r="I38" s="16">
        <f>Dsp_POFxSCN124!I38/SUM(Dsp_POFxSCN124!$E38:$N38)</f>
        <v>0.23909795099775888</v>
      </c>
      <c r="J38" s="16">
        <f>Dsp_POFxSCN124!J38/SUM(Dsp_POFxSCN124!$E38:$N38)</f>
        <v>6.024940285595165E-2</v>
      </c>
      <c r="K38" s="16">
        <f>Dsp_POFxSCN124!K38/SUM(Dsp_POFxSCN124!$E38:$N38)</f>
        <v>0.10704909287313354</v>
      </c>
      <c r="L38" s="16">
        <f>Dsp_POFxSCN124!L38/SUM(Dsp_POFxSCN124!$E38:$N38)</f>
        <v>0.11153648775168531</v>
      </c>
      <c r="M38" s="16">
        <f>Dsp_POFxSCN124!M38/SUM(Dsp_POFxSCN124!$E38:$N38)</f>
        <v>5.6502524482413427E-2</v>
      </c>
      <c r="N38" s="16">
        <f>Dsp_POFxSCN124!N38/SUM(Dsp_POFxSCN124!$E38:$N38)</f>
        <v>7.2529814509317808E-2</v>
      </c>
      <c r="P38" s="18">
        <f>V3PUR!J38</f>
        <v>79.819999999999993</v>
      </c>
      <c r="R38" s="20">
        <f t="shared" si="10"/>
        <v>5.2108099131265622</v>
      </c>
      <c r="S38" s="20">
        <f t="shared" si="0"/>
        <v>5.3633283799994285</v>
      </c>
      <c r="T38" s="20">
        <f t="shared" si="1"/>
        <v>12.90281536679813</v>
      </c>
      <c r="U38" s="20">
        <f t="shared" si="2"/>
        <v>4.7022782116796753</v>
      </c>
      <c r="V38" s="20">
        <f t="shared" si="3"/>
        <v>19.084798448641113</v>
      </c>
      <c r="W38" s="20">
        <f t="shared" si="4"/>
        <v>4.80910733596206</v>
      </c>
      <c r="X38" s="20">
        <f t="shared" si="5"/>
        <v>8.5446585931335175</v>
      </c>
      <c r="Y38" s="20">
        <f t="shared" si="6"/>
        <v>8.9028424523395202</v>
      </c>
      <c r="Z38" s="20">
        <f t="shared" si="7"/>
        <v>4.5100315041862391</v>
      </c>
      <c r="AA38" s="20">
        <f t="shared" si="8"/>
        <v>5.7893297941337467</v>
      </c>
      <c r="AD38"/>
    </row>
    <row r="39" spans="1:30" ht="14.4" x14ac:dyDescent="0.3">
      <c r="A39" s="12" t="s">
        <v>74</v>
      </c>
      <c r="B39" s="4" t="s">
        <v>75</v>
      </c>
      <c r="C39" s="5">
        <f t="shared" si="9"/>
        <v>38</v>
      </c>
      <c r="D39" s="2" t="s">
        <v>290</v>
      </c>
      <c r="E39" s="16">
        <f>Dsp_POFxSCN124!E39/SUM(Dsp_POFxSCN124!$E39:$N39)</f>
        <v>6.5949747244464466E-2</v>
      </c>
      <c r="F39" s="16">
        <f>Dsp_POFxSCN124!F39/SUM(Dsp_POFxSCN124!$E39:$N39)</f>
        <v>9.6248405792600786E-2</v>
      </c>
      <c r="G39" s="16">
        <f>Dsp_POFxSCN124!G39/SUM(Dsp_POFxSCN124!$E39:$N39)</f>
        <v>0.18144631102305467</v>
      </c>
      <c r="H39" s="16">
        <f>Dsp_POFxSCN124!H39/SUM(Dsp_POFxSCN124!$E39:$N39)</f>
        <v>5.7699196291413055E-2</v>
      </c>
      <c r="I39" s="16">
        <f>Dsp_POFxSCN124!I39/SUM(Dsp_POFxSCN124!$E39:$N39)</f>
        <v>0.11076641932231886</v>
      </c>
      <c r="J39" s="16">
        <f>Dsp_POFxSCN124!J39/SUM(Dsp_POFxSCN124!$E39:$N39)</f>
        <v>6.158495708935955E-2</v>
      </c>
      <c r="K39" s="16">
        <f>Dsp_POFxSCN124!K39/SUM(Dsp_POFxSCN124!$E39:$N39)</f>
        <v>0.10182932191728385</v>
      </c>
      <c r="L39" s="16">
        <f>Dsp_POFxSCN124!L39/SUM(Dsp_POFxSCN124!$E39:$N39)</f>
        <v>5.4209972441794506E-2</v>
      </c>
      <c r="M39" s="16">
        <f>Dsp_POFxSCN124!M39/SUM(Dsp_POFxSCN124!$E39:$N39)</f>
        <v>9.6280037836720969E-2</v>
      </c>
      <c r="N39" s="16">
        <f>Dsp_POFxSCN124!N39/SUM(Dsp_POFxSCN124!$E39:$N39)</f>
        <v>0.1739856310409891</v>
      </c>
      <c r="P39" s="18">
        <f>V3PUR!J39</f>
        <v>1371.65</v>
      </c>
      <c r="R39" s="20">
        <f t="shared" si="10"/>
        <v>90.459970807869695</v>
      </c>
      <c r="S39" s="20">
        <f t="shared" si="0"/>
        <v>132.01912580542088</v>
      </c>
      <c r="T39" s="20">
        <f t="shared" si="1"/>
        <v>248.88083251477295</v>
      </c>
      <c r="U39" s="20">
        <f t="shared" si="2"/>
        <v>79.143102593116723</v>
      </c>
      <c r="V39" s="20">
        <f t="shared" si="3"/>
        <v>151.93275906345866</v>
      </c>
      <c r="W39" s="20">
        <f t="shared" si="4"/>
        <v>84.473006391620032</v>
      </c>
      <c r="X39" s="20">
        <f t="shared" si="5"/>
        <v>139.67418940784239</v>
      </c>
      <c r="Y39" s="20">
        <f t="shared" si="6"/>
        <v>74.357108699787446</v>
      </c>
      <c r="Z39" s="20">
        <f t="shared" si="7"/>
        <v>132.06251389873833</v>
      </c>
      <c r="AA39" s="20">
        <f t="shared" si="8"/>
        <v>238.64739081737272</v>
      </c>
      <c r="AD39"/>
    </row>
    <row r="40" spans="1:30" ht="14.4" x14ac:dyDescent="0.3">
      <c r="A40" s="12" t="s">
        <v>76</v>
      </c>
      <c r="B40" s="4" t="s">
        <v>77</v>
      </c>
      <c r="C40" s="5">
        <f t="shared" si="9"/>
        <v>39</v>
      </c>
      <c r="D40" s="2" t="s">
        <v>291</v>
      </c>
      <c r="E40" s="16">
        <f>Dsp_POFxSCN124!E40/SUM(Dsp_POFxSCN124!$E40:$N40)</f>
        <v>7.3997008668030578E-2</v>
      </c>
      <c r="F40" s="16">
        <f>Dsp_POFxSCN124!F40/SUM(Dsp_POFxSCN124!$E40:$N40)</f>
        <v>8.5393023210779503E-2</v>
      </c>
      <c r="G40" s="16">
        <f>Dsp_POFxSCN124!G40/SUM(Dsp_POFxSCN124!$E40:$N40)</f>
        <v>0.17138810918921482</v>
      </c>
      <c r="H40" s="16">
        <f>Dsp_POFxSCN124!H40/SUM(Dsp_POFxSCN124!$E40:$N40)</f>
        <v>6.195819142635673E-2</v>
      </c>
      <c r="I40" s="16">
        <f>Dsp_POFxSCN124!I40/SUM(Dsp_POFxSCN124!$E40:$N40)</f>
        <v>0.11295682018040293</v>
      </c>
      <c r="J40" s="16">
        <f>Dsp_POFxSCN124!J40/SUM(Dsp_POFxSCN124!$E40:$N40)</f>
        <v>7.7591123283671834E-2</v>
      </c>
      <c r="K40" s="16">
        <f>Dsp_POFxSCN124!K40/SUM(Dsp_POFxSCN124!$E40:$N40)</f>
        <v>0.11582897841654707</v>
      </c>
      <c r="L40" s="16">
        <f>Dsp_POFxSCN124!L40/SUM(Dsp_POFxSCN124!$E40:$N40)</f>
        <v>7.0081403047640087E-2</v>
      </c>
      <c r="M40" s="16">
        <f>Dsp_POFxSCN124!M40/SUM(Dsp_POFxSCN124!$E40:$N40)</f>
        <v>0.10109409329456551</v>
      </c>
      <c r="N40" s="16">
        <f>Dsp_POFxSCN124!N40/SUM(Dsp_POFxSCN124!$E40:$N40)</f>
        <v>0.12971124928279099</v>
      </c>
      <c r="P40" s="18">
        <f>V3PUR!J40</f>
        <v>33510.699500000002</v>
      </c>
      <c r="R40" s="20">
        <f t="shared" si="10"/>
        <v>2479.6915213732682</v>
      </c>
      <c r="S40" s="20">
        <f t="shared" si="0"/>
        <v>2861.5799402129574</v>
      </c>
      <c r="T40" s="20">
        <f t="shared" si="1"/>
        <v>5743.335424912967</v>
      </c>
      <c r="U40" s="20">
        <f t="shared" si="2"/>
        <v>2076.2623344521171</v>
      </c>
      <c r="V40" s="20">
        <f t="shared" si="3"/>
        <v>3785.2620575410187</v>
      </c>
      <c r="W40" s="20">
        <f t="shared" si="4"/>
        <v>2600.1328162265804</v>
      </c>
      <c r="X40" s="20">
        <f t="shared" si="5"/>
        <v>3881.510089108895</v>
      </c>
      <c r="Y40" s="20">
        <f t="shared" si="6"/>
        <v>2348.4768380678511</v>
      </c>
      <c r="Z40" s="20">
        <f t="shared" si="7"/>
        <v>3387.7337816191498</v>
      </c>
      <c r="AA40" s="20">
        <f t="shared" si="8"/>
        <v>4346.7146964852</v>
      </c>
      <c r="AD40"/>
    </row>
    <row r="41" spans="1:30" ht="14.4" x14ac:dyDescent="0.3">
      <c r="A41" s="12" t="s">
        <v>78</v>
      </c>
      <c r="B41" s="7" t="s">
        <v>79</v>
      </c>
      <c r="C41" s="5">
        <f t="shared" si="9"/>
        <v>40</v>
      </c>
      <c r="D41" s="2" t="s">
        <v>292</v>
      </c>
      <c r="E41" s="16">
        <f>Dsp_POFxSCN124!E41/SUM(Dsp_POFxSCN124!$E41:$N41)</f>
        <v>8.0131992254157625E-2</v>
      </c>
      <c r="F41" s="16">
        <f>Dsp_POFxSCN124!F41/SUM(Dsp_POFxSCN124!$E41:$N41)</f>
        <v>9.2507827519012861E-2</v>
      </c>
      <c r="G41" s="16">
        <f>Dsp_POFxSCN124!G41/SUM(Dsp_POFxSCN124!$E41:$N41)</f>
        <v>0.1753777013081903</v>
      </c>
      <c r="H41" s="16">
        <f>Dsp_POFxSCN124!H41/SUM(Dsp_POFxSCN124!$E41:$N41)</f>
        <v>7.28490468875896E-2</v>
      </c>
      <c r="I41" s="16">
        <f>Dsp_POFxSCN124!I41/SUM(Dsp_POFxSCN124!$E41:$N41)</f>
        <v>0.11939870517042468</v>
      </c>
      <c r="J41" s="16">
        <f>Dsp_POFxSCN124!J41/SUM(Dsp_POFxSCN124!$E41:$N41)</f>
        <v>8.4496237344106787E-2</v>
      </c>
      <c r="K41" s="16">
        <f>Dsp_POFxSCN124!K41/SUM(Dsp_POFxSCN124!$E41:$N41)</f>
        <v>0.12195645150695436</v>
      </c>
      <c r="L41" s="16">
        <f>Dsp_POFxSCN124!L41/SUM(Dsp_POFxSCN124!$E41:$N41)</f>
        <v>7.1480799412266843E-2</v>
      </c>
      <c r="M41" s="16">
        <f>Dsp_POFxSCN124!M41/SUM(Dsp_POFxSCN124!$E41:$N41)</f>
        <v>8.4997661751572168E-2</v>
      </c>
      <c r="N41" s="16">
        <f>Dsp_POFxSCN124!N41/SUM(Dsp_POFxSCN124!$E41:$N41)</f>
        <v>9.680357684572477E-2</v>
      </c>
      <c r="P41" s="18">
        <f>V3PUR!J41</f>
        <v>132534.2598</v>
      </c>
      <c r="R41" s="20">
        <f t="shared" si="10"/>
        <v>10620.234279704115</v>
      </c>
      <c r="S41" s="20">
        <f t="shared" si="0"/>
        <v>12260.45644593844</v>
      </c>
      <c r="T41" s="20">
        <f t="shared" si="1"/>
        <v>23243.553828306493</v>
      </c>
      <c r="U41" s="20">
        <f t="shared" si="2"/>
        <v>9654.9945063821815</v>
      </c>
      <c r="V41" s="20">
        <f t="shared" si="3"/>
        <v>15824.419010840667</v>
      </c>
      <c r="W41" s="20">
        <f t="shared" si="4"/>
        <v>11198.646272286311</v>
      </c>
      <c r="X41" s="20">
        <f t="shared" si="5"/>
        <v>16163.408028308791</v>
      </c>
      <c r="Y41" s="20">
        <f t="shared" si="6"/>
        <v>9473.6548400170614</v>
      </c>
      <c r="Z41" s="20">
        <f t="shared" si="7"/>
        <v>11265.102184975389</v>
      </c>
      <c r="AA41" s="20">
        <f t="shared" si="8"/>
        <v>12829.790403240551</v>
      </c>
      <c r="AD41"/>
    </row>
    <row r="42" spans="1:30" ht="14.4" x14ac:dyDescent="0.3">
      <c r="A42" s="12" t="s">
        <v>80</v>
      </c>
      <c r="B42" s="4" t="s">
        <v>81</v>
      </c>
      <c r="C42" s="5">
        <f t="shared" si="9"/>
        <v>41</v>
      </c>
      <c r="D42" s="2" t="s">
        <v>293</v>
      </c>
      <c r="E42" s="16">
        <f>Dsp_POFxSCN124!E42/SUM(Dsp_POFxSCN124!$E42:$N42)</f>
        <v>7.0566166819234333E-2</v>
      </c>
      <c r="F42" s="16">
        <f>Dsp_POFxSCN124!F42/SUM(Dsp_POFxSCN124!$E42:$N42)</f>
        <v>8.4413803801562104E-2</v>
      </c>
      <c r="G42" s="16">
        <f>Dsp_POFxSCN124!G42/SUM(Dsp_POFxSCN124!$E42:$N42)</f>
        <v>0.16870448538185531</v>
      </c>
      <c r="H42" s="16">
        <f>Dsp_POFxSCN124!H42/SUM(Dsp_POFxSCN124!$E42:$N42)</f>
        <v>7.1437215575249138E-2</v>
      </c>
      <c r="I42" s="16">
        <f>Dsp_POFxSCN124!I42/SUM(Dsp_POFxSCN124!$E42:$N42)</f>
        <v>0.11969456715271412</v>
      </c>
      <c r="J42" s="16">
        <f>Dsp_POFxSCN124!J42/SUM(Dsp_POFxSCN124!$E42:$N42)</f>
        <v>8.6395608782934577E-2</v>
      </c>
      <c r="K42" s="16">
        <f>Dsp_POFxSCN124!K42/SUM(Dsp_POFxSCN124!$E42:$N42)</f>
        <v>0.11912025051550439</v>
      </c>
      <c r="L42" s="16">
        <f>Dsp_POFxSCN124!L42/SUM(Dsp_POFxSCN124!$E42:$N42)</f>
        <v>8.1504408582871862E-2</v>
      </c>
      <c r="M42" s="16">
        <f>Dsp_POFxSCN124!M42/SUM(Dsp_POFxSCN124!$E42:$N42)</f>
        <v>8.1190503660239291E-2</v>
      </c>
      <c r="N42" s="16">
        <f>Dsp_POFxSCN124!N42/SUM(Dsp_POFxSCN124!$E42:$N42)</f>
        <v>0.11697298972783488</v>
      </c>
      <c r="P42" s="18">
        <f>V3PUR!J42</f>
        <v>54940.638600000006</v>
      </c>
      <c r="R42" s="20">
        <f t="shared" si="10"/>
        <v>3876.9502686028654</v>
      </c>
      <c r="S42" s="20">
        <f t="shared" si="0"/>
        <v>4637.7482875129299</v>
      </c>
      <c r="T42" s="20">
        <f t="shared" si="1"/>
        <v>9268.7321615634974</v>
      </c>
      <c r="U42" s="20">
        <f t="shared" si="2"/>
        <v>3924.8062435100546</v>
      </c>
      <c r="V42" s="20">
        <f t="shared" si="3"/>
        <v>6576.095956320698</v>
      </c>
      <c r="W42" s="20">
        <f t="shared" si="4"/>
        <v>4746.6299187701952</v>
      </c>
      <c r="X42" s="20">
        <f t="shared" si="5"/>
        <v>6544.5426335137909</v>
      </c>
      <c r="Y42" s="20">
        <f t="shared" si="6"/>
        <v>4477.9042562583018</v>
      </c>
      <c r="Z42" s="20">
        <f t="shared" si="7"/>
        <v>4460.6581193491847</v>
      </c>
      <c r="AA42" s="20">
        <f t="shared" si="8"/>
        <v>6426.5707545984887</v>
      </c>
      <c r="AD42"/>
    </row>
    <row r="43" spans="1:30" ht="14.4" x14ac:dyDescent="0.3">
      <c r="A43" s="12" t="s">
        <v>82</v>
      </c>
      <c r="B43" s="4" t="s">
        <v>83</v>
      </c>
      <c r="C43" s="5">
        <f t="shared" si="9"/>
        <v>42</v>
      </c>
      <c r="D43" s="2" t="s">
        <v>294</v>
      </c>
      <c r="E43" s="16">
        <f>Dsp_POFxSCN124!E43/SUM(Dsp_POFxSCN124!$E43:$N43)</f>
        <v>9.6505838065979899E-2</v>
      </c>
      <c r="F43" s="16">
        <f>Dsp_POFxSCN124!F43/SUM(Dsp_POFxSCN124!$E43:$N43)</f>
        <v>0.10350823654814263</v>
      </c>
      <c r="G43" s="16">
        <f>Dsp_POFxSCN124!G43/SUM(Dsp_POFxSCN124!$E43:$N43)</f>
        <v>0.10575503996880009</v>
      </c>
      <c r="H43" s="16">
        <f>Dsp_POFxSCN124!H43/SUM(Dsp_POFxSCN124!$E43:$N43)</f>
        <v>4.0228192457259226E-2</v>
      </c>
      <c r="I43" s="16">
        <f>Dsp_POFxSCN124!I43/SUM(Dsp_POFxSCN124!$E43:$N43)</f>
        <v>9.2920216699076422E-2</v>
      </c>
      <c r="J43" s="16">
        <f>Dsp_POFxSCN124!J43/SUM(Dsp_POFxSCN124!$E43:$N43)</f>
        <v>4.4242438461587132E-2</v>
      </c>
      <c r="K43" s="16">
        <f>Dsp_POFxSCN124!K43/SUM(Dsp_POFxSCN124!$E43:$N43)</f>
        <v>0.15232967328258484</v>
      </c>
      <c r="L43" s="16">
        <f>Dsp_POFxSCN124!L43/SUM(Dsp_POFxSCN124!$E43:$N43)</f>
        <v>2.3995323141024205E-2</v>
      </c>
      <c r="M43" s="16">
        <f>Dsp_POFxSCN124!M43/SUM(Dsp_POFxSCN124!$E43:$N43)</f>
        <v>9.7517652685801301E-2</v>
      </c>
      <c r="N43" s="16">
        <f>Dsp_POFxSCN124!N43/SUM(Dsp_POFxSCN124!$E43:$N43)</f>
        <v>0.2429973886897443</v>
      </c>
      <c r="P43" s="18">
        <f>V3PUR!J43</f>
        <v>2618.64</v>
      </c>
      <c r="R43" s="20">
        <f t="shared" si="10"/>
        <v>252.71404779309759</v>
      </c>
      <c r="S43" s="20">
        <f t="shared" si="0"/>
        <v>271.05080855442822</v>
      </c>
      <c r="T43" s="20">
        <f t="shared" si="1"/>
        <v>276.93437786389865</v>
      </c>
      <c r="U43" s="20">
        <f t="shared" si="2"/>
        <v>105.3431538962773</v>
      </c>
      <c r="V43" s="20">
        <f t="shared" si="3"/>
        <v>243.32459625686946</v>
      </c>
      <c r="W43" s="20">
        <f t="shared" si="4"/>
        <v>115.85501905305053</v>
      </c>
      <c r="X43" s="20">
        <f t="shared" si="5"/>
        <v>398.89657564470798</v>
      </c>
      <c r="Y43" s="20">
        <f t="shared" si="6"/>
        <v>62.835112990011623</v>
      </c>
      <c r="Z43" s="20">
        <f t="shared" si="7"/>
        <v>255.3636260291467</v>
      </c>
      <c r="AA43" s="20">
        <f t="shared" si="8"/>
        <v>636.32268191851199</v>
      </c>
      <c r="AD43"/>
    </row>
    <row r="44" spans="1:30" ht="14.4" x14ac:dyDescent="0.3">
      <c r="A44" s="13" t="s">
        <v>84</v>
      </c>
      <c r="B44" s="4" t="s">
        <v>85</v>
      </c>
      <c r="C44" s="5">
        <f t="shared" si="9"/>
        <v>43</v>
      </c>
      <c r="D44" s="2"/>
      <c r="E44" s="16"/>
      <c r="F44" s="16"/>
      <c r="G44" s="16"/>
      <c r="H44" s="16"/>
      <c r="I44" s="16"/>
      <c r="J44" s="16"/>
      <c r="K44" s="16"/>
      <c r="L44" s="16"/>
      <c r="M44" s="16"/>
      <c r="N44" s="16"/>
      <c r="P44" s="18">
        <f>V3PUR!J44</f>
        <v>0</v>
      </c>
      <c r="R44" s="20">
        <f t="shared" si="10"/>
        <v>0</v>
      </c>
      <c r="S44" s="20">
        <f t="shared" si="0"/>
        <v>0</v>
      </c>
      <c r="T44" s="20">
        <f t="shared" si="1"/>
        <v>0</v>
      </c>
      <c r="U44" s="20">
        <f t="shared" si="2"/>
        <v>0</v>
      </c>
      <c r="V44" s="20">
        <f t="shared" si="3"/>
        <v>0</v>
      </c>
      <c r="W44" s="20">
        <f t="shared" si="4"/>
        <v>0</v>
      </c>
      <c r="X44" s="20">
        <f t="shared" si="5"/>
        <v>0</v>
      </c>
      <c r="Y44" s="20">
        <f t="shared" si="6"/>
        <v>0</v>
      </c>
      <c r="Z44" s="20">
        <f t="shared" si="7"/>
        <v>0</v>
      </c>
      <c r="AA44" s="20">
        <f t="shared" si="8"/>
        <v>0</v>
      </c>
      <c r="AD44"/>
    </row>
    <row r="45" spans="1:30" ht="14.4" x14ac:dyDescent="0.3">
      <c r="A45" s="12" t="s">
        <v>86</v>
      </c>
      <c r="B45" s="4" t="s">
        <v>87</v>
      </c>
      <c r="C45" s="5">
        <f t="shared" si="9"/>
        <v>44</v>
      </c>
      <c r="D45" s="2" t="s">
        <v>295</v>
      </c>
      <c r="E45" s="16">
        <f>Dsp_POFxSCN124!E45/SUM(Dsp_POFxSCN124!$E45:$N45)</f>
        <v>0.103437173691993</v>
      </c>
      <c r="F45" s="16">
        <f>Dsp_POFxSCN124!F45/SUM(Dsp_POFxSCN124!$E45:$N45)</f>
        <v>0.12332954675770509</v>
      </c>
      <c r="G45" s="16">
        <f>Dsp_POFxSCN124!G45/SUM(Dsp_POFxSCN124!$E45:$N45)</f>
        <v>0.20461959165307009</v>
      </c>
      <c r="H45" s="16">
        <f>Dsp_POFxSCN124!H45/SUM(Dsp_POFxSCN124!$E45:$N45)</f>
        <v>7.5917147519715719E-2</v>
      </c>
      <c r="I45" s="16">
        <f>Dsp_POFxSCN124!I45/SUM(Dsp_POFxSCN124!$E45:$N45)</f>
        <v>0.11086894596152086</v>
      </c>
      <c r="J45" s="16">
        <f>Dsp_POFxSCN124!J45/SUM(Dsp_POFxSCN124!$E45:$N45)</f>
        <v>7.7150663202687875E-2</v>
      </c>
      <c r="K45" s="16">
        <f>Dsp_POFxSCN124!K45/SUM(Dsp_POFxSCN124!$E45:$N45)</f>
        <v>0.10772614528097552</v>
      </c>
      <c r="L45" s="16">
        <f>Dsp_POFxSCN124!L45/SUM(Dsp_POFxSCN124!$E45:$N45)</f>
        <v>6.7805032252581859E-2</v>
      </c>
      <c r="M45" s="16">
        <f>Dsp_POFxSCN124!M45/SUM(Dsp_POFxSCN124!$E45:$N45)</f>
        <v>6.7823783523336456E-2</v>
      </c>
      <c r="N45" s="16">
        <f>Dsp_POFxSCN124!N45/SUM(Dsp_POFxSCN124!$E45:$N45)</f>
        <v>6.1321970156413441E-2</v>
      </c>
      <c r="P45" s="18">
        <f>V3PUR!J45</f>
        <v>17378.6901</v>
      </c>
      <c r="R45" s="20">
        <f t="shared" si="10"/>
        <v>1797.6025864130193</v>
      </c>
      <c r="S45" s="20">
        <f t="shared" si="0"/>
        <v>2143.3059732756165</v>
      </c>
      <c r="T45" s="20">
        <f t="shared" si="1"/>
        <v>3556.0204717272518</v>
      </c>
      <c r="U45" s="20">
        <f t="shared" si="2"/>
        <v>1319.3405800211231</v>
      </c>
      <c r="V45" s="20">
        <f t="shared" si="3"/>
        <v>1926.7570535789175</v>
      </c>
      <c r="W45" s="20">
        <f t="shared" si="4"/>
        <v>1340.777466808986</v>
      </c>
      <c r="X45" s="20">
        <f t="shared" si="5"/>
        <v>1872.1392945056509</v>
      </c>
      <c r="Y45" s="20">
        <f t="shared" si="6"/>
        <v>1178.362642738125</v>
      </c>
      <c r="Z45" s="20">
        <f t="shared" si="7"/>
        <v>1178.6885152615503</v>
      </c>
      <c r="AA45" s="20">
        <f t="shared" si="8"/>
        <v>1065.6955156697577</v>
      </c>
      <c r="AD45"/>
    </row>
    <row r="46" spans="1:30" ht="14.4" x14ac:dyDescent="0.3">
      <c r="A46" s="13" t="s">
        <v>88</v>
      </c>
      <c r="B46" s="4" t="s">
        <v>89</v>
      </c>
      <c r="C46" s="5">
        <f t="shared" si="9"/>
        <v>45</v>
      </c>
      <c r="D46" s="2" t="s">
        <v>296</v>
      </c>
      <c r="E46" s="16">
        <f>Dsp_POFxSCN124!E46/SUM(Dsp_POFxSCN124!$E46:$N46)</f>
        <v>2.7927367172267134E-3</v>
      </c>
      <c r="F46" s="16">
        <f>Dsp_POFxSCN124!F46/SUM(Dsp_POFxSCN124!$E46:$N46)</f>
        <v>0</v>
      </c>
      <c r="G46" s="16">
        <f>Dsp_POFxSCN124!G46/SUM(Dsp_POFxSCN124!$E46:$N46)</f>
        <v>3.1779516026384333E-2</v>
      </c>
      <c r="H46" s="16">
        <f>Dsp_POFxSCN124!H46/SUM(Dsp_POFxSCN124!$E46:$N46)</f>
        <v>0</v>
      </c>
      <c r="I46" s="16">
        <f>Dsp_POFxSCN124!I46/SUM(Dsp_POFxSCN124!$E46:$N46)</f>
        <v>1.2138557855674921E-2</v>
      </c>
      <c r="J46" s="16">
        <f>Dsp_POFxSCN124!J46/SUM(Dsp_POFxSCN124!$E46:$N46)</f>
        <v>0</v>
      </c>
      <c r="K46" s="16">
        <f>Dsp_POFxSCN124!K46/SUM(Dsp_POFxSCN124!$E46:$N46)</f>
        <v>0</v>
      </c>
      <c r="L46" s="16">
        <f>Dsp_POFxSCN124!L46/SUM(Dsp_POFxSCN124!$E46:$N46)</f>
        <v>0.43162878350636458</v>
      </c>
      <c r="M46" s="16">
        <f>Dsp_POFxSCN124!M46/SUM(Dsp_POFxSCN124!$E46:$N46)</f>
        <v>5.5567734749098263E-2</v>
      </c>
      <c r="N46" s="16">
        <f>Dsp_POFxSCN124!N46/SUM(Dsp_POFxSCN124!$E46:$N46)</f>
        <v>0.46609267114525121</v>
      </c>
      <c r="P46" s="18">
        <f>V3PUR!J46</f>
        <v>683</v>
      </c>
      <c r="R46" s="20">
        <f t="shared" si="10"/>
        <v>1.9074391778658453</v>
      </c>
      <c r="S46" s="20">
        <f t="shared" si="0"/>
        <v>0</v>
      </c>
      <c r="T46" s="20">
        <f t="shared" si="1"/>
        <v>21.7054094460205</v>
      </c>
      <c r="U46" s="20">
        <f t="shared" si="2"/>
        <v>0</v>
      </c>
      <c r="V46" s="20">
        <f t="shared" si="3"/>
        <v>8.2906350154259716</v>
      </c>
      <c r="W46" s="20">
        <f t="shared" si="4"/>
        <v>0</v>
      </c>
      <c r="X46" s="20">
        <f t="shared" si="5"/>
        <v>0</v>
      </c>
      <c r="Y46" s="20">
        <f t="shared" si="6"/>
        <v>294.80245913484703</v>
      </c>
      <c r="Z46" s="20">
        <f t="shared" si="7"/>
        <v>37.952762833634111</v>
      </c>
      <c r="AA46" s="20">
        <f t="shared" si="8"/>
        <v>318.34129439220658</v>
      </c>
      <c r="AD46"/>
    </row>
    <row r="47" spans="1:30" ht="14.4" x14ac:dyDescent="0.3">
      <c r="A47" s="12" t="s">
        <v>90</v>
      </c>
      <c r="B47" s="4" t="s">
        <v>91</v>
      </c>
      <c r="C47" s="5">
        <f t="shared" si="9"/>
        <v>46</v>
      </c>
      <c r="D47" s="2"/>
      <c r="E47" s="16"/>
      <c r="F47" s="16"/>
      <c r="G47" s="16"/>
      <c r="H47" s="16"/>
      <c r="I47" s="16"/>
      <c r="J47" s="16"/>
      <c r="K47" s="16"/>
      <c r="L47" s="16"/>
      <c r="M47" s="16"/>
      <c r="N47" s="16"/>
      <c r="P47" s="18">
        <f>V3PUR!J47</f>
        <v>557</v>
      </c>
      <c r="Q47" s="19" t="s">
        <v>374</v>
      </c>
      <c r="R47" s="21">
        <f>IF($P47=0,0,$P47*E48)</f>
        <v>18.134518940339543</v>
      </c>
      <c r="S47" s="21">
        <f t="shared" ref="S47:AA47" si="11">IF($P47=0,0,$P47*F48)</f>
        <v>25.032287275544391</v>
      </c>
      <c r="T47" s="21">
        <f t="shared" si="11"/>
        <v>67.856359681675755</v>
      </c>
      <c r="U47" s="21">
        <f t="shared" si="11"/>
        <v>35.866498477134876</v>
      </c>
      <c r="V47" s="21">
        <f t="shared" si="11"/>
        <v>64.755420998480346</v>
      </c>
      <c r="W47" s="21">
        <f t="shared" si="11"/>
        <v>57.222812892347029</v>
      </c>
      <c r="X47" s="21">
        <f t="shared" si="11"/>
        <v>88.82221431445204</v>
      </c>
      <c r="Y47" s="21">
        <f t="shared" si="11"/>
        <v>58.944788017071303</v>
      </c>
      <c r="Z47" s="21">
        <f t="shared" si="11"/>
        <v>57.074931285920364</v>
      </c>
      <c r="AA47" s="21">
        <f t="shared" si="11"/>
        <v>83.290168117034369</v>
      </c>
      <c r="AD47"/>
    </row>
    <row r="48" spans="1:30" ht="14.4" x14ac:dyDescent="0.3">
      <c r="A48" s="12" t="s">
        <v>92</v>
      </c>
      <c r="B48" s="7" t="s">
        <v>93</v>
      </c>
      <c r="C48" s="5">
        <f t="shared" si="9"/>
        <v>47</v>
      </c>
      <c r="D48" s="2" t="s">
        <v>297</v>
      </c>
      <c r="E48" s="16">
        <f>Dsp_POFxSCN124!E48/SUM(Dsp_POFxSCN124!$E48:$N48)</f>
        <v>3.2557484632566504E-2</v>
      </c>
      <c r="F48" s="16">
        <f>Dsp_POFxSCN124!F48/SUM(Dsp_POFxSCN124!$E48:$N48)</f>
        <v>4.4941269794514169E-2</v>
      </c>
      <c r="G48" s="16">
        <f>Dsp_POFxSCN124!G48/SUM(Dsp_POFxSCN124!$E48:$N48)</f>
        <v>0.12182470319869973</v>
      </c>
      <c r="H48" s="16">
        <f>Dsp_POFxSCN124!H48/SUM(Dsp_POFxSCN124!$E48:$N48)</f>
        <v>6.4392277337764592E-2</v>
      </c>
      <c r="I48" s="16">
        <f>Dsp_POFxSCN124!I48/SUM(Dsp_POFxSCN124!$E48:$N48)</f>
        <v>0.11625748832761282</v>
      </c>
      <c r="J48" s="16">
        <f>Dsp_POFxSCN124!J48/SUM(Dsp_POFxSCN124!$E48:$N48)</f>
        <v>0.10273395492342376</v>
      </c>
      <c r="K48" s="16">
        <f>Dsp_POFxSCN124!K48/SUM(Dsp_POFxSCN124!$E48:$N48)</f>
        <v>0.15946537578896236</v>
      </c>
      <c r="L48" s="16">
        <f>Dsp_POFxSCN124!L48/SUM(Dsp_POFxSCN124!$E48:$N48)</f>
        <v>0.10582547220300055</v>
      </c>
      <c r="M48" s="16">
        <f>Dsp_POFxSCN124!M48/SUM(Dsp_POFxSCN124!$E48:$N48)</f>
        <v>0.10246845832301681</v>
      </c>
      <c r="N48" s="16">
        <f>Dsp_POFxSCN124!N48/SUM(Dsp_POFxSCN124!$E48:$N48)</f>
        <v>0.14953351547043872</v>
      </c>
      <c r="P48" s="18">
        <f>V3PUR!J48</f>
        <v>126494</v>
      </c>
      <c r="R48" s="20">
        <f t="shared" si="10"/>
        <v>4118.3264611118675</v>
      </c>
      <c r="S48" s="20">
        <f t="shared" si="0"/>
        <v>5684.800981387275</v>
      </c>
      <c r="T48" s="20">
        <f t="shared" si="1"/>
        <v>15410.094006416324</v>
      </c>
      <c r="U48" s="20">
        <f t="shared" si="2"/>
        <v>8145.2367295631939</v>
      </c>
      <c r="V48" s="20">
        <f t="shared" si="3"/>
        <v>14705.874728513056</v>
      </c>
      <c r="W48" s="20">
        <f t="shared" si="4"/>
        <v>12995.228894083564</v>
      </c>
      <c r="X48" s="20">
        <f t="shared" si="5"/>
        <v>20171.413245049003</v>
      </c>
      <c r="Y48" s="20">
        <f t="shared" si="6"/>
        <v>13386.287280846351</v>
      </c>
      <c r="Z48" s="20">
        <f t="shared" si="7"/>
        <v>12961.645167111688</v>
      </c>
      <c r="AA48" s="20">
        <f t="shared" si="8"/>
        <v>18915.092505917677</v>
      </c>
      <c r="AD48"/>
    </row>
    <row r="49" spans="1:30" ht="14.4" x14ac:dyDescent="0.3">
      <c r="A49" s="12" t="s">
        <v>94</v>
      </c>
      <c r="B49" s="4" t="s">
        <v>95</v>
      </c>
      <c r="C49" s="5">
        <f t="shared" si="9"/>
        <v>48</v>
      </c>
      <c r="D49" s="2"/>
      <c r="E49" s="16"/>
      <c r="F49" s="16"/>
      <c r="G49" s="16"/>
      <c r="H49" s="16"/>
      <c r="I49" s="16"/>
      <c r="J49" s="16"/>
      <c r="K49" s="16"/>
      <c r="L49" s="16"/>
      <c r="M49" s="16"/>
      <c r="N49" s="16"/>
      <c r="P49" s="18">
        <f>V3PUR!J49</f>
        <v>0</v>
      </c>
      <c r="R49" s="20">
        <f t="shared" si="10"/>
        <v>0</v>
      </c>
      <c r="S49" s="20">
        <f t="shared" si="0"/>
        <v>0</v>
      </c>
      <c r="T49" s="20">
        <f t="shared" si="1"/>
        <v>0</v>
      </c>
      <c r="U49" s="20">
        <f t="shared" si="2"/>
        <v>0</v>
      </c>
      <c r="V49" s="20">
        <f t="shared" si="3"/>
        <v>0</v>
      </c>
      <c r="W49" s="20">
        <f t="shared" si="4"/>
        <v>0</v>
      </c>
      <c r="X49" s="20">
        <f t="shared" si="5"/>
        <v>0</v>
      </c>
      <c r="Y49" s="20">
        <f t="shared" si="6"/>
        <v>0</v>
      </c>
      <c r="Z49" s="20">
        <f t="shared" si="7"/>
        <v>0</v>
      </c>
      <c r="AA49" s="20">
        <f t="shared" si="8"/>
        <v>0</v>
      </c>
      <c r="AD49"/>
    </row>
    <row r="50" spans="1:30" ht="14.4" x14ac:dyDescent="0.3">
      <c r="A50" s="13" t="s">
        <v>96</v>
      </c>
      <c r="B50" s="4" t="s">
        <v>97</v>
      </c>
      <c r="C50" s="5">
        <f t="shared" si="9"/>
        <v>49</v>
      </c>
      <c r="D50" s="2"/>
      <c r="E50" s="16"/>
      <c r="F50" s="16"/>
      <c r="G50" s="16"/>
      <c r="H50" s="16"/>
      <c r="I50" s="16"/>
      <c r="J50" s="16"/>
      <c r="K50" s="16"/>
      <c r="L50" s="16"/>
      <c r="M50" s="16"/>
      <c r="N50" s="16"/>
      <c r="P50" s="18">
        <f>V3PUR!J50</f>
        <v>0</v>
      </c>
      <c r="R50" s="20">
        <f t="shared" si="10"/>
        <v>0</v>
      </c>
      <c r="S50" s="20">
        <f t="shared" si="0"/>
        <v>0</v>
      </c>
      <c r="T50" s="20">
        <f t="shared" si="1"/>
        <v>0</v>
      </c>
      <c r="U50" s="20">
        <f t="shared" si="2"/>
        <v>0</v>
      </c>
      <c r="V50" s="20">
        <f t="shared" si="3"/>
        <v>0</v>
      </c>
      <c r="W50" s="20">
        <f t="shared" si="4"/>
        <v>0</v>
      </c>
      <c r="X50" s="20">
        <f t="shared" si="5"/>
        <v>0</v>
      </c>
      <c r="Y50" s="20">
        <f t="shared" si="6"/>
        <v>0</v>
      </c>
      <c r="Z50" s="20">
        <f t="shared" si="7"/>
        <v>0</v>
      </c>
      <c r="AA50" s="20">
        <f t="shared" si="8"/>
        <v>0</v>
      </c>
      <c r="AD50"/>
    </row>
    <row r="51" spans="1:30" ht="14.4" x14ac:dyDescent="0.3">
      <c r="A51" s="13" t="s">
        <v>98</v>
      </c>
      <c r="B51" s="4" t="s">
        <v>99</v>
      </c>
      <c r="C51" s="5">
        <f t="shared" si="9"/>
        <v>50</v>
      </c>
      <c r="D51" s="2" t="s">
        <v>298</v>
      </c>
      <c r="E51" s="16">
        <f>Dsp_POFxSCN124!E51/SUM(Dsp_POFxSCN124!$E51:$N51)</f>
        <v>5.6682626357635893E-2</v>
      </c>
      <c r="F51" s="16">
        <f>Dsp_POFxSCN124!F51/SUM(Dsp_POFxSCN124!$E51:$N51)</f>
        <v>6.684167586406789E-2</v>
      </c>
      <c r="G51" s="16">
        <f>Dsp_POFxSCN124!G51/SUM(Dsp_POFxSCN124!$E51:$N51)</f>
        <v>0.1353524982250941</v>
      </c>
      <c r="H51" s="16">
        <f>Dsp_POFxSCN124!H51/SUM(Dsp_POFxSCN124!$E51:$N51)</f>
        <v>2.8165676795178968E-2</v>
      </c>
      <c r="I51" s="16">
        <f>Dsp_POFxSCN124!I51/SUM(Dsp_POFxSCN124!$E51:$N51)</f>
        <v>0.13737501686718195</v>
      </c>
      <c r="J51" s="16">
        <f>Dsp_POFxSCN124!J51/SUM(Dsp_POFxSCN124!$E51:$N51)</f>
        <v>8.0329240963828569E-2</v>
      </c>
      <c r="K51" s="16">
        <f>Dsp_POFxSCN124!K51/SUM(Dsp_POFxSCN124!$E51:$N51)</f>
        <v>0.12845470342807447</v>
      </c>
      <c r="L51" s="16">
        <f>Dsp_POFxSCN124!L51/SUM(Dsp_POFxSCN124!$E51:$N51)</f>
        <v>0.12405263281996053</v>
      </c>
      <c r="M51" s="16">
        <f>Dsp_POFxSCN124!M51/SUM(Dsp_POFxSCN124!$E51:$N51)</f>
        <v>0.10425585764637768</v>
      </c>
      <c r="N51" s="16">
        <f>Dsp_POFxSCN124!N51/SUM(Dsp_POFxSCN124!$E51:$N51)</f>
        <v>0.13849007103259992</v>
      </c>
      <c r="P51" s="18">
        <f>V3PUR!J51</f>
        <v>6355</v>
      </c>
      <c r="R51" s="20">
        <f t="shared" si="10"/>
        <v>360.21809050277608</v>
      </c>
      <c r="S51" s="20">
        <f t="shared" si="0"/>
        <v>424.77885011615143</v>
      </c>
      <c r="T51" s="20">
        <f t="shared" si="1"/>
        <v>860.16512622047298</v>
      </c>
      <c r="U51" s="20">
        <f t="shared" si="2"/>
        <v>178.99287603336234</v>
      </c>
      <c r="V51" s="20">
        <f t="shared" si="3"/>
        <v>873.01823219094126</v>
      </c>
      <c r="W51" s="20">
        <f t="shared" si="4"/>
        <v>510.49232632513053</v>
      </c>
      <c r="X51" s="20">
        <f t="shared" si="5"/>
        <v>816.32964028541323</v>
      </c>
      <c r="Y51" s="20">
        <f t="shared" si="6"/>
        <v>788.35448157084909</v>
      </c>
      <c r="Z51" s="20">
        <f t="shared" si="7"/>
        <v>662.54597534273012</v>
      </c>
      <c r="AA51" s="20">
        <f t="shared" si="8"/>
        <v>880.10440141217248</v>
      </c>
      <c r="AD51"/>
    </row>
    <row r="52" spans="1:30" ht="14.4" x14ac:dyDescent="0.3">
      <c r="A52" s="12" t="s">
        <v>100</v>
      </c>
      <c r="B52" s="4" t="s">
        <v>101</v>
      </c>
      <c r="C52" s="5">
        <f t="shared" si="9"/>
        <v>51</v>
      </c>
      <c r="D52" s="2" t="s">
        <v>299</v>
      </c>
      <c r="E52" s="16">
        <f>Dsp_POFxSCN124!E52/SUM(Dsp_POFxSCN124!$E52:$N52)</f>
        <v>0.16328539127116071</v>
      </c>
      <c r="F52" s="16">
        <f>Dsp_POFxSCN124!F52/SUM(Dsp_POFxSCN124!$E52:$N52)</f>
        <v>0.16161734846055117</v>
      </c>
      <c r="G52" s="16">
        <f>Dsp_POFxSCN124!G52/SUM(Dsp_POFxSCN124!$E52:$N52)</f>
        <v>0.23032044481645958</v>
      </c>
      <c r="H52" s="16">
        <f>Dsp_POFxSCN124!H52/SUM(Dsp_POFxSCN124!$E52:$N52)</f>
        <v>7.2872738802705367E-2</v>
      </c>
      <c r="I52" s="16">
        <f>Dsp_POFxSCN124!I52/SUM(Dsp_POFxSCN124!$E52:$N52)</f>
        <v>0.10644401977841379</v>
      </c>
      <c r="J52" s="16">
        <f>Dsp_POFxSCN124!J52/SUM(Dsp_POFxSCN124!$E52:$N52)</f>
        <v>6.6663768278103067E-2</v>
      </c>
      <c r="K52" s="16">
        <f>Dsp_POFxSCN124!K52/SUM(Dsp_POFxSCN124!$E52:$N52)</f>
        <v>8.3178971674209262E-2</v>
      </c>
      <c r="L52" s="16">
        <f>Dsp_POFxSCN124!L52/SUM(Dsp_POFxSCN124!$E52:$N52)</f>
        <v>4.3383156577043398E-2</v>
      </c>
      <c r="M52" s="16">
        <f>Dsp_POFxSCN124!M52/SUM(Dsp_POFxSCN124!$E52:$N52)</f>
        <v>3.4529150630844364E-2</v>
      </c>
      <c r="N52" s="16">
        <f>Dsp_POFxSCN124!N52/SUM(Dsp_POFxSCN124!$E52:$N52)</f>
        <v>3.7705009710509219E-2</v>
      </c>
      <c r="P52" s="18">
        <f>V3PUR!J52</f>
        <v>28931.889799999997</v>
      </c>
      <c r="R52" s="20">
        <f t="shared" si="10"/>
        <v>4724.1549462071034</v>
      </c>
      <c r="S52" s="20">
        <f t="shared" si="0"/>
        <v>4675.8953154288656</v>
      </c>
      <c r="T52" s="20">
        <f t="shared" si="1"/>
        <v>6663.6057281167896</v>
      </c>
      <c r="U52" s="20">
        <f t="shared" si="2"/>
        <v>2108.3460484640555</v>
      </c>
      <c r="V52" s="20">
        <f t="shared" si="3"/>
        <v>3079.6266500980878</v>
      </c>
      <c r="W52" s="20">
        <f t="shared" si="4"/>
        <v>1928.7087974748135</v>
      </c>
      <c r="X52" s="20">
        <f t="shared" si="5"/>
        <v>2406.5248421555439</v>
      </c>
      <c r="Y52" s="20">
        <f t="shared" si="6"/>
        <v>1255.1567052631647</v>
      </c>
      <c r="Z52" s="20">
        <f t="shared" si="7"/>
        <v>998.99358093918954</v>
      </c>
      <c r="AA52" s="20">
        <f t="shared" si="8"/>
        <v>1090.8771858523826</v>
      </c>
      <c r="AD52"/>
    </row>
    <row r="53" spans="1:30" ht="14.4" x14ac:dyDescent="0.3">
      <c r="A53" s="12" t="s">
        <v>102</v>
      </c>
      <c r="B53" s="4" t="s">
        <v>103</v>
      </c>
      <c r="C53" s="5">
        <f t="shared" si="9"/>
        <v>52</v>
      </c>
      <c r="D53" s="2" t="s">
        <v>300</v>
      </c>
      <c r="E53" s="16">
        <f>Dsp_POFxSCN124!E53/SUM(Dsp_POFxSCN124!$E53:$N53)</f>
        <v>2.0649083923945537E-2</v>
      </c>
      <c r="F53" s="16">
        <f>Dsp_POFxSCN124!F53/SUM(Dsp_POFxSCN124!$E53:$N53)</f>
        <v>2.5475262763363034E-2</v>
      </c>
      <c r="G53" s="16">
        <f>Dsp_POFxSCN124!G53/SUM(Dsp_POFxSCN124!$E53:$N53)</f>
        <v>7.4146619579196993E-2</v>
      </c>
      <c r="H53" s="16">
        <f>Dsp_POFxSCN124!H53/SUM(Dsp_POFxSCN124!$E53:$N53)</f>
        <v>4.5530516827185119E-2</v>
      </c>
      <c r="I53" s="16">
        <f>Dsp_POFxSCN124!I53/SUM(Dsp_POFxSCN124!$E53:$N53)</f>
        <v>0.1255338839937197</v>
      </c>
      <c r="J53" s="16">
        <f>Dsp_POFxSCN124!J53/SUM(Dsp_POFxSCN124!$E53:$N53)</f>
        <v>7.7939486333381186E-2</v>
      </c>
      <c r="K53" s="16">
        <f>Dsp_POFxSCN124!K53/SUM(Dsp_POFxSCN124!$E53:$N53)</f>
        <v>0.19482509090652825</v>
      </c>
      <c r="L53" s="16">
        <f>Dsp_POFxSCN124!L53/SUM(Dsp_POFxSCN124!$E53:$N53)</f>
        <v>0.12776963137269887</v>
      </c>
      <c r="M53" s="16">
        <f>Dsp_POFxSCN124!M53/SUM(Dsp_POFxSCN124!$E53:$N53)</f>
        <v>0.15509900279027086</v>
      </c>
      <c r="N53" s="16">
        <f>Dsp_POFxSCN124!N53/SUM(Dsp_POFxSCN124!$E53:$N53)</f>
        <v>0.15303142150971044</v>
      </c>
      <c r="P53" s="18">
        <f>V3PUR!J53</f>
        <v>44693.300499999998</v>
      </c>
      <c r="R53" s="20">
        <f t="shared" si="10"/>
        <v>922.87571286261698</v>
      </c>
      <c r="S53" s="20">
        <f t="shared" si="0"/>
        <v>1138.5735739994445</v>
      </c>
      <c r="T53" s="20">
        <f t="shared" si="1"/>
        <v>3313.8571499122345</v>
      </c>
      <c r="U53" s="20">
        <f t="shared" si="2"/>
        <v>2034.9090704776909</v>
      </c>
      <c r="V53" s="20">
        <f t="shared" si="3"/>
        <v>5610.5236002634547</v>
      </c>
      <c r="W53" s="20">
        <f t="shared" si="4"/>
        <v>3483.3728835134484</v>
      </c>
      <c r="X53" s="20">
        <f t="shared" si="5"/>
        <v>8707.3763328252844</v>
      </c>
      <c r="Y53" s="20">
        <f t="shared" si="6"/>
        <v>5710.4465297142578</v>
      </c>
      <c r="Z53" s="20">
        <f t="shared" si="7"/>
        <v>6931.8863389559137</v>
      </c>
      <c r="AA53" s="20">
        <f t="shared" si="8"/>
        <v>6839.4793074756517</v>
      </c>
      <c r="AD53"/>
    </row>
    <row r="54" spans="1:30" ht="14.4" x14ac:dyDescent="0.3">
      <c r="A54" s="13" t="s">
        <v>104</v>
      </c>
      <c r="B54" s="7" t="s">
        <v>105</v>
      </c>
      <c r="C54" s="5">
        <f t="shared" si="9"/>
        <v>53</v>
      </c>
      <c r="D54" s="2" t="s">
        <v>301</v>
      </c>
      <c r="E54" s="16">
        <f>Dsp_POFxSCN124!E54/SUM(Dsp_POFxSCN124!$E54:$N54)</f>
        <v>4.6331712298799947E-2</v>
      </c>
      <c r="F54" s="16">
        <f>Dsp_POFxSCN124!F54/SUM(Dsp_POFxSCN124!$E54:$N54)</f>
        <v>7.196910865757708E-2</v>
      </c>
      <c r="G54" s="16">
        <f>Dsp_POFxSCN124!G54/SUM(Dsp_POFxSCN124!$E54:$N54)</f>
        <v>6.9744164286036858E-2</v>
      </c>
      <c r="H54" s="16">
        <f>Dsp_POFxSCN124!H54/SUM(Dsp_POFxSCN124!$E54:$N54)</f>
        <v>0.15875377049599035</v>
      </c>
      <c r="I54" s="16">
        <f>Dsp_POFxSCN124!I54/SUM(Dsp_POFxSCN124!$E54:$N54)</f>
        <v>2.3056316577249492E-2</v>
      </c>
      <c r="J54" s="16">
        <f>Dsp_POFxSCN124!J54/SUM(Dsp_POFxSCN124!$E54:$N54)</f>
        <v>4.1953004583230383E-2</v>
      </c>
      <c r="K54" s="16">
        <f>Dsp_POFxSCN124!K54/SUM(Dsp_POFxSCN124!$E54:$N54)</f>
        <v>7.0888681811147922E-2</v>
      </c>
      <c r="L54" s="16">
        <f>Dsp_POFxSCN124!L54/SUM(Dsp_POFxSCN124!$E54:$N54)</f>
        <v>4.2658998495636112E-2</v>
      </c>
      <c r="M54" s="16">
        <f>Dsp_POFxSCN124!M54/SUM(Dsp_POFxSCN124!$E54:$N54)</f>
        <v>0.42847985201426325</v>
      </c>
      <c r="N54" s="16">
        <f>Dsp_POFxSCN124!N54/SUM(Dsp_POFxSCN124!$E54:$N54)</f>
        <v>4.6164390780068648E-2</v>
      </c>
      <c r="P54" s="18">
        <f>V3PUR!J54</f>
        <v>26</v>
      </c>
      <c r="R54" s="20">
        <f t="shared" si="10"/>
        <v>1.2046245197687986</v>
      </c>
      <c r="S54" s="20">
        <f t="shared" si="0"/>
        <v>1.8711968250970041</v>
      </c>
      <c r="T54" s="20">
        <f t="shared" si="1"/>
        <v>1.8133482714369582</v>
      </c>
      <c r="U54" s="20">
        <f t="shared" si="2"/>
        <v>4.1275980328957491</v>
      </c>
      <c r="V54" s="20">
        <f t="shared" si="3"/>
        <v>0.59946423100848678</v>
      </c>
      <c r="W54" s="20">
        <f t="shared" si="4"/>
        <v>1.09077811916399</v>
      </c>
      <c r="X54" s="20">
        <f t="shared" si="5"/>
        <v>1.8431057270898459</v>
      </c>
      <c r="Y54" s="20">
        <f t="shared" si="6"/>
        <v>1.1091339608865389</v>
      </c>
      <c r="Z54" s="20">
        <f t="shared" si="7"/>
        <v>11.140476152370844</v>
      </c>
      <c r="AA54" s="20">
        <f t="shared" si="8"/>
        <v>1.2002741602817848</v>
      </c>
      <c r="AD54"/>
    </row>
    <row r="55" spans="1:30" ht="14.4" x14ac:dyDescent="0.3">
      <c r="A55" s="12" t="s">
        <v>106</v>
      </c>
      <c r="B55" s="4" t="s">
        <v>107</v>
      </c>
      <c r="C55" s="5">
        <f t="shared" si="9"/>
        <v>54</v>
      </c>
      <c r="D55" s="2"/>
      <c r="E55" s="16"/>
      <c r="F55" s="16"/>
      <c r="G55" s="16"/>
      <c r="H55" s="16"/>
      <c r="I55" s="16"/>
      <c r="J55" s="16"/>
      <c r="K55" s="16"/>
      <c r="L55" s="16"/>
      <c r="M55" s="16"/>
      <c r="N55" s="16"/>
      <c r="P55" s="18">
        <f>V3PUR!J55</f>
        <v>0</v>
      </c>
      <c r="R55" s="20">
        <f t="shared" si="10"/>
        <v>0</v>
      </c>
      <c r="S55" s="20">
        <f t="shared" si="0"/>
        <v>0</v>
      </c>
      <c r="T55" s="20">
        <f t="shared" si="1"/>
        <v>0</v>
      </c>
      <c r="U55" s="20">
        <f t="shared" si="2"/>
        <v>0</v>
      </c>
      <c r="V55" s="20">
        <f t="shared" si="3"/>
        <v>0</v>
      </c>
      <c r="W55" s="20">
        <f t="shared" si="4"/>
        <v>0</v>
      </c>
      <c r="X55" s="20">
        <f t="shared" si="5"/>
        <v>0</v>
      </c>
      <c r="Y55" s="20">
        <f t="shared" si="6"/>
        <v>0</v>
      </c>
      <c r="Z55" s="20">
        <f t="shared" si="7"/>
        <v>0</v>
      </c>
      <c r="AA55" s="20">
        <f t="shared" si="8"/>
        <v>0</v>
      </c>
      <c r="AD55"/>
    </row>
    <row r="56" spans="1:30" ht="14.4" x14ac:dyDescent="0.3">
      <c r="A56" s="13" t="s">
        <v>108</v>
      </c>
      <c r="B56" s="4" t="s">
        <v>109</v>
      </c>
      <c r="C56" s="5">
        <f t="shared" si="9"/>
        <v>55</v>
      </c>
      <c r="D56" s="2"/>
      <c r="E56" s="16"/>
      <c r="F56" s="16"/>
      <c r="G56" s="16"/>
      <c r="H56" s="16"/>
      <c r="I56" s="16"/>
      <c r="J56" s="16"/>
      <c r="K56" s="16"/>
      <c r="L56" s="16"/>
      <c r="M56" s="16"/>
      <c r="N56" s="16"/>
      <c r="P56" s="18">
        <f>V3PUR!J56</f>
        <v>0</v>
      </c>
      <c r="R56" s="20">
        <f t="shared" si="10"/>
        <v>0</v>
      </c>
      <c r="S56" s="20">
        <f t="shared" si="0"/>
        <v>0</v>
      </c>
      <c r="T56" s="20">
        <f t="shared" si="1"/>
        <v>0</v>
      </c>
      <c r="U56" s="20">
        <f t="shared" si="2"/>
        <v>0</v>
      </c>
      <c r="V56" s="20">
        <f t="shared" si="3"/>
        <v>0</v>
      </c>
      <c r="W56" s="20">
        <f t="shared" si="4"/>
        <v>0</v>
      </c>
      <c r="X56" s="20">
        <f t="shared" si="5"/>
        <v>0</v>
      </c>
      <c r="Y56" s="20">
        <f t="shared" si="6"/>
        <v>0</v>
      </c>
      <c r="Z56" s="20">
        <f t="shared" si="7"/>
        <v>0</v>
      </c>
      <c r="AA56" s="20">
        <f t="shared" si="8"/>
        <v>0</v>
      </c>
      <c r="AD56"/>
    </row>
    <row r="57" spans="1:30" ht="14.4" x14ac:dyDescent="0.3">
      <c r="A57" s="12" t="s">
        <v>110</v>
      </c>
      <c r="B57" s="4" t="s">
        <v>111</v>
      </c>
      <c r="C57" s="5">
        <f t="shared" si="9"/>
        <v>56</v>
      </c>
      <c r="D57" s="2"/>
      <c r="E57" s="16"/>
      <c r="F57" s="16"/>
      <c r="G57" s="16"/>
      <c r="H57" s="16"/>
      <c r="I57" s="16"/>
      <c r="J57" s="16"/>
      <c r="K57" s="16"/>
      <c r="L57" s="16"/>
      <c r="M57" s="16"/>
      <c r="N57" s="16"/>
      <c r="P57" s="18">
        <f>V3PUR!J57</f>
        <v>0</v>
      </c>
      <c r="R57" s="20">
        <f t="shared" si="10"/>
        <v>0</v>
      </c>
      <c r="S57" s="20">
        <f t="shared" si="0"/>
        <v>0</v>
      </c>
      <c r="T57" s="20">
        <f t="shared" si="1"/>
        <v>0</v>
      </c>
      <c r="U57" s="20">
        <f t="shared" si="2"/>
        <v>0</v>
      </c>
      <c r="V57" s="20">
        <f t="shared" si="3"/>
        <v>0</v>
      </c>
      <c r="W57" s="20">
        <f t="shared" si="4"/>
        <v>0</v>
      </c>
      <c r="X57" s="20">
        <f t="shared" si="5"/>
        <v>0</v>
      </c>
      <c r="Y57" s="20">
        <f t="shared" si="6"/>
        <v>0</v>
      </c>
      <c r="Z57" s="20">
        <f t="shared" si="7"/>
        <v>0</v>
      </c>
      <c r="AA57" s="20">
        <f t="shared" si="8"/>
        <v>0</v>
      </c>
      <c r="AD57"/>
    </row>
    <row r="58" spans="1:30" ht="14.4" x14ac:dyDescent="0.3">
      <c r="A58" s="12" t="s">
        <v>112</v>
      </c>
      <c r="B58" s="4" t="s">
        <v>113</v>
      </c>
      <c r="C58" s="5">
        <f t="shared" si="9"/>
        <v>57</v>
      </c>
      <c r="D58" s="2" t="s">
        <v>302</v>
      </c>
      <c r="E58" s="16">
        <f>Dsp_POFxSCN124!E58/SUM(Dsp_POFxSCN124!$E58:$N58)</f>
        <v>8.8687199645022197E-2</v>
      </c>
      <c r="F58" s="16">
        <f>Dsp_POFxSCN124!F58/SUM(Dsp_POFxSCN124!$E58:$N58)</f>
        <v>0.10259580649626901</v>
      </c>
      <c r="G58" s="16">
        <f>Dsp_POFxSCN124!G58/SUM(Dsp_POFxSCN124!$E58:$N58)</f>
        <v>0.16889362909431976</v>
      </c>
      <c r="H58" s="16">
        <f>Dsp_POFxSCN124!H58/SUM(Dsp_POFxSCN124!$E58:$N58)</f>
        <v>7.095755522091042E-2</v>
      </c>
      <c r="I58" s="16">
        <f>Dsp_POFxSCN124!I58/SUM(Dsp_POFxSCN124!$E58:$N58)</f>
        <v>0.15145901142440679</v>
      </c>
      <c r="J58" s="16">
        <f>Dsp_POFxSCN124!J58/SUM(Dsp_POFxSCN124!$E58:$N58)</f>
        <v>4.3836268032064897E-2</v>
      </c>
      <c r="K58" s="16">
        <f>Dsp_POFxSCN124!K58/SUM(Dsp_POFxSCN124!$E58:$N58)</f>
        <v>0.1089853260858256</v>
      </c>
      <c r="L58" s="16">
        <f>Dsp_POFxSCN124!L58/SUM(Dsp_POFxSCN124!$E58:$N58)</f>
        <v>8.1196480963983561E-2</v>
      </c>
      <c r="M58" s="16">
        <f>Dsp_POFxSCN124!M58/SUM(Dsp_POFxSCN124!$E58:$N58)</f>
        <v>0.10033602003718166</v>
      </c>
      <c r="N58" s="16">
        <f>Dsp_POFxSCN124!N58/SUM(Dsp_POFxSCN124!$E58:$N58)</f>
        <v>8.3052703000016118E-2</v>
      </c>
      <c r="P58" s="18">
        <f>V3PUR!J58</f>
        <v>597.16</v>
      </c>
      <c r="R58" s="20">
        <f t="shared" si="10"/>
        <v>52.960448140021455</v>
      </c>
      <c r="S58" s="20">
        <f t="shared" si="0"/>
        <v>61.266111807312001</v>
      </c>
      <c r="T58" s="20">
        <f t="shared" si="1"/>
        <v>100.85651954996399</v>
      </c>
      <c r="U58" s="20">
        <f t="shared" si="2"/>
        <v>42.373013675718866</v>
      </c>
      <c r="V58" s="20">
        <f t="shared" si="3"/>
        <v>90.44526326219875</v>
      </c>
      <c r="W58" s="20">
        <f t="shared" si="4"/>
        <v>26.177265818027873</v>
      </c>
      <c r="X58" s="20">
        <f t="shared" si="5"/>
        <v>65.081677325411619</v>
      </c>
      <c r="Y58" s="20">
        <f t="shared" si="6"/>
        <v>48.487290572452423</v>
      </c>
      <c r="Z58" s="20">
        <f t="shared" si="7"/>
        <v>59.916657725403397</v>
      </c>
      <c r="AA58" s="20">
        <f t="shared" si="8"/>
        <v>49.595752123489625</v>
      </c>
      <c r="AD58"/>
    </row>
    <row r="59" spans="1:30" ht="14.4" x14ac:dyDescent="0.3">
      <c r="A59" s="12" t="s">
        <v>114</v>
      </c>
      <c r="B59" s="7" t="s">
        <v>115</v>
      </c>
      <c r="C59" s="5">
        <f t="shared" si="9"/>
        <v>58</v>
      </c>
      <c r="D59" s="2" t="s">
        <v>303</v>
      </c>
      <c r="E59" s="16">
        <f>Dsp_POFxSCN124!E59/SUM(Dsp_POFxSCN124!$E59:$N59)</f>
        <v>7.8218405432188165E-2</v>
      </c>
      <c r="F59" s="16">
        <f>Dsp_POFxSCN124!F59/SUM(Dsp_POFxSCN124!$E59:$N59)</f>
        <v>4.8793006169795379E-2</v>
      </c>
      <c r="G59" s="16">
        <f>Dsp_POFxSCN124!G59/SUM(Dsp_POFxSCN124!$E59:$N59)</f>
        <v>0.12479301286141546</v>
      </c>
      <c r="H59" s="16">
        <f>Dsp_POFxSCN124!H59/SUM(Dsp_POFxSCN124!$E59:$N59)</f>
        <v>0.18933936136608082</v>
      </c>
      <c r="I59" s="16">
        <f>Dsp_POFxSCN124!I59/SUM(Dsp_POFxSCN124!$E59:$N59)</f>
        <v>0.10686401719206577</v>
      </c>
      <c r="J59" s="16">
        <f>Dsp_POFxSCN124!J59/SUM(Dsp_POFxSCN124!$E59:$N59)</f>
        <v>3.9133568671838016E-2</v>
      </c>
      <c r="K59" s="16">
        <f>Dsp_POFxSCN124!K59/SUM(Dsp_POFxSCN124!$E59:$N59)</f>
        <v>0.11693197538719956</v>
      </c>
      <c r="L59" s="16">
        <f>Dsp_POFxSCN124!L59/SUM(Dsp_POFxSCN124!$E59:$N59)</f>
        <v>3.2213471023590894E-2</v>
      </c>
      <c r="M59" s="16">
        <f>Dsp_POFxSCN124!M59/SUM(Dsp_POFxSCN124!$E59:$N59)</f>
        <v>0.18247276707158255</v>
      </c>
      <c r="N59" s="16">
        <f>Dsp_POFxSCN124!N59/SUM(Dsp_POFxSCN124!$E59:$N59)</f>
        <v>8.1240414824243448E-2</v>
      </c>
      <c r="P59" s="18">
        <f>V3PUR!J59</f>
        <v>543.94000000000005</v>
      </c>
      <c r="R59" s="20">
        <f t="shared" si="10"/>
        <v>42.546119450784438</v>
      </c>
      <c r="S59" s="20">
        <f t="shared" si="0"/>
        <v>26.540467775998501</v>
      </c>
      <c r="T59" s="20">
        <f t="shared" si="1"/>
        <v>67.879911415838336</v>
      </c>
      <c r="U59" s="20">
        <f t="shared" si="2"/>
        <v>102.989252221466</v>
      </c>
      <c r="V59" s="20">
        <f t="shared" si="3"/>
        <v>58.12761351145226</v>
      </c>
      <c r="W59" s="20">
        <f t="shared" si="4"/>
        <v>21.286313343359573</v>
      </c>
      <c r="X59" s="20">
        <f t="shared" si="5"/>
        <v>63.603978692113337</v>
      </c>
      <c r="Y59" s="20">
        <f t="shared" si="6"/>
        <v>17.522195428572033</v>
      </c>
      <c r="Z59" s="20">
        <f t="shared" si="7"/>
        <v>99.254236920916625</v>
      </c>
      <c r="AA59" s="20">
        <f t="shared" si="8"/>
        <v>44.189911239498983</v>
      </c>
      <c r="AD59"/>
    </row>
    <row r="60" spans="1:30" ht="14.4" x14ac:dyDescent="0.3">
      <c r="A60" s="12" t="s">
        <v>116</v>
      </c>
      <c r="B60" s="4" t="s">
        <v>117</v>
      </c>
      <c r="C60" s="5">
        <f t="shared" si="9"/>
        <v>59</v>
      </c>
      <c r="D60" s="2" t="s">
        <v>304</v>
      </c>
      <c r="E60" s="16">
        <f>Dsp_POFxSCN124!E60/SUM(Dsp_POFxSCN124!$E60:$N60)</f>
        <v>2.6578231381575765E-2</v>
      </c>
      <c r="F60" s="16">
        <f>Dsp_POFxSCN124!F60/SUM(Dsp_POFxSCN124!$E60:$N60)</f>
        <v>5.6214504712905004E-2</v>
      </c>
      <c r="G60" s="16">
        <f>Dsp_POFxSCN124!G60/SUM(Dsp_POFxSCN124!$E60:$N60)</f>
        <v>0.20838375339350607</v>
      </c>
      <c r="H60" s="16">
        <f>Dsp_POFxSCN124!H60/SUM(Dsp_POFxSCN124!$E60:$N60)</f>
        <v>4.2093465229962983E-2</v>
      </c>
      <c r="I60" s="16">
        <f>Dsp_POFxSCN124!I60/SUM(Dsp_POFxSCN124!$E60:$N60)</f>
        <v>0.25371890113721901</v>
      </c>
      <c r="J60" s="16">
        <f>Dsp_POFxSCN124!J60/SUM(Dsp_POFxSCN124!$E60:$N60)</f>
        <v>5.2712483520333087E-2</v>
      </c>
      <c r="K60" s="16">
        <f>Dsp_POFxSCN124!K60/SUM(Dsp_POFxSCN124!$E60:$N60)</f>
        <v>0.11633124783431997</v>
      </c>
      <c r="L60" s="16">
        <f>Dsp_POFxSCN124!L60/SUM(Dsp_POFxSCN124!$E60:$N60)</f>
        <v>8.0028035317693202E-2</v>
      </c>
      <c r="M60" s="16">
        <f>Dsp_POFxSCN124!M60/SUM(Dsp_POFxSCN124!$E60:$N60)</f>
        <v>0.10901914237794783</v>
      </c>
      <c r="N60" s="16">
        <f>Dsp_POFxSCN124!N60/SUM(Dsp_POFxSCN124!$E60:$N60)</f>
        <v>5.492023509453698E-2</v>
      </c>
      <c r="P60" s="18">
        <f>V3PUR!J60</f>
        <v>373</v>
      </c>
      <c r="R60" s="20">
        <f t="shared" si="10"/>
        <v>9.9136803053277607</v>
      </c>
      <c r="S60" s="20">
        <f t="shared" si="0"/>
        <v>20.968010257913566</v>
      </c>
      <c r="T60" s="20">
        <f t="shared" si="1"/>
        <v>77.727140015777763</v>
      </c>
      <c r="U60" s="20">
        <f t="shared" si="2"/>
        <v>15.700862530776192</v>
      </c>
      <c r="V60" s="20">
        <f t="shared" si="3"/>
        <v>94.637150124182696</v>
      </c>
      <c r="W60" s="20">
        <f t="shared" si="4"/>
        <v>19.66175635308424</v>
      </c>
      <c r="X60" s="20">
        <f t="shared" si="5"/>
        <v>43.391555442201351</v>
      </c>
      <c r="Y60" s="20">
        <f t="shared" si="6"/>
        <v>29.850457173499564</v>
      </c>
      <c r="Z60" s="20">
        <f t="shared" si="7"/>
        <v>40.664140106974536</v>
      </c>
      <c r="AA60" s="20">
        <f t="shared" si="8"/>
        <v>20.485247690262295</v>
      </c>
      <c r="AD60"/>
    </row>
    <row r="61" spans="1:30" ht="14.4" x14ac:dyDescent="0.3">
      <c r="A61" s="12" t="s">
        <v>118</v>
      </c>
      <c r="B61" s="4" t="s">
        <v>119</v>
      </c>
      <c r="C61" s="5">
        <f t="shared" si="9"/>
        <v>60</v>
      </c>
      <c r="D61" s="2" t="s">
        <v>305</v>
      </c>
      <c r="E61" s="16">
        <f>Dsp_POFxSCN124!E61/SUM(Dsp_POFxSCN124!$E61:$N61)</f>
        <v>9.4263511461907493E-2</v>
      </c>
      <c r="F61" s="16">
        <f>Dsp_POFxSCN124!F61/SUM(Dsp_POFxSCN124!$E61:$N61)</f>
        <v>0.10569917233020082</v>
      </c>
      <c r="G61" s="16">
        <f>Dsp_POFxSCN124!G61/SUM(Dsp_POFxSCN124!$E61:$N61)</f>
        <v>0.1904271437694964</v>
      </c>
      <c r="H61" s="16">
        <f>Dsp_POFxSCN124!H61/SUM(Dsp_POFxSCN124!$E61:$N61)</f>
        <v>7.7967267880428306E-2</v>
      </c>
      <c r="I61" s="16">
        <f>Dsp_POFxSCN124!I61/SUM(Dsp_POFxSCN124!$E61:$N61)</f>
        <v>0.11503265023911914</v>
      </c>
      <c r="J61" s="16">
        <f>Dsp_POFxSCN124!J61/SUM(Dsp_POFxSCN124!$E61:$N61)</f>
        <v>8.011331843726853E-2</v>
      </c>
      <c r="K61" s="16">
        <f>Dsp_POFxSCN124!K61/SUM(Dsp_POFxSCN124!$E61:$N61)</f>
        <v>0.11568482570470376</v>
      </c>
      <c r="L61" s="16">
        <f>Dsp_POFxSCN124!L61/SUM(Dsp_POFxSCN124!$E61:$N61)</f>
        <v>6.5388297464179818E-2</v>
      </c>
      <c r="M61" s="16">
        <f>Dsp_POFxSCN124!M61/SUM(Dsp_POFxSCN124!$E61:$N61)</f>
        <v>7.5500755005052295E-2</v>
      </c>
      <c r="N61" s="16">
        <f>Dsp_POFxSCN124!N61/SUM(Dsp_POFxSCN124!$E61:$N61)</f>
        <v>7.9923057707643436E-2</v>
      </c>
      <c r="P61" s="18">
        <f>V3PUR!J61</f>
        <v>81833.08159999999</v>
      </c>
      <c r="R61" s="20">
        <f t="shared" si="10"/>
        <v>7713.8736253648103</v>
      </c>
      <c r="S61" s="20">
        <f t="shared" si="0"/>
        <v>8649.6889943497845</v>
      </c>
      <c r="T61" s="20">
        <f t="shared" si="1"/>
        <v>15583.23999494413</v>
      </c>
      <c r="U61" s="20">
        <f t="shared" si="2"/>
        <v>6380.3017945881475</v>
      </c>
      <c r="V61" s="20">
        <f t="shared" si="3"/>
        <v>9413.4762536820945</v>
      </c>
      <c r="W61" s="20">
        <f t="shared" si="4"/>
        <v>6555.9197249237795</v>
      </c>
      <c r="X61" s="20">
        <f t="shared" si="5"/>
        <v>9466.8457817747985</v>
      </c>
      <c r="Y61" s="20">
        <f t="shared" si="6"/>
        <v>5350.9258820712994</v>
      </c>
      <c r="Z61" s="20">
        <f t="shared" si="7"/>
        <v>6178.4594451900521</v>
      </c>
      <c r="AA61" s="20">
        <f t="shared" si="8"/>
        <v>6540.3501031110936</v>
      </c>
      <c r="AD61"/>
    </row>
    <row r="62" spans="1:30" ht="14.4" x14ac:dyDescent="0.3">
      <c r="A62" s="12" t="s">
        <v>120</v>
      </c>
      <c r="B62" s="4" t="s">
        <v>121</v>
      </c>
      <c r="C62" s="5">
        <f t="shared" si="9"/>
        <v>61</v>
      </c>
      <c r="D62" s="2" t="s">
        <v>306</v>
      </c>
      <c r="E62" s="16">
        <f>Dsp_POFxSCN124!E62/SUM(Dsp_POFxSCN124!$E62:$N62)</f>
        <v>9.062496601829044E-2</v>
      </c>
      <c r="F62" s="16">
        <f>Dsp_POFxSCN124!F62/SUM(Dsp_POFxSCN124!$E62:$N62)</f>
        <v>0.11591308344713061</v>
      </c>
      <c r="G62" s="16">
        <f>Dsp_POFxSCN124!G62/SUM(Dsp_POFxSCN124!$E62:$N62)</f>
        <v>0.1964103021340915</v>
      </c>
      <c r="H62" s="16">
        <f>Dsp_POFxSCN124!H62/SUM(Dsp_POFxSCN124!$E62:$N62)</f>
        <v>7.1827092012105645E-2</v>
      </c>
      <c r="I62" s="16">
        <f>Dsp_POFxSCN124!I62/SUM(Dsp_POFxSCN124!$E62:$N62)</f>
        <v>0.11154309440424037</v>
      </c>
      <c r="J62" s="16">
        <f>Dsp_POFxSCN124!J62/SUM(Dsp_POFxSCN124!$E62:$N62)</f>
        <v>7.6909954952310733E-2</v>
      </c>
      <c r="K62" s="16">
        <f>Dsp_POFxSCN124!K62/SUM(Dsp_POFxSCN124!$E62:$N62)</f>
        <v>0.10763729218700244</v>
      </c>
      <c r="L62" s="16">
        <f>Dsp_POFxSCN124!L62/SUM(Dsp_POFxSCN124!$E62:$N62)</f>
        <v>6.0039994370467559E-2</v>
      </c>
      <c r="M62" s="16">
        <f>Dsp_POFxSCN124!M62/SUM(Dsp_POFxSCN124!$E62:$N62)</f>
        <v>6.7914785438202049E-2</v>
      </c>
      <c r="N62" s="16">
        <f>Dsp_POFxSCN124!N62/SUM(Dsp_POFxSCN124!$E62:$N62)</f>
        <v>0.10117943503615866</v>
      </c>
      <c r="P62" s="18">
        <f>V3PUR!J62</f>
        <v>89206.159400000004</v>
      </c>
      <c r="R62" s="20">
        <f t="shared" si="10"/>
        <v>8084.305164247201</v>
      </c>
      <c r="S62" s="20">
        <f t="shared" si="0"/>
        <v>10340.160998530235</v>
      </c>
      <c r="T62" s="20">
        <f t="shared" si="1"/>
        <v>17521.008719975925</v>
      </c>
      <c r="U62" s="20">
        <f t="shared" si="2"/>
        <v>6407.4190192703636</v>
      </c>
      <c r="V62" s="20">
        <f t="shared" si="3"/>
        <v>9950.331059393915</v>
      </c>
      <c r="W62" s="20">
        <f t="shared" si="4"/>
        <v>6860.8417009226514</v>
      </c>
      <c r="X62" s="20">
        <f t="shared" si="5"/>
        <v>9601.909444218114</v>
      </c>
      <c r="Y62" s="20">
        <f t="shared" si="6"/>
        <v>5355.9373081870317</v>
      </c>
      <c r="Z62" s="20">
        <f t="shared" si="7"/>
        <v>6058.4171754170511</v>
      </c>
      <c r="AA62" s="20">
        <f t="shared" si="8"/>
        <v>9025.8288098375142</v>
      </c>
      <c r="AD62"/>
    </row>
    <row r="63" spans="1:30" ht="14.4" x14ac:dyDescent="0.3">
      <c r="A63" s="12" t="s">
        <v>122</v>
      </c>
      <c r="B63" s="4" t="s">
        <v>123</v>
      </c>
      <c r="C63" s="5">
        <f t="shared" si="9"/>
        <v>62</v>
      </c>
      <c r="D63" s="2" t="s">
        <v>307</v>
      </c>
      <c r="E63" s="16">
        <f>Dsp_POFxSCN124!E63/SUM(Dsp_POFxSCN124!$E63:$N63)</f>
        <v>3.3909343825119953E-2</v>
      </c>
      <c r="F63" s="16">
        <f>Dsp_POFxSCN124!F63/SUM(Dsp_POFxSCN124!$E63:$N63)</f>
        <v>4.6359290918563771E-2</v>
      </c>
      <c r="G63" s="16">
        <f>Dsp_POFxSCN124!G63/SUM(Dsp_POFxSCN124!$E63:$N63)</f>
        <v>0.13109178031475754</v>
      </c>
      <c r="H63" s="16">
        <f>Dsp_POFxSCN124!H63/SUM(Dsp_POFxSCN124!$E63:$N63)</f>
        <v>5.4308362709411036E-2</v>
      </c>
      <c r="I63" s="16">
        <f>Dsp_POFxSCN124!I63/SUM(Dsp_POFxSCN124!$E63:$N63)</f>
        <v>0.12342850637472075</v>
      </c>
      <c r="J63" s="16">
        <f>Dsp_POFxSCN124!J63/SUM(Dsp_POFxSCN124!$E63:$N63)</f>
        <v>8.2694410054842363E-2</v>
      </c>
      <c r="K63" s="16">
        <f>Dsp_POFxSCN124!K63/SUM(Dsp_POFxSCN124!$E63:$N63)</f>
        <v>0.17712851589561021</v>
      </c>
      <c r="L63" s="16">
        <f>Dsp_POFxSCN124!L63/SUM(Dsp_POFxSCN124!$E63:$N63)</f>
        <v>0.12281744752661476</v>
      </c>
      <c r="M63" s="16">
        <f>Dsp_POFxSCN124!M63/SUM(Dsp_POFxSCN124!$E63:$N63)</f>
        <v>0.10137060892900972</v>
      </c>
      <c r="N63" s="16">
        <f>Dsp_POFxSCN124!N63/SUM(Dsp_POFxSCN124!$E63:$N63)</f>
        <v>0.12689173345134988</v>
      </c>
      <c r="P63" s="18">
        <f>V3PUR!J63</f>
        <v>9310.5198999999993</v>
      </c>
      <c r="R63" s="20">
        <f t="shared" si="10"/>
        <v>315.71362047972144</v>
      </c>
      <c r="S63" s="20">
        <f t="shared" si="0"/>
        <v>431.62910064717721</v>
      </c>
      <c r="T63" s="20">
        <f t="shared" si="1"/>
        <v>1220.5326293469782</v>
      </c>
      <c r="U63" s="20">
        <f t="shared" si="2"/>
        <v>505.63909174238933</v>
      </c>
      <c r="V63" s="20">
        <f t="shared" si="3"/>
        <v>1149.1835648291144</v>
      </c>
      <c r="W63" s="20">
        <f t="shared" si="4"/>
        <v>769.9279504343699</v>
      </c>
      <c r="X63" s="20">
        <f t="shared" si="5"/>
        <v>1649.1585721035451</v>
      </c>
      <c r="Y63" s="20">
        <f t="shared" si="6"/>
        <v>1143.4942892637525</v>
      </c>
      <c r="Z63" s="20">
        <f t="shared" si="7"/>
        <v>943.81307170866262</v>
      </c>
      <c r="AA63" s="20">
        <f t="shared" si="8"/>
        <v>1181.4280094442886</v>
      </c>
      <c r="AD63"/>
    </row>
    <row r="64" spans="1:30" ht="14.4" x14ac:dyDescent="0.3">
      <c r="A64" s="12" t="s">
        <v>124</v>
      </c>
      <c r="B64" s="4" t="s">
        <v>125</v>
      </c>
      <c r="C64" s="5">
        <f t="shared" si="9"/>
        <v>63</v>
      </c>
      <c r="D64" s="2" t="s">
        <v>308</v>
      </c>
      <c r="E64" s="16">
        <f>Dsp_POFxSCN124!E64/SUM(Dsp_POFxSCN124!$E64:$N64)</f>
        <v>7.3330516821819722E-2</v>
      </c>
      <c r="F64" s="16">
        <f>Dsp_POFxSCN124!F64/SUM(Dsp_POFxSCN124!$E64:$N64)</f>
        <v>7.7900244375253572E-2</v>
      </c>
      <c r="G64" s="16">
        <f>Dsp_POFxSCN124!G64/SUM(Dsp_POFxSCN124!$E64:$N64)</f>
        <v>0.1504745645398558</v>
      </c>
      <c r="H64" s="16">
        <f>Dsp_POFxSCN124!H64/SUM(Dsp_POFxSCN124!$E64:$N64)</f>
        <v>5.9104062359170144E-2</v>
      </c>
      <c r="I64" s="16">
        <f>Dsp_POFxSCN124!I64/SUM(Dsp_POFxSCN124!$E64:$N64)</f>
        <v>0.10768640725946092</v>
      </c>
      <c r="J64" s="16">
        <f>Dsp_POFxSCN124!J64/SUM(Dsp_POFxSCN124!$E64:$N64)</f>
        <v>6.8373159158139407E-2</v>
      </c>
      <c r="K64" s="16">
        <f>Dsp_POFxSCN124!K64/SUM(Dsp_POFxSCN124!$E64:$N64)</f>
        <v>0.13628527994036169</v>
      </c>
      <c r="L64" s="16">
        <f>Dsp_POFxSCN124!L64/SUM(Dsp_POFxSCN124!$E64:$N64)</f>
        <v>9.193431712869507E-2</v>
      </c>
      <c r="M64" s="16">
        <f>Dsp_POFxSCN124!M64/SUM(Dsp_POFxSCN124!$E64:$N64)</f>
        <v>8.7362612051448657E-2</v>
      </c>
      <c r="N64" s="16">
        <f>Dsp_POFxSCN124!N64/SUM(Dsp_POFxSCN124!$E64:$N64)</f>
        <v>0.14754883636579497</v>
      </c>
      <c r="P64" s="18">
        <f>V3PUR!J64</f>
        <v>8428.6198999999997</v>
      </c>
      <c r="R64" s="20">
        <f t="shared" si="10"/>
        <v>618.07505336167446</v>
      </c>
      <c r="S64" s="20">
        <f t="shared" si="0"/>
        <v>656.59154995612528</v>
      </c>
      <c r="T64" s="20">
        <f t="shared" si="1"/>
        <v>1268.292909124463</v>
      </c>
      <c r="U64" s="20">
        <f t="shared" si="2"/>
        <v>498.1656761713424</v>
      </c>
      <c r="V64" s="20">
        <f t="shared" si="3"/>
        <v>907.6477951865968</v>
      </c>
      <c r="W64" s="20">
        <f t="shared" si="4"/>
        <v>576.29136990616098</v>
      </c>
      <c r="X64" s="20">
        <f t="shared" si="5"/>
        <v>1148.6968225824032</v>
      </c>
      <c r="Y64" s="20">
        <f t="shared" si="6"/>
        <v>774.87941484383009</v>
      </c>
      <c r="Z64" s="20">
        <f t="shared" si="7"/>
        <v>736.34625045281996</v>
      </c>
      <c r="AA64" s="20">
        <f t="shared" si="8"/>
        <v>1243.633058414583</v>
      </c>
      <c r="AD64"/>
    </row>
    <row r="65" spans="1:30" ht="14.4" x14ac:dyDescent="0.3">
      <c r="A65" s="12" t="s">
        <v>126</v>
      </c>
      <c r="B65" s="4" t="s">
        <v>127</v>
      </c>
      <c r="C65" s="5">
        <f t="shared" si="9"/>
        <v>64</v>
      </c>
      <c r="D65" s="2"/>
      <c r="E65" s="16"/>
      <c r="F65" s="16"/>
      <c r="G65" s="16"/>
      <c r="H65" s="16"/>
      <c r="I65" s="16"/>
      <c r="J65" s="16"/>
      <c r="K65" s="16"/>
      <c r="L65" s="16"/>
      <c r="M65" s="16"/>
      <c r="N65" s="16"/>
      <c r="P65" s="18">
        <f>V3PUR!J65</f>
        <v>0</v>
      </c>
      <c r="R65" s="20">
        <f t="shared" si="10"/>
        <v>0</v>
      </c>
      <c r="S65" s="20">
        <f t="shared" si="0"/>
        <v>0</v>
      </c>
      <c r="T65" s="20">
        <f t="shared" si="1"/>
        <v>0</v>
      </c>
      <c r="U65" s="20">
        <f t="shared" si="2"/>
        <v>0</v>
      </c>
      <c r="V65" s="20">
        <f t="shared" si="3"/>
        <v>0</v>
      </c>
      <c r="W65" s="20">
        <f t="shared" si="4"/>
        <v>0</v>
      </c>
      <c r="X65" s="20">
        <f t="shared" si="5"/>
        <v>0</v>
      </c>
      <c r="Y65" s="20">
        <f t="shared" si="6"/>
        <v>0</v>
      </c>
      <c r="Z65" s="20">
        <f t="shared" si="7"/>
        <v>0</v>
      </c>
      <c r="AA65" s="20">
        <f t="shared" si="8"/>
        <v>0</v>
      </c>
      <c r="AD65"/>
    </row>
    <row r="66" spans="1:30" ht="14.4" x14ac:dyDescent="0.3">
      <c r="A66" s="12" t="s">
        <v>128</v>
      </c>
      <c r="B66" s="4" t="s">
        <v>129</v>
      </c>
      <c r="C66" s="5">
        <f t="shared" si="9"/>
        <v>65</v>
      </c>
      <c r="D66" s="2" t="s">
        <v>309</v>
      </c>
      <c r="E66" s="16">
        <f>Dsp_POFxSCN124!E66/SUM(Dsp_POFxSCN124!$E66:$N66)</f>
        <v>0.12893594732050997</v>
      </c>
      <c r="F66" s="16">
        <f>Dsp_POFxSCN124!F66/SUM(Dsp_POFxSCN124!$E66:$N66)</f>
        <v>0.16221822518211854</v>
      </c>
      <c r="G66" s="16">
        <f>Dsp_POFxSCN124!G66/SUM(Dsp_POFxSCN124!$E66:$N66)</f>
        <v>9.6977277605767354E-2</v>
      </c>
      <c r="H66" s="16">
        <f>Dsp_POFxSCN124!H66/SUM(Dsp_POFxSCN124!$E66:$N66)</f>
        <v>0.1274921358844594</v>
      </c>
      <c r="I66" s="16">
        <f>Dsp_POFxSCN124!I66/SUM(Dsp_POFxSCN124!$E66:$N66)</f>
        <v>0.18178239823915682</v>
      </c>
      <c r="J66" s="16">
        <f>Dsp_POFxSCN124!J66/SUM(Dsp_POFxSCN124!$E66:$N66)</f>
        <v>9.3815084656292388E-2</v>
      </c>
      <c r="K66" s="16">
        <f>Dsp_POFxSCN124!K66/SUM(Dsp_POFxSCN124!$E66:$N66)</f>
        <v>8.5308865933925532E-2</v>
      </c>
      <c r="L66" s="16">
        <f>Dsp_POFxSCN124!L66/SUM(Dsp_POFxSCN124!$E66:$N66)</f>
        <v>5.8828550479863018E-2</v>
      </c>
      <c r="M66" s="16">
        <f>Dsp_POFxSCN124!M66/SUM(Dsp_POFxSCN124!$E66:$N66)</f>
        <v>3.7190174376253028E-2</v>
      </c>
      <c r="N66" s="16">
        <f>Dsp_POFxSCN124!N66/SUM(Dsp_POFxSCN124!$E66:$N66)</f>
        <v>2.7451340321653864E-2</v>
      </c>
      <c r="P66" s="18">
        <f>V3PUR!J66</f>
        <v>0</v>
      </c>
      <c r="R66" s="20">
        <f t="shared" si="10"/>
        <v>0</v>
      </c>
      <c r="S66" s="20">
        <f t="shared" ref="S66:S125" si="12">IF($P66=0,0,$P66*F66)</f>
        <v>0</v>
      </c>
      <c r="T66" s="20">
        <f t="shared" ref="T66:T125" si="13">IF($P66=0,0,$P66*G66)</f>
        <v>0</v>
      </c>
      <c r="U66" s="20">
        <f t="shared" ref="U66:U125" si="14">IF($P66=0,0,$P66*H66)</f>
        <v>0</v>
      </c>
      <c r="V66" s="20">
        <f t="shared" ref="V66:V125" si="15">IF($P66=0,0,$P66*I66)</f>
        <v>0</v>
      </c>
      <c r="W66" s="20">
        <f t="shared" ref="W66:W125" si="16">IF($P66=0,0,$P66*J66)</f>
        <v>0</v>
      </c>
      <c r="X66" s="20">
        <f t="shared" ref="X66:X125" si="17">IF($P66=0,0,$P66*K66)</f>
        <v>0</v>
      </c>
      <c r="Y66" s="20">
        <f t="shared" ref="Y66:Y125" si="18">IF($P66=0,0,$P66*L66)</f>
        <v>0</v>
      </c>
      <c r="Z66" s="20">
        <f t="shared" ref="Z66:Z125" si="19">IF($P66=0,0,$P66*M66)</f>
        <v>0</v>
      </c>
      <c r="AA66" s="20">
        <f t="shared" ref="AA66:AA125" si="20">IF($P66=0,0,$P66*N66)</f>
        <v>0</v>
      </c>
      <c r="AD66"/>
    </row>
    <row r="67" spans="1:30" ht="14.4" x14ac:dyDescent="0.3">
      <c r="A67" s="13" t="s">
        <v>130</v>
      </c>
      <c r="B67" s="4" t="s">
        <v>131</v>
      </c>
      <c r="C67" s="5">
        <f t="shared" ref="C67:C125" si="21">C66+1</f>
        <v>66</v>
      </c>
      <c r="D67" s="2" t="s">
        <v>310</v>
      </c>
      <c r="E67" s="16">
        <f>Dsp_POFxSCN124!E67/SUM(Dsp_POFxSCN124!$E67:$N67)</f>
        <v>6.2541417204134975E-2</v>
      </c>
      <c r="F67" s="16">
        <f>Dsp_POFxSCN124!F67/SUM(Dsp_POFxSCN124!$E67:$N67)</f>
        <v>7.0025338624836744E-2</v>
      </c>
      <c r="G67" s="16">
        <f>Dsp_POFxSCN124!G67/SUM(Dsp_POFxSCN124!$E67:$N67)</f>
        <v>0.13009746522776933</v>
      </c>
      <c r="H67" s="16">
        <f>Dsp_POFxSCN124!H67/SUM(Dsp_POFxSCN124!$E67:$N67)</f>
        <v>5.4789758784288774E-2</v>
      </c>
      <c r="I67" s="16">
        <f>Dsp_POFxSCN124!I67/SUM(Dsp_POFxSCN124!$E67:$N67)</f>
        <v>9.0667162188376269E-2</v>
      </c>
      <c r="J67" s="16">
        <f>Dsp_POFxSCN124!J67/SUM(Dsp_POFxSCN124!$E67:$N67)</f>
        <v>7.6173052345644532E-2</v>
      </c>
      <c r="K67" s="16">
        <f>Dsp_POFxSCN124!K67/SUM(Dsp_POFxSCN124!$E67:$N67)</f>
        <v>0.14993807150230767</v>
      </c>
      <c r="L67" s="16">
        <f>Dsp_POFxSCN124!L67/SUM(Dsp_POFxSCN124!$E67:$N67)</f>
        <v>9.9976029944767716E-2</v>
      </c>
      <c r="M67" s="16">
        <f>Dsp_POFxSCN124!M67/SUM(Dsp_POFxSCN124!$E67:$N67)</f>
        <v>8.8267199106819766E-2</v>
      </c>
      <c r="N67" s="16">
        <f>Dsp_POFxSCN124!N67/SUM(Dsp_POFxSCN124!$E67:$N67)</f>
        <v>0.17752450507105413</v>
      </c>
      <c r="P67" s="18">
        <f>V3PUR!J67</f>
        <v>3826.02</v>
      </c>
      <c r="R67" s="20">
        <f t="shared" ref="R67:R125" si="22">IF($P67=0,0,$P67*E67)</f>
        <v>239.28471305136449</v>
      </c>
      <c r="S67" s="20">
        <f t="shared" si="12"/>
        <v>267.9183460853979</v>
      </c>
      <c r="T67" s="20">
        <f t="shared" si="13"/>
        <v>497.75550391075001</v>
      </c>
      <c r="U67" s="20">
        <f t="shared" si="14"/>
        <v>209.62671290386453</v>
      </c>
      <c r="V67" s="20">
        <f t="shared" si="15"/>
        <v>346.89437587597138</v>
      </c>
      <c r="W67" s="20">
        <f t="shared" si="16"/>
        <v>291.43962173548289</v>
      </c>
      <c r="X67" s="20">
        <f t="shared" si="17"/>
        <v>573.66606032925915</v>
      </c>
      <c r="Y67" s="20">
        <f t="shared" si="18"/>
        <v>382.5102900892802</v>
      </c>
      <c r="Z67" s="20">
        <f t="shared" si="19"/>
        <v>337.71206912667458</v>
      </c>
      <c r="AA67" s="20">
        <f t="shared" si="20"/>
        <v>679.21230689195454</v>
      </c>
      <c r="AD67"/>
    </row>
    <row r="68" spans="1:30" ht="14.4" x14ac:dyDescent="0.3">
      <c r="A68" s="13" t="s">
        <v>132</v>
      </c>
      <c r="B68" s="4" t="s">
        <v>133</v>
      </c>
      <c r="C68" s="5">
        <f t="shared" si="21"/>
        <v>67</v>
      </c>
      <c r="D68" s="2"/>
      <c r="E68" s="16"/>
      <c r="F68" s="16"/>
      <c r="G68" s="16"/>
      <c r="H68" s="16"/>
      <c r="I68" s="16"/>
      <c r="J68" s="16"/>
      <c r="K68" s="16"/>
      <c r="L68" s="16"/>
      <c r="M68" s="16"/>
      <c r="N68" s="16"/>
      <c r="P68" s="18">
        <f>V3PUR!J68</f>
        <v>0</v>
      </c>
      <c r="R68" s="20">
        <f t="shared" si="22"/>
        <v>0</v>
      </c>
      <c r="S68" s="20">
        <f t="shared" si="12"/>
        <v>0</v>
      </c>
      <c r="T68" s="20">
        <f t="shared" si="13"/>
        <v>0</v>
      </c>
      <c r="U68" s="20">
        <f t="shared" si="14"/>
        <v>0</v>
      </c>
      <c r="V68" s="20">
        <f t="shared" si="15"/>
        <v>0</v>
      </c>
      <c r="W68" s="20">
        <f t="shared" si="16"/>
        <v>0</v>
      </c>
      <c r="X68" s="20">
        <f t="shared" si="17"/>
        <v>0</v>
      </c>
      <c r="Y68" s="20">
        <f t="shared" si="18"/>
        <v>0</v>
      </c>
      <c r="Z68" s="20">
        <f t="shared" si="19"/>
        <v>0</v>
      </c>
      <c r="AA68" s="20">
        <f t="shared" si="20"/>
        <v>0</v>
      </c>
      <c r="AD68"/>
    </row>
    <row r="69" spans="1:30" ht="14.4" x14ac:dyDescent="0.3">
      <c r="A69" s="12" t="s">
        <v>134</v>
      </c>
      <c r="B69" s="7" t="s">
        <v>135</v>
      </c>
      <c r="C69" s="5">
        <f t="shared" si="21"/>
        <v>68</v>
      </c>
      <c r="D69" s="2"/>
      <c r="E69" s="16"/>
      <c r="F69" s="16"/>
      <c r="G69" s="16"/>
      <c r="H69" s="16"/>
      <c r="I69" s="16"/>
      <c r="J69" s="16"/>
      <c r="K69" s="16"/>
      <c r="L69" s="16"/>
      <c r="M69" s="16"/>
      <c r="N69" s="16"/>
      <c r="P69" s="18">
        <f>V3PUR!J69</f>
        <v>241</v>
      </c>
      <c r="Q69" s="19" t="s">
        <v>374</v>
      </c>
      <c r="R69" s="21">
        <f>IF($P69=0,0,$P69*E70)</f>
        <v>184.67554278482848</v>
      </c>
      <c r="S69" s="21">
        <f t="shared" ref="S69:AA69" si="23">IF($P69=0,0,$P69*F70)</f>
        <v>27.203289185553896</v>
      </c>
      <c r="T69" s="21">
        <f t="shared" si="23"/>
        <v>8.4338002750210528</v>
      </c>
      <c r="U69" s="21">
        <f t="shared" si="23"/>
        <v>8.6870949840735605</v>
      </c>
      <c r="V69" s="21">
        <f t="shared" si="23"/>
        <v>5.6491116550075553</v>
      </c>
      <c r="W69" s="21">
        <f t="shared" si="23"/>
        <v>0.35027892297510105</v>
      </c>
      <c r="X69" s="21">
        <f t="shared" si="23"/>
        <v>6.0008821925403693</v>
      </c>
      <c r="Y69" s="21">
        <f t="shared" si="23"/>
        <v>0</v>
      </c>
      <c r="Z69" s="21">
        <f t="shared" si="23"/>
        <v>0</v>
      </c>
      <c r="AA69" s="21">
        <f t="shared" si="23"/>
        <v>0</v>
      </c>
      <c r="AD69"/>
    </row>
    <row r="70" spans="1:30" ht="14.4" x14ac:dyDescent="0.3">
      <c r="A70" s="12" t="s">
        <v>136</v>
      </c>
      <c r="B70" s="4" t="s">
        <v>137</v>
      </c>
      <c r="C70" s="5">
        <f t="shared" si="21"/>
        <v>69</v>
      </c>
      <c r="D70" s="2" t="s">
        <v>311</v>
      </c>
      <c r="E70" s="16">
        <f>Dsp_POFxSCN124!E70/SUM(Dsp_POFxSCN124!$E70:$N70)</f>
        <v>0.76628855927314721</v>
      </c>
      <c r="F70" s="16">
        <f>Dsp_POFxSCN124!F70/SUM(Dsp_POFxSCN124!$E70:$N70)</f>
        <v>0.11287671861225683</v>
      </c>
      <c r="G70" s="16">
        <f>Dsp_POFxSCN124!G70/SUM(Dsp_POFxSCN124!$E70:$N70)</f>
        <v>3.4995021888054159E-2</v>
      </c>
      <c r="H70" s="16">
        <f>Dsp_POFxSCN124!H70/SUM(Dsp_POFxSCN124!$E70:$N70)</f>
        <v>3.6046037278313528E-2</v>
      </c>
      <c r="I70" s="16">
        <f>Dsp_POFxSCN124!I70/SUM(Dsp_POFxSCN124!$E70:$N70)</f>
        <v>2.3440297323682802E-2</v>
      </c>
      <c r="J70" s="16">
        <f>Dsp_POFxSCN124!J70/SUM(Dsp_POFxSCN124!$E70:$N70)</f>
        <v>1.4534395144195065E-3</v>
      </c>
      <c r="K70" s="16">
        <f>Dsp_POFxSCN124!K70/SUM(Dsp_POFxSCN124!$E70:$N70)</f>
        <v>2.4899926110126015E-2</v>
      </c>
      <c r="L70" s="16">
        <f>Dsp_POFxSCN124!L70/SUM(Dsp_POFxSCN124!$E70:$N70)</f>
        <v>0</v>
      </c>
      <c r="M70" s="16">
        <f>Dsp_POFxSCN124!M70/SUM(Dsp_POFxSCN124!$E70:$N70)</f>
        <v>0</v>
      </c>
      <c r="N70" s="16">
        <f>Dsp_POFxSCN124!N70/SUM(Dsp_POFxSCN124!$E70:$N70)</f>
        <v>0</v>
      </c>
      <c r="P70" s="18">
        <f>V3PUR!J70</f>
        <v>508</v>
      </c>
      <c r="R70" s="20">
        <f t="shared" si="22"/>
        <v>389.27458811075877</v>
      </c>
      <c r="S70" s="20">
        <f t="shared" si="12"/>
        <v>57.341373055026466</v>
      </c>
      <c r="T70" s="20">
        <f t="shared" si="13"/>
        <v>17.777471119131512</v>
      </c>
      <c r="U70" s="20">
        <f t="shared" si="14"/>
        <v>18.311386937383272</v>
      </c>
      <c r="V70" s="20">
        <f t="shared" si="15"/>
        <v>11.907671040430863</v>
      </c>
      <c r="W70" s="20">
        <f t="shared" si="16"/>
        <v>0.7383472733251093</v>
      </c>
      <c r="X70" s="20">
        <f t="shared" si="17"/>
        <v>12.649162463944016</v>
      </c>
      <c r="Y70" s="20">
        <f t="shared" si="18"/>
        <v>0</v>
      </c>
      <c r="Z70" s="20">
        <f t="shared" si="19"/>
        <v>0</v>
      </c>
      <c r="AA70" s="20">
        <f t="shared" si="20"/>
        <v>0</v>
      </c>
      <c r="AD70"/>
    </row>
    <row r="71" spans="1:30" ht="14.4" x14ac:dyDescent="0.3">
      <c r="A71" s="12" t="s">
        <v>138</v>
      </c>
      <c r="B71" s="4" t="s">
        <v>139</v>
      </c>
      <c r="C71" s="5">
        <f t="shared" si="21"/>
        <v>70</v>
      </c>
      <c r="D71" s="2"/>
      <c r="E71" s="16"/>
      <c r="F71" s="16"/>
      <c r="G71" s="16"/>
      <c r="H71" s="16"/>
      <c r="I71" s="16"/>
      <c r="J71" s="16"/>
      <c r="K71" s="16"/>
      <c r="L71" s="16"/>
      <c r="M71" s="16"/>
      <c r="N71" s="16"/>
      <c r="P71" s="18">
        <f>V3PUR!J71</f>
        <v>0</v>
      </c>
      <c r="R71" s="20">
        <f t="shared" si="22"/>
        <v>0</v>
      </c>
      <c r="S71" s="20">
        <f t="shared" si="12"/>
        <v>0</v>
      </c>
      <c r="T71" s="20">
        <f t="shared" si="13"/>
        <v>0</v>
      </c>
      <c r="U71" s="20">
        <f t="shared" si="14"/>
        <v>0</v>
      </c>
      <c r="V71" s="20">
        <f t="shared" si="15"/>
        <v>0</v>
      </c>
      <c r="W71" s="20">
        <f t="shared" si="16"/>
        <v>0</v>
      </c>
      <c r="X71" s="20">
        <f t="shared" si="17"/>
        <v>0</v>
      </c>
      <c r="Y71" s="20">
        <f t="shared" si="18"/>
        <v>0</v>
      </c>
      <c r="Z71" s="20">
        <f t="shared" si="19"/>
        <v>0</v>
      </c>
      <c r="AA71" s="20">
        <f t="shared" si="20"/>
        <v>0</v>
      </c>
      <c r="AD71"/>
    </row>
    <row r="72" spans="1:30" ht="14.4" x14ac:dyDescent="0.3">
      <c r="A72" s="12" t="s">
        <v>140</v>
      </c>
      <c r="B72" s="4" t="s">
        <v>141</v>
      </c>
      <c r="C72" s="5">
        <f t="shared" si="21"/>
        <v>71</v>
      </c>
      <c r="D72" s="2" t="s">
        <v>312</v>
      </c>
      <c r="E72" s="16">
        <f>Dsp_POFxSCN124!E72/SUM(Dsp_POFxSCN124!$E72:$N72)</f>
        <v>0.1143578362627001</v>
      </c>
      <c r="F72" s="16">
        <f>Dsp_POFxSCN124!F72/SUM(Dsp_POFxSCN124!$E72:$N72)</f>
        <v>0.11886237214393795</v>
      </c>
      <c r="G72" s="16">
        <f>Dsp_POFxSCN124!G72/SUM(Dsp_POFxSCN124!$E72:$N72)</f>
        <v>0.19650778031808372</v>
      </c>
      <c r="H72" s="16">
        <f>Dsp_POFxSCN124!H72/SUM(Dsp_POFxSCN124!$E72:$N72)</f>
        <v>7.1243219558464854E-2</v>
      </c>
      <c r="I72" s="16">
        <f>Dsp_POFxSCN124!I72/SUM(Dsp_POFxSCN124!$E72:$N72)</f>
        <v>0.11517173990739017</v>
      </c>
      <c r="J72" s="16">
        <f>Dsp_POFxSCN124!J72/SUM(Dsp_POFxSCN124!$E72:$N72)</f>
        <v>8.1255863605325315E-2</v>
      </c>
      <c r="K72" s="16">
        <f>Dsp_POFxSCN124!K72/SUM(Dsp_POFxSCN124!$E72:$N72)</f>
        <v>9.9738810231776678E-2</v>
      </c>
      <c r="L72" s="16">
        <f>Dsp_POFxSCN124!L72/SUM(Dsp_POFxSCN124!$E72:$N72)</f>
        <v>6.2880260838227675E-2</v>
      </c>
      <c r="M72" s="16">
        <f>Dsp_POFxSCN124!M72/SUM(Dsp_POFxSCN124!$E72:$N72)</f>
        <v>5.8247659120092166E-2</v>
      </c>
      <c r="N72" s="16">
        <f>Dsp_POFxSCN124!N72/SUM(Dsp_POFxSCN124!$E72:$N72)</f>
        <v>8.1734458014001449E-2</v>
      </c>
      <c r="P72" s="18">
        <f>V3PUR!J72</f>
        <v>18639.719799999999</v>
      </c>
      <c r="R72" s="20">
        <f t="shared" si="22"/>
        <v>2131.5980248710089</v>
      </c>
      <c r="S72" s="20">
        <f t="shared" si="12"/>
        <v>2215.5613115263286</v>
      </c>
      <c r="T72" s="20">
        <f t="shared" si="13"/>
        <v>3662.8499636490351</v>
      </c>
      <c r="U72" s="20">
        <f t="shared" si="14"/>
        <v>1327.9536502196645</v>
      </c>
      <c r="V72" s="20">
        <f t="shared" si="15"/>
        <v>2146.7689607522307</v>
      </c>
      <c r="W72" s="20">
        <f t="shared" si="16"/>
        <v>1514.5865297102816</v>
      </c>
      <c r="X72" s="20">
        <f t="shared" si="17"/>
        <v>1859.1034759056902</v>
      </c>
      <c r="Y72" s="20">
        <f t="shared" si="18"/>
        <v>1172.0704429754769</v>
      </c>
      <c r="Z72" s="20">
        <f t="shared" si="19"/>
        <v>1085.7200450044324</v>
      </c>
      <c r="AA72" s="20">
        <f t="shared" si="20"/>
        <v>1523.5073953858514</v>
      </c>
      <c r="AD72"/>
    </row>
    <row r="73" spans="1:30" ht="14.4" x14ac:dyDescent="0.3">
      <c r="A73" s="12" t="s">
        <v>142</v>
      </c>
      <c r="B73" s="4" t="s">
        <v>143</v>
      </c>
      <c r="C73" s="5">
        <f t="shared" si="21"/>
        <v>72</v>
      </c>
      <c r="D73" s="2"/>
      <c r="E73" s="16"/>
      <c r="F73" s="16"/>
      <c r="G73" s="16"/>
      <c r="H73" s="16"/>
      <c r="I73" s="16"/>
      <c r="J73" s="16"/>
      <c r="K73" s="16"/>
      <c r="L73" s="16"/>
      <c r="M73" s="16"/>
      <c r="N73" s="16"/>
      <c r="P73" s="18">
        <f>V3PUR!J73</f>
        <v>0</v>
      </c>
      <c r="R73" s="20">
        <f t="shared" si="22"/>
        <v>0</v>
      </c>
      <c r="S73" s="20">
        <f t="shared" si="12"/>
        <v>0</v>
      </c>
      <c r="T73" s="20">
        <f t="shared" si="13"/>
        <v>0</v>
      </c>
      <c r="U73" s="20">
        <f t="shared" si="14"/>
        <v>0</v>
      </c>
      <c r="V73" s="20">
        <f t="shared" si="15"/>
        <v>0</v>
      </c>
      <c r="W73" s="20">
        <f t="shared" si="16"/>
        <v>0</v>
      </c>
      <c r="X73" s="20">
        <f t="shared" si="17"/>
        <v>0</v>
      </c>
      <c r="Y73" s="20">
        <f t="shared" si="18"/>
        <v>0</v>
      </c>
      <c r="Z73" s="20">
        <f t="shared" si="19"/>
        <v>0</v>
      </c>
      <c r="AA73" s="20">
        <f t="shared" si="20"/>
        <v>0</v>
      </c>
      <c r="AD73"/>
    </row>
    <row r="74" spans="1:30" ht="14.4" x14ac:dyDescent="0.3">
      <c r="A74" s="12" t="s">
        <v>144</v>
      </c>
      <c r="B74" s="4" t="s">
        <v>145</v>
      </c>
      <c r="C74" s="5">
        <f t="shared" si="21"/>
        <v>73</v>
      </c>
      <c r="D74" s="2" t="s">
        <v>313</v>
      </c>
      <c r="E74" s="16">
        <f>Dsp_POFxSCN124!E74/SUM(Dsp_POFxSCN124!$E74:$N74)</f>
        <v>2.5948780601375756E-2</v>
      </c>
      <c r="F74" s="16">
        <f>Dsp_POFxSCN124!F74/SUM(Dsp_POFxSCN124!$E74:$N74)</f>
        <v>4.45918771877091E-2</v>
      </c>
      <c r="G74" s="16">
        <f>Dsp_POFxSCN124!G74/SUM(Dsp_POFxSCN124!$E74:$N74)</f>
        <v>0.13253901122290068</v>
      </c>
      <c r="H74" s="16">
        <f>Dsp_POFxSCN124!H74/SUM(Dsp_POFxSCN124!$E74:$N74)</f>
        <v>7.9479319672237952E-2</v>
      </c>
      <c r="I74" s="16">
        <f>Dsp_POFxSCN124!I74/SUM(Dsp_POFxSCN124!$E74:$N74)</f>
        <v>0.11531426805308337</v>
      </c>
      <c r="J74" s="16">
        <f>Dsp_POFxSCN124!J74/SUM(Dsp_POFxSCN124!$E74:$N74)</f>
        <v>0.10075780127532419</v>
      </c>
      <c r="K74" s="16">
        <f>Dsp_POFxSCN124!K74/SUM(Dsp_POFxSCN124!$E74:$N74)</f>
        <v>0.16489268806251509</v>
      </c>
      <c r="L74" s="16">
        <f>Dsp_POFxSCN124!L74/SUM(Dsp_POFxSCN124!$E74:$N74)</f>
        <v>9.2799337010053093E-2</v>
      </c>
      <c r="M74" s="16">
        <f>Dsp_POFxSCN124!M74/SUM(Dsp_POFxSCN124!$E74:$N74)</f>
        <v>0.10891575710468641</v>
      </c>
      <c r="N74" s="16">
        <f>Dsp_POFxSCN124!N74/SUM(Dsp_POFxSCN124!$E74:$N74)</f>
        <v>0.13476115981011455</v>
      </c>
      <c r="P74" s="18">
        <f>V3PUR!J74</f>
        <v>19509.679499999998</v>
      </c>
      <c r="R74" s="20">
        <f t="shared" si="22"/>
        <v>506.25239294865821</v>
      </c>
      <c r="S74" s="20">
        <f t="shared" si="12"/>
        <v>869.97323223556577</v>
      </c>
      <c r="T74" s="20">
        <f t="shared" si="13"/>
        <v>2585.7936302056951</v>
      </c>
      <c r="U74" s="20">
        <f t="shared" si="14"/>
        <v>1550.6160536834075</v>
      </c>
      <c r="V74" s="20">
        <f t="shared" si="15"/>
        <v>2249.7444114927453</v>
      </c>
      <c r="W74" s="20">
        <f t="shared" si="16"/>
        <v>1965.752410006266</v>
      </c>
      <c r="X74" s="20">
        <f t="shared" si="17"/>
        <v>3217.003495993145</v>
      </c>
      <c r="Y74" s="20">
        <f t="shared" si="18"/>
        <v>1810.4853228786239</v>
      </c>
      <c r="Z74" s="20">
        <f t="shared" si="19"/>
        <v>2124.9115136122796</v>
      </c>
      <c r="AA74" s="20">
        <f t="shared" si="20"/>
        <v>2629.1470369436156</v>
      </c>
      <c r="AD74"/>
    </row>
    <row r="75" spans="1:30" ht="14.4" x14ac:dyDescent="0.3">
      <c r="A75" s="13" t="s">
        <v>146</v>
      </c>
      <c r="B75" s="4" t="s">
        <v>147</v>
      </c>
      <c r="C75" s="5">
        <f t="shared" si="21"/>
        <v>74</v>
      </c>
      <c r="D75" s="2" t="s">
        <v>314</v>
      </c>
      <c r="E75" s="16">
        <f>Dsp_POFxSCN124!E75/SUM(Dsp_POFxSCN124!$E75:$N75)</f>
        <v>0.1054318498257939</v>
      </c>
      <c r="F75" s="16">
        <f>Dsp_POFxSCN124!F75/SUM(Dsp_POFxSCN124!$E75:$N75)</f>
        <v>0.11053267779293083</v>
      </c>
      <c r="G75" s="16">
        <f>Dsp_POFxSCN124!G75/SUM(Dsp_POFxSCN124!$E75:$N75)</f>
        <v>0.18759630919222295</v>
      </c>
      <c r="H75" s="16">
        <f>Dsp_POFxSCN124!H75/SUM(Dsp_POFxSCN124!$E75:$N75)</f>
        <v>7.0237001930495285E-2</v>
      </c>
      <c r="I75" s="16">
        <f>Dsp_POFxSCN124!I75/SUM(Dsp_POFxSCN124!$E75:$N75)</f>
        <v>0.10524792696673745</v>
      </c>
      <c r="J75" s="16">
        <f>Dsp_POFxSCN124!J75/SUM(Dsp_POFxSCN124!$E75:$N75)</f>
        <v>7.5504210853350628E-2</v>
      </c>
      <c r="K75" s="16">
        <f>Dsp_POFxSCN124!K75/SUM(Dsp_POFxSCN124!$E75:$N75)</f>
        <v>0.10614522474022661</v>
      </c>
      <c r="L75" s="16">
        <f>Dsp_POFxSCN124!L75/SUM(Dsp_POFxSCN124!$E75:$N75)</f>
        <v>6.474330231551996E-2</v>
      </c>
      <c r="M75" s="16">
        <f>Dsp_POFxSCN124!M75/SUM(Dsp_POFxSCN124!$E75:$N75)</f>
        <v>7.2247821018456573E-2</v>
      </c>
      <c r="N75" s="16">
        <f>Dsp_POFxSCN124!N75/SUM(Dsp_POFxSCN124!$E75:$N75)</f>
        <v>0.1023136753642658</v>
      </c>
      <c r="P75" s="18">
        <f>V3PUR!J75</f>
        <v>52789.219899999996</v>
      </c>
      <c r="R75" s="20">
        <f t="shared" si="22"/>
        <v>5565.6651049176107</v>
      </c>
      <c r="S75" s="20">
        <f t="shared" si="12"/>
        <v>5834.933834146872</v>
      </c>
      <c r="T75" s="20">
        <f t="shared" si="13"/>
        <v>9903.0628183766476</v>
      </c>
      <c r="U75" s="20">
        <f t="shared" si="14"/>
        <v>3707.7565400256399</v>
      </c>
      <c r="V75" s="20">
        <f t="shared" si="15"/>
        <v>5555.9559606662424</v>
      </c>
      <c r="W75" s="20">
        <f t="shared" si="16"/>
        <v>3985.8083901134928</v>
      </c>
      <c r="X75" s="20">
        <f t="shared" si="17"/>
        <v>5603.3236101467428</v>
      </c>
      <c r="Y75" s="20">
        <f t="shared" si="18"/>
        <v>3417.748422986162</v>
      </c>
      <c r="Z75" s="20">
        <f t="shared" si="19"/>
        <v>3813.9061110391458</v>
      </c>
      <c r="AA75" s="20">
        <f t="shared" si="20"/>
        <v>5401.05910758144</v>
      </c>
      <c r="AD75"/>
    </row>
    <row r="76" spans="1:30" ht="14.4" x14ac:dyDescent="0.3">
      <c r="A76" s="12" t="s">
        <v>148</v>
      </c>
      <c r="B76" s="4" t="s">
        <v>149</v>
      </c>
      <c r="C76" s="5">
        <f t="shared" si="21"/>
        <v>75</v>
      </c>
      <c r="D76" s="2" t="s">
        <v>315</v>
      </c>
      <c r="E76" s="16">
        <f>Dsp_POFxSCN124!E76/SUM(Dsp_POFxSCN124!$E76:$N76)</f>
        <v>3.4500457688997864E-2</v>
      </c>
      <c r="F76" s="16">
        <f>Dsp_POFxSCN124!F76/SUM(Dsp_POFxSCN124!$E76:$N76)</f>
        <v>4.1908280997116347E-2</v>
      </c>
      <c r="G76" s="16">
        <f>Dsp_POFxSCN124!G76/SUM(Dsp_POFxSCN124!$E76:$N76)</f>
        <v>0.13413154554659368</v>
      </c>
      <c r="H76" s="16">
        <f>Dsp_POFxSCN124!H76/SUM(Dsp_POFxSCN124!$E76:$N76)</f>
        <v>4.66826408971295E-2</v>
      </c>
      <c r="I76" s="16">
        <f>Dsp_POFxSCN124!I76/SUM(Dsp_POFxSCN124!$E76:$N76)</f>
        <v>0.11334077158765493</v>
      </c>
      <c r="J76" s="16">
        <f>Dsp_POFxSCN124!J76/SUM(Dsp_POFxSCN124!$E76:$N76)</f>
        <v>7.0403193107111448E-2</v>
      </c>
      <c r="K76" s="16">
        <f>Dsp_POFxSCN124!K76/SUM(Dsp_POFxSCN124!$E76:$N76)</f>
        <v>0.1397943282482747</v>
      </c>
      <c r="L76" s="16">
        <f>Dsp_POFxSCN124!L76/SUM(Dsp_POFxSCN124!$E76:$N76)</f>
        <v>8.9619130208867429E-2</v>
      </c>
      <c r="M76" s="16">
        <f>Dsp_POFxSCN124!M76/SUM(Dsp_POFxSCN124!$E76:$N76)</f>
        <v>0.11571687018657519</v>
      </c>
      <c r="N76" s="16">
        <f>Dsp_POFxSCN124!N76/SUM(Dsp_POFxSCN124!$E76:$N76)</f>
        <v>0.21390278153167877</v>
      </c>
      <c r="P76" s="18">
        <f>V3PUR!J76</f>
        <v>5436.55</v>
      </c>
      <c r="R76" s="20">
        <f t="shared" si="22"/>
        <v>187.56346324912136</v>
      </c>
      <c r="S76" s="20">
        <f t="shared" si="12"/>
        <v>227.83646505487289</v>
      </c>
      <c r="T76" s="20">
        <f t="shared" si="13"/>
        <v>729.21285394133383</v>
      </c>
      <c r="U76" s="20">
        <f t="shared" si="14"/>
        <v>253.7925113692894</v>
      </c>
      <c r="V76" s="20">
        <f t="shared" si="15"/>
        <v>616.18277177486539</v>
      </c>
      <c r="W76" s="20">
        <f t="shared" si="16"/>
        <v>382.75047948646676</v>
      </c>
      <c r="X76" s="20">
        <f t="shared" si="17"/>
        <v>759.99885523815783</v>
      </c>
      <c r="Y76" s="20">
        <f t="shared" si="18"/>
        <v>487.21888233701821</v>
      </c>
      <c r="Z76" s="20">
        <f t="shared" si="19"/>
        <v>629.10055061282537</v>
      </c>
      <c r="AA76" s="20">
        <f t="shared" si="20"/>
        <v>1162.8931669360481</v>
      </c>
      <c r="AD76"/>
    </row>
    <row r="77" spans="1:30" ht="14.4" x14ac:dyDescent="0.3">
      <c r="A77" s="12" t="s">
        <v>150</v>
      </c>
      <c r="B77" s="4" t="s">
        <v>151</v>
      </c>
      <c r="C77" s="5">
        <f t="shared" si="21"/>
        <v>76</v>
      </c>
      <c r="D77" s="2" t="s">
        <v>316</v>
      </c>
      <c r="E77" s="16">
        <f>Dsp_POFxSCN124!E77/SUM(Dsp_POFxSCN124!$E77:$N77)</f>
        <v>6.0215060058667697E-2</v>
      </c>
      <c r="F77" s="16">
        <f>Dsp_POFxSCN124!F77/SUM(Dsp_POFxSCN124!$E77:$N77)</f>
        <v>7.6912933259947427E-2</v>
      </c>
      <c r="G77" s="16">
        <f>Dsp_POFxSCN124!G77/SUM(Dsp_POFxSCN124!$E77:$N77)</f>
        <v>0.15522502329238494</v>
      </c>
      <c r="H77" s="16">
        <f>Dsp_POFxSCN124!H77/SUM(Dsp_POFxSCN124!$E77:$N77)</f>
        <v>6.867513187624659E-2</v>
      </c>
      <c r="I77" s="16">
        <f>Dsp_POFxSCN124!I77/SUM(Dsp_POFxSCN124!$E77:$N77)</f>
        <v>0.10577012823722302</v>
      </c>
      <c r="J77" s="16">
        <f>Dsp_POFxSCN124!J77/SUM(Dsp_POFxSCN124!$E77:$N77)</f>
        <v>8.9199254043426227E-2</v>
      </c>
      <c r="K77" s="16">
        <f>Dsp_POFxSCN124!K77/SUM(Dsp_POFxSCN124!$E77:$N77)</f>
        <v>0.12690185851444249</v>
      </c>
      <c r="L77" s="16">
        <f>Dsp_POFxSCN124!L77/SUM(Dsp_POFxSCN124!$E77:$N77)</f>
        <v>7.8567498585499093E-2</v>
      </c>
      <c r="M77" s="16">
        <f>Dsp_POFxSCN124!M77/SUM(Dsp_POFxSCN124!$E77:$N77)</f>
        <v>9.9884277047029638E-2</v>
      </c>
      <c r="N77" s="16">
        <f>Dsp_POFxSCN124!N77/SUM(Dsp_POFxSCN124!$E77:$N77)</f>
        <v>0.13864883508513284</v>
      </c>
      <c r="P77" s="18">
        <f>V3PUR!J77</f>
        <v>4015.6301000000003</v>
      </c>
      <c r="R77" s="20">
        <f t="shared" si="22"/>
        <v>241.8014076448938</v>
      </c>
      <c r="S77" s="20">
        <f t="shared" si="12"/>
        <v>308.85388987793601</v>
      </c>
      <c r="T77" s="20">
        <f t="shared" si="13"/>
        <v>623.3262758061021</v>
      </c>
      <c r="U77" s="20">
        <f t="shared" si="14"/>
        <v>275.77392668372528</v>
      </c>
      <c r="V77" s="20">
        <f t="shared" si="15"/>
        <v>424.73371063025274</v>
      </c>
      <c r="W77" s="20">
        <f t="shared" si="16"/>
        <v>358.1912094343291</v>
      </c>
      <c r="X77" s="20">
        <f t="shared" si="17"/>
        <v>509.59092279653663</v>
      </c>
      <c r="Y77" s="20">
        <f t="shared" si="18"/>
        <v>315.49801220163761</v>
      </c>
      <c r="Z77" s="20">
        <f t="shared" si="19"/>
        <v>401.09830942679133</v>
      </c>
      <c r="AA77" s="20">
        <f t="shared" si="20"/>
        <v>556.76243549779554</v>
      </c>
      <c r="AD77"/>
    </row>
    <row r="78" spans="1:30" ht="14.4" x14ac:dyDescent="0.3">
      <c r="A78" s="12" t="s">
        <v>152</v>
      </c>
      <c r="B78" s="7" t="s">
        <v>153</v>
      </c>
      <c r="C78" s="5">
        <f t="shared" si="21"/>
        <v>77</v>
      </c>
      <c r="D78" s="2" t="s">
        <v>317</v>
      </c>
      <c r="E78" s="16">
        <f>Dsp_POFxSCN124!E78/SUM(Dsp_POFxSCN124!$E78:$N78)</f>
        <v>0.10906305634980339</v>
      </c>
      <c r="F78" s="16">
        <f>Dsp_POFxSCN124!F78/SUM(Dsp_POFxSCN124!$E78:$N78)</f>
        <v>0.12131655737462928</v>
      </c>
      <c r="G78" s="16">
        <f>Dsp_POFxSCN124!G78/SUM(Dsp_POFxSCN124!$E78:$N78)</f>
        <v>0.20074097750210557</v>
      </c>
      <c r="H78" s="16">
        <f>Dsp_POFxSCN124!H78/SUM(Dsp_POFxSCN124!$E78:$N78)</f>
        <v>7.8491792464222276E-2</v>
      </c>
      <c r="I78" s="16">
        <f>Dsp_POFxSCN124!I78/SUM(Dsp_POFxSCN124!$E78:$N78)</f>
        <v>0.11872477114177728</v>
      </c>
      <c r="J78" s="16">
        <f>Dsp_POFxSCN124!J78/SUM(Dsp_POFxSCN124!$E78:$N78)</f>
        <v>8.113780242172966E-2</v>
      </c>
      <c r="K78" s="16">
        <f>Dsp_POFxSCN124!K78/SUM(Dsp_POFxSCN124!$E78:$N78)</f>
        <v>0.10113135597156957</v>
      </c>
      <c r="L78" s="16">
        <f>Dsp_POFxSCN124!L78/SUM(Dsp_POFxSCN124!$E78:$N78)</f>
        <v>6.7798633715277154E-2</v>
      </c>
      <c r="M78" s="16">
        <f>Dsp_POFxSCN124!M78/SUM(Dsp_POFxSCN124!$E78:$N78)</f>
        <v>6.1587175631566855E-2</v>
      </c>
      <c r="N78" s="16">
        <f>Dsp_POFxSCN124!N78/SUM(Dsp_POFxSCN124!$E78:$N78)</f>
        <v>6.0007877427318959E-2</v>
      </c>
      <c r="P78" s="18">
        <f>V3PUR!J78</f>
        <v>38031.248699999996</v>
      </c>
      <c r="R78" s="20">
        <f t="shared" si="22"/>
        <v>4147.8042200214868</v>
      </c>
      <c r="S78" s="20">
        <f t="shared" si="12"/>
        <v>4613.8201649423445</v>
      </c>
      <c r="T78" s="20">
        <f t="shared" si="13"/>
        <v>7634.4300396636809</v>
      </c>
      <c r="U78" s="20">
        <f t="shared" si="14"/>
        <v>2985.1408801156231</v>
      </c>
      <c r="V78" s="20">
        <f t="shared" si="15"/>
        <v>4515.2512981435138</v>
      </c>
      <c r="W78" s="20">
        <f t="shared" si="16"/>
        <v>3085.7719428722626</v>
      </c>
      <c r="X78" s="20">
        <f t="shared" si="17"/>
        <v>3846.151750322992</v>
      </c>
      <c r="Y78" s="20">
        <f t="shared" si="18"/>
        <v>2578.4667003459103</v>
      </c>
      <c r="Z78" s="20">
        <f t="shared" si="19"/>
        <v>2342.2371931746984</v>
      </c>
      <c r="AA78" s="20">
        <f t="shared" si="20"/>
        <v>2282.1745103974831</v>
      </c>
      <c r="AD78"/>
    </row>
    <row r="79" spans="1:30" ht="14.4" x14ac:dyDescent="0.3">
      <c r="A79" s="12" t="s">
        <v>154</v>
      </c>
      <c r="B79" s="7" t="s">
        <v>155</v>
      </c>
      <c r="C79" s="5">
        <f t="shared" si="21"/>
        <v>78</v>
      </c>
      <c r="D79" s="2" t="s">
        <v>318</v>
      </c>
      <c r="E79" s="16">
        <f>Dsp_POFxSCN124!E79/SUM(Dsp_POFxSCN124!$E79:$N79)</f>
        <v>2.2389098668747515E-2</v>
      </c>
      <c r="F79" s="16">
        <f>Dsp_POFxSCN124!F79/SUM(Dsp_POFxSCN124!$E79:$N79)</f>
        <v>0</v>
      </c>
      <c r="G79" s="16">
        <f>Dsp_POFxSCN124!G79/SUM(Dsp_POFxSCN124!$E79:$N79)</f>
        <v>0.44205417710749378</v>
      </c>
      <c r="H79" s="16">
        <f>Dsp_POFxSCN124!H79/SUM(Dsp_POFxSCN124!$E79:$N79)</f>
        <v>0</v>
      </c>
      <c r="I79" s="16">
        <f>Dsp_POFxSCN124!I79/SUM(Dsp_POFxSCN124!$E79:$N79)</f>
        <v>0.50939494152692188</v>
      </c>
      <c r="J79" s="16">
        <f>Dsp_POFxSCN124!J79/SUM(Dsp_POFxSCN124!$E79:$N79)</f>
        <v>0</v>
      </c>
      <c r="K79" s="16">
        <f>Dsp_POFxSCN124!K79/SUM(Dsp_POFxSCN124!$E79:$N79)</f>
        <v>0</v>
      </c>
      <c r="L79" s="16">
        <f>Dsp_POFxSCN124!L79/SUM(Dsp_POFxSCN124!$E79:$N79)</f>
        <v>1.6733617744239142E-2</v>
      </c>
      <c r="M79" s="16">
        <f>Dsp_POFxSCN124!M79/SUM(Dsp_POFxSCN124!$E79:$N79)</f>
        <v>9.4281649525974742E-3</v>
      </c>
      <c r="N79" s="16">
        <f>Dsp_POFxSCN124!N79/SUM(Dsp_POFxSCN124!$E79:$N79)</f>
        <v>0</v>
      </c>
      <c r="P79" s="18">
        <f>V3PUR!J79</f>
        <v>281.33</v>
      </c>
      <c r="R79" s="20">
        <f t="shared" si="22"/>
        <v>6.298725128478738</v>
      </c>
      <c r="S79" s="20">
        <f t="shared" si="12"/>
        <v>0</v>
      </c>
      <c r="T79" s="20">
        <f t="shared" si="13"/>
        <v>124.36310164565121</v>
      </c>
      <c r="U79" s="20">
        <f t="shared" si="14"/>
        <v>0</v>
      </c>
      <c r="V79" s="20">
        <f t="shared" si="15"/>
        <v>143.30807889976893</v>
      </c>
      <c r="W79" s="20">
        <f t="shared" si="16"/>
        <v>0</v>
      </c>
      <c r="X79" s="20">
        <f t="shared" si="17"/>
        <v>0</v>
      </c>
      <c r="Y79" s="20">
        <f t="shared" si="18"/>
        <v>4.7076686799867975</v>
      </c>
      <c r="Z79" s="20">
        <f t="shared" si="19"/>
        <v>2.6524256461142475</v>
      </c>
      <c r="AA79" s="20">
        <f t="shared" si="20"/>
        <v>0</v>
      </c>
      <c r="AD79"/>
    </row>
    <row r="80" spans="1:30" ht="14.4" x14ac:dyDescent="0.3">
      <c r="A80" s="12" t="s">
        <v>156</v>
      </c>
      <c r="B80" s="7" t="s">
        <v>157</v>
      </c>
      <c r="C80" s="5">
        <f t="shared" si="21"/>
        <v>79</v>
      </c>
      <c r="D80" s="2"/>
      <c r="E80" s="16"/>
      <c r="F80" s="16"/>
      <c r="G80" s="16"/>
      <c r="H80" s="16"/>
      <c r="I80" s="16"/>
      <c r="J80" s="16"/>
      <c r="K80" s="16"/>
      <c r="L80" s="16"/>
      <c r="M80" s="16"/>
      <c r="N80" s="16"/>
      <c r="P80" s="18">
        <f>V3PUR!J80</f>
        <v>0</v>
      </c>
      <c r="R80" s="20">
        <f t="shared" si="22"/>
        <v>0</v>
      </c>
      <c r="S80" s="20">
        <f t="shared" si="12"/>
        <v>0</v>
      </c>
      <c r="T80" s="20">
        <f t="shared" si="13"/>
        <v>0</v>
      </c>
      <c r="U80" s="20">
        <f t="shared" si="14"/>
        <v>0</v>
      </c>
      <c r="V80" s="20">
        <f t="shared" si="15"/>
        <v>0</v>
      </c>
      <c r="W80" s="20">
        <f t="shared" si="16"/>
        <v>0</v>
      </c>
      <c r="X80" s="20">
        <f t="shared" si="17"/>
        <v>0</v>
      </c>
      <c r="Y80" s="20">
        <f t="shared" si="18"/>
        <v>0</v>
      </c>
      <c r="Z80" s="20">
        <f t="shared" si="19"/>
        <v>0</v>
      </c>
      <c r="AA80" s="20">
        <f t="shared" si="20"/>
        <v>0</v>
      </c>
      <c r="AD80"/>
    </row>
    <row r="81" spans="1:30" ht="14.4" x14ac:dyDescent="0.3">
      <c r="A81" s="12" t="s">
        <v>158</v>
      </c>
      <c r="B81" s="4" t="s">
        <v>159</v>
      </c>
      <c r="C81" s="5">
        <f t="shared" si="21"/>
        <v>80</v>
      </c>
      <c r="D81" s="2" t="s">
        <v>319</v>
      </c>
      <c r="E81" s="16">
        <f>Dsp_POFxSCN124!E81/SUM(Dsp_POFxSCN124!$E81:$N81)</f>
        <v>1.5925055746187852E-2</v>
      </c>
      <c r="F81" s="16">
        <f>Dsp_POFxSCN124!F81/SUM(Dsp_POFxSCN124!$E81:$N81)</f>
        <v>3.2974339058635338E-2</v>
      </c>
      <c r="G81" s="16">
        <f>Dsp_POFxSCN124!G81/SUM(Dsp_POFxSCN124!$E81:$N81)</f>
        <v>8.7152914859897568E-2</v>
      </c>
      <c r="H81" s="16">
        <f>Dsp_POFxSCN124!H81/SUM(Dsp_POFxSCN124!$E81:$N81)</f>
        <v>6.4517944667965704E-2</v>
      </c>
      <c r="I81" s="16">
        <f>Dsp_POFxSCN124!I81/SUM(Dsp_POFxSCN124!$E81:$N81)</f>
        <v>7.4651638195864498E-2</v>
      </c>
      <c r="J81" s="16">
        <f>Dsp_POFxSCN124!J81/SUM(Dsp_POFxSCN124!$E81:$N81)</f>
        <v>5.5265757180815035E-2</v>
      </c>
      <c r="K81" s="16">
        <f>Dsp_POFxSCN124!K81/SUM(Dsp_POFxSCN124!$E81:$N81)</f>
        <v>0.12805809961309192</v>
      </c>
      <c r="L81" s="16">
        <f>Dsp_POFxSCN124!L81/SUM(Dsp_POFxSCN124!$E81:$N81)</f>
        <v>7.6228565178784249E-2</v>
      </c>
      <c r="M81" s="16">
        <f>Dsp_POFxSCN124!M81/SUM(Dsp_POFxSCN124!$E81:$N81)</f>
        <v>0.13465229873589091</v>
      </c>
      <c r="N81" s="16">
        <f>Dsp_POFxSCN124!N81/SUM(Dsp_POFxSCN124!$E81:$N81)</f>
        <v>0.33057338676286685</v>
      </c>
      <c r="P81" s="18">
        <f>V3PUR!J81</f>
        <v>7097.1500999999998</v>
      </c>
      <c r="R81" s="20">
        <f t="shared" si="22"/>
        <v>113.02251098156269</v>
      </c>
      <c r="S81" s="20">
        <f t="shared" si="12"/>
        <v>234.02383374742769</v>
      </c>
      <c r="T81" s="20">
        <f t="shared" si="13"/>
        <v>618.53731841321348</v>
      </c>
      <c r="U81" s="20">
        <f t="shared" si="14"/>
        <v>457.89353745204727</v>
      </c>
      <c r="V81" s="20">
        <f t="shared" si="15"/>
        <v>529.8138814869435</v>
      </c>
      <c r="W81" s="20">
        <f t="shared" si="16"/>
        <v>392.22937410239712</v>
      </c>
      <c r="X81" s="20">
        <f t="shared" si="17"/>
        <v>908.84755447486521</v>
      </c>
      <c r="Y81" s="20">
        <f t="shared" si="18"/>
        <v>541.0055689814651</v>
      </c>
      <c r="Z81" s="20">
        <f t="shared" si="19"/>
        <v>955.64757543865801</v>
      </c>
      <c r="AA81" s="20">
        <f t="shared" si="20"/>
        <v>2346.1289449214191</v>
      </c>
      <c r="AD81"/>
    </row>
    <row r="82" spans="1:30" ht="14.4" x14ac:dyDescent="0.3">
      <c r="A82" s="12" t="s">
        <v>160</v>
      </c>
      <c r="B82" s="4" t="s">
        <v>161</v>
      </c>
      <c r="C82" s="5">
        <f t="shared" si="21"/>
        <v>81</v>
      </c>
      <c r="D82" s="2" t="s">
        <v>320</v>
      </c>
      <c r="E82" s="16">
        <f>Dsp_POFxSCN124!E82/SUM(Dsp_POFxSCN124!$E82:$N82)</f>
        <v>1.1897174119466796E-2</v>
      </c>
      <c r="F82" s="16">
        <f>Dsp_POFxSCN124!F82/SUM(Dsp_POFxSCN124!$E82:$N82)</f>
        <v>2.0931869601744677E-2</v>
      </c>
      <c r="G82" s="16">
        <f>Dsp_POFxSCN124!G82/SUM(Dsp_POFxSCN124!$E82:$N82)</f>
        <v>6.7834299112184401E-2</v>
      </c>
      <c r="H82" s="16">
        <f>Dsp_POFxSCN124!H82/SUM(Dsp_POFxSCN124!$E82:$N82)</f>
        <v>3.8744457034051993E-2</v>
      </c>
      <c r="I82" s="16">
        <f>Dsp_POFxSCN124!I82/SUM(Dsp_POFxSCN124!$E82:$N82)</f>
        <v>8.6642322740941288E-2</v>
      </c>
      <c r="J82" s="16">
        <f>Dsp_POFxSCN124!J82/SUM(Dsp_POFxSCN124!$E82:$N82)</f>
        <v>7.9243619855835751E-2</v>
      </c>
      <c r="K82" s="16">
        <f>Dsp_POFxSCN124!K82/SUM(Dsp_POFxSCN124!$E82:$N82)</f>
        <v>0.15619448577579279</v>
      </c>
      <c r="L82" s="16">
        <f>Dsp_POFxSCN124!L82/SUM(Dsp_POFxSCN124!$E82:$N82)</f>
        <v>0.13598031838149302</v>
      </c>
      <c r="M82" s="16">
        <f>Dsp_POFxSCN124!M82/SUM(Dsp_POFxSCN124!$E82:$N82)</f>
        <v>0.15657290587920122</v>
      </c>
      <c r="N82" s="16">
        <f>Dsp_POFxSCN124!N82/SUM(Dsp_POFxSCN124!$E82:$N82)</f>
        <v>0.24595854749928811</v>
      </c>
      <c r="P82" s="18">
        <f>V3PUR!J82</f>
        <v>137182.3486</v>
      </c>
      <c r="R82" s="20">
        <f t="shared" si="22"/>
        <v>1632.082287411592</v>
      </c>
      <c r="S82" s="20">
        <f t="shared" si="12"/>
        <v>2871.4830325562816</v>
      </c>
      <c r="T82" s="20">
        <f t="shared" si="13"/>
        <v>9305.6684678443507</v>
      </c>
      <c r="U82" s="20">
        <f t="shared" si="14"/>
        <v>5315.0556111630422</v>
      </c>
      <c r="V82" s="20">
        <f t="shared" si="15"/>
        <v>11885.797321761514</v>
      </c>
      <c r="W82" s="20">
        <f t="shared" si="16"/>
        <v>10870.825883389141</v>
      </c>
      <c r="X82" s="20">
        <f t="shared" si="17"/>
        <v>21427.126397092547</v>
      </c>
      <c r="Y82" s="20">
        <f t="shared" si="18"/>
        <v>18654.099438948964</v>
      </c>
      <c r="Z82" s="20">
        <f t="shared" si="19"/>
        <v>21479.038955635573</v>
      </c>
      <c r="AA82" s="20">
        <f t="shared" si="20"/>
        <v>33741.171204197002</v>
      </c>
      <c r="AD82"/>
    </row>
    <row r="83" spans="1:30" ht="14.4" x14ac:dyDescent="0.3">
      <c r="A83" s="12" t="s">
        <v>162</v>
      </c>
      <c r="B83" s="4" t="s">
        <v>163</v>
      </c>
      <c r="C83" s="5">
        <f t="shared" si="21"/>
        <v>82</v>
      </c>
      <c r="D83" s="2" t="s">
        <v>321</v>
      </c>
      <c r="E83" s="16">
        <f>Dsp_POFxSCN124!E83/SUM(Dsp_POFxSCN124!$E83:$N83)</f>
        <v>0</v>
      </c>
      <c r="F83" s="16">
        <f>Dsp_POFxSCN124!F83/SUM(Dsp_POFxSCN124!$E83:$N83)</f>
        <v>1</v>
      </c>
      <c r="G83" s="16">
        <f>Dsp_POFxSCN124!G83/SUM(Dsp_POFxSCN124!$E83:$N83)</f>
        <v>0</v>
      </c>
      <c r="H83" s="16">
        <f>Dsp_POFxSCN124!H83/SUM(Dsp_POFxSCN124!$E83:$N83)</f>
        <v>0</v>
      </c>
      <c r="I83" s="16">
        <f>Dsp_POFxSCN124!I83/SUM(Dsp_POFxSCN124!$E83:$N83)</f>
        <v>0</v>
      </c>
      <c r="J83" s="16">
        <f>Dsp_POFxSCN124!J83/SUM(Dsp_POFxSCN124!$E83:$N83)</f>
        <v>0</v>
      </c>
      <c r="K83" s="16">
        <f>Dsp_POFxSCN124!K83/SUM(Dsp_POFxSCN124!$E83:$N83)</f>
        <v>0</v>
      </c>
      <c r="L83" s="16">
        <f>Dsp_POFxSCN124!L83/SUM(Dsp_POFxSCN124!$E83:$N83)</f>
        <v>0</v>
      </c>
      <c r="M83" s="16">
        <f>Dsp_POFxSCN124!M83/SUM(Dsp_POFxSCN124!$E83:$N83)</f>
        <v>0</v>
      </c>
      <c r="N83" s="16">
        <f>Dsp_POFxSCN124!N83/SUM(Dsp_POFxSCN124!$E83:$N83)</f>
        <v>0</v>
      </c>
      <c r="P83" s="18">
        <f>V3PUR!J83</f>
        <v>1569.25</v>
      </c>
      <c r="R83" s="20">
        <f t="shared" si="22"/>
        <v>0</v>
      </c>
      <c r="S83" s="20">
        <f t="shared" si="12"/>
        <v>1569.25</v>
      </c>
      <c r="T83" s="20">
        <f t="shared" si="13"/>
        <v>0</v>
      </c>
      <c r="U83" s="20">
        <f t="shared" si="14"/>
        <v>0</v>
      </c>
      <c r="V83" s="20">
        <f t="shared" si="15"/>
        <v>0</v>
      </c>
      <c r="W83" s="20">
        <f t="shared" si="16"/>
        <v>0</v>
      </c>
      <c r="X83" s="20">
        <f t="shared" si="17"/>
        <v>0</v>
      </c>
      <c r="Y83" s="20">
        <f t="shared" si="18"/>
        <v>0</v>
      </c>
      <c r="Z83" s="20">
        <f t="shared" si="19"/>
        <v>0</v>
      </c>
      <c r="AA83" s="20">
        <f t="shared" si="20"/>
        <v>0</v>
      </c>
      <c r="AD83"/>
    </row>
    <row r="84" spans="1:30" ht="14.4" x14ac:dyDescent="0.3">
      <c r="A84" s="12" t="s">
        <v>164</v>
      </c>
      <c r="B84" s="4" t="s">
        <v>165</v>
      </c>
      <c r="C84" s="5">
        <f t="shared" si="21"/>
        <v>83</v>
      </c>
      <c r="D84" s="2"/>
      <c r="E84" s="16"/>
      <c r="F84" s="16"/>
      <c r="G84" s="16"/>
      <c r="H84" s="16"/>
      <c r="I84" s="16"/>
      <c r="J84" s="16"/>
      <c r="K84" s="16"/>
      <c r="L84" s="16"/>
      <c r="M84" s="16"/>
      <c r="N84" s="16"/>
      <c r="P84" s="18">
        <f>V3PUR!J84</f>
        <v>0</v>
      </c>
      <c r="R84" s="20">
        <f t="shared" si="22"/>
        <v>0</v>
      </c>
      <c r="S84" s="20">
        <f t="shared" si="12"/>
        <v>0</v>
      </c>
      <c r="T84" s="20">
        <f t="shared" si="13"/>
        <v>0</v>
      </c>
      <c r="U84" s="20">
        <f t="shared" si="14"/>
        <v>0</v>
      </c>
      <c r="V84" s="20">
        <f t="shared" si="15"/>
        <v>0</v>
      </c>
      <c r="W84" s="20">
        <f t="shared" si="16"/>
        <v>0</v>
      </c>
      <c r="X84" s="20">
        <f t="shared" si="17"/>
        <v>0</v>
      </c>
      <c r="Y84" s="20">
        <f t="shared" si="18"/>
        <v>0</v>
      </c>
      <c r="Z84" s="20">
        <f t="shared" si="19"/>
        <v>0</v>
      </c>
      <c r="AA84" s="20">
        <f t="shared" si="20"/>
        <v>0</v>
      </c>
      <c r="AD84"/>
    </row>
    <row r="85" spans="1:30" ht="14.4" x14ac:dyDescent="0.3">
      <c r="A85" s="12" t="s">
        <v>166</v>
      </c>
      <c r="B85" s="4" t="s">
        <v>167</v>
      </c>
      <c r="C85" s="5">
        <f t="shared" si="21"/>
        <v>84</v>
      </c>
      <c r="D85" s="2" t="s">
        <v>322</v>
      </c>
      <c r="E85" s="16">
        <f>Dsp_POFxSCN124!E85/SUM(Dsp_POFxSCN124!$E85:$N85)</f>
        <v>9.1966787383711571E-2</v>
      </c>
      <c r="F85" s="16">
        <f>Dsp_POFxSCN124!F85/SUM(Dsp_POFxSCN124!$E85:$N85)</f>
        <v>0.11509592918978223</v>
      </c>
      <c r="G85" s="16">
        <f>Dsp_POFxSCN124!G85/SUM(Dsp_POFxSCN124!$E85:$N85)</f>
        <v>0.21519289670728906</v>
      </c>
      <c r="H85" s="16">
        <f>Dsp_POFxSCN124!H85/SUM(Dsp_POFxSCN124!$E85:$N85)</f>
        <v>0.10122005873664383</v>
      </c>
      <c r="I85" s="16">
        <f>Dsp_POFxSCN124!I85/SUM(Dsp_POFxSCN124!$E85:$N85)</f>
        <v>0.13580503406910802</v>
      </c>
      <c r="J85" s="16">
        <f>Dsp_POFxSCN124!J85/SUM(Dsp_POFxSCN124!$E85:$N85)</f>
        <v>8.6317392917278954E-2</v>
      </c>
      <c r="K85" s="16">
        <f>Dsp_POFxSCN124!K85/SUM(Dsp_POFxSCN124!$E85:$N85)</f>
        <v>0.12588543562814677</v>
      </c>
      <c r="L85" s="16">
        <f>Dsp_POFxSCN124!L85/SUM(Dsp_POFxSCN124!$E85:$N85)</f>
        <v>6.0332852122892966E-2</v>
      </c>
      <c r="M85" s="16">
        <f>Dsp_POFxSCN124!M85/SUM(Dsp_POFxSCN124!$E85:$N85)</f>
        <v>3.1298892115947163E-2</v>
      </c>
      <c r="N85" s="16">
        <f>Dsp_POFxSCN124!N85/SUM(Dsp_POFxSCN124!$E85:$N85)</f>
        <v>3.6884721129199396E-2</v>
      </c>
      <c r="P85" s="18">
        <f>V3PUR!J85</f>
        <v>17832.169900000001</v>
      </c>
      <c r="R85" s="20">
        <f t="shared" si="22"/>
        <v>1639.9673777835212</v>
      </c>
      <c r="S85" s="20">
        <f t="shared" si="12"/>
        <v>2052.4101641105663</v>
      </c>
      <c r="T85" s="20">
        <f t="shared" si="13"/>
        <v>3837.3562953575292</v>
      </c>
      <c r="U85" s="20">
        <f t="shared" si="14"/>
        <v>1804.9732846798122</v>
      </c>
      <c r="V85" s="20">
        <f t="shared" si="15"/>
        <v>2421.6984407956224</v>
      </c>
      <c r="W85" s="20">
        <f t="shared" si="16"/>
        <v>1539.226415825975</v>
      </c>
      <c r="X85" s="20">
        <f t="shared" si="17"/>
        <v>2244.8104760566266</v>
      </c>
      <c r="Y85" s="20">
        <f t="shared" si="18"/>
        <v>1075.8656696070032</v>
      </c>
      <c r="Z85" s="20">
        <f t="shared" si="19"/>
        <v>558.12716189334037</v>
      </c>
      <c r="AA85" s="20">
        <f t="shared" si="20"/>
        <v>657.73461389000352</v>
      </c>
      <c r="AD85"/>
    </row>
    <row r="86" spans="1:30" ht="14.4" x14ac:dyDescent="0.3">
      <c r="A86" s="12" t="s">
        <v>168</v>
      </c>
      <c r="B86" s="4" t="s">
        <v>169</v>
      </c>
      <c r="C86" s="5">
        <f t="shared" si="21"/>
        <v>85</v>
      </c>
      <c r="D86" s="2" t="s">
        <v>323</v>
      </c>
      <c r="E86" s="16">
        <f>Dsp_POFxSCN124!E86/SUM(Dsp_POFxSCN124!$E86:$N86)</f>
        <v>9.0224138898837583E-2</v>
      </c>
      <c r="F86" s="16">
        <f>Dsp_POFxSCN124!F86/SUM(Dsp_POFxSCN124!$E86:$N86)</f>
        <v>9.8863353323345643E-2</v>
      </c>
      <c r="G86" s="16">
        <f>Dsp_POFxSCN124!G86/SUM(Dsp_POFxSCN124!$E86:$N86)</f>
        <v>0.16612919791719596</v>
      </c>
      <c r="H86" s="16">
        <f>Dsp_POFxSCN124!H86/SUM(Dsp_POFxSCN124!$E86:$N86)</f>
        <v>6.838109452373578E-2</v>
      </c>
      <c r="I86" s="16">
        <f>Dsp_POFxSCN124!I86/SUM(Dsp_POFxSCN124!$E86:$N86)</f>
        <v>0.1179032762538581</v>
      </c>
      <c r="J86" s="16">
        <f>Dsp_POFxSCN124!J86/SUM(Dsp_POFxSCN124!$E86:$N86)</f>
        <v>7.2801172820590621E-2</v>
      </c>
      <c r="K86" s="16">
        <f>Dsp_POFxSCN124!K86/SUM(Dsp_POFxSCN124!$E86:$N86)</f>
        <v>0.11736419329571475</v>
      </c>
      <c r="L86" s="16">
        <f>Dsp_POFxSCN124!L86/SUM(Dsp_POFxSCN124!$E86:$N86)</f>
        <v>6.8030031080115586E-2</v>
      </c>
      <c r="M86" s="16">
        <f>Dsp_POFxSCN124!M86/SUM(Dsp_POFxSCN124!$E86:$N86)</f>
        <v>8.2559923637522167E-2</v>
      </c>
      <c r="N86" s="16">
        <f>Dsp_POFxSCN124!N86/SUM(Dsp_POFxSCN124!$E86:$N86)</f>
        <v>0.1177436182490838</v>
      </c>
      <c r="P86" s="18">
        <f>V3PUR!J86</f>
        <v>62588.050700000007</v>
      </c>
      <c r="R86" s="20">
        <f t="shared" si="22"/>
        <v>5646.952979764289</v>
      </c>
      <c r="S86" s="20">
        <f t="shared" si="12"/>
        <v>6187.6645701735715</v>
      </c>
      <c r="T86" s="20">
        <f t="shared" si="13"/>
        <v>10397.702661991796</v>
      </c>
      <c r="U86" s="20">
        <f t="shared" si="14"/>
        <v>4279.839410973068</v>
      </c>
      <c r="V86" s="20">
        <f t="shared" si="15"/>
        <v>7379.3362318725776</v>
      </c>
      <c r="W86" s="20">
        <f t="shared" si="16"/>
        <v>4556.483495514588</v>
      </c>
      <c r="X86" s="20">
        <f t="shared" si="17"/>
        <v>7345.5960803567959</v>
      </c>
      <c r="Y86" s="20">
        <f t="shared" si="18"/>
        <v>4257.867034364851</v>
      </c>
      <c r="Z86" s="20">
        <f t="shared" si="19"/>
        <v>5167.2646864133667</v>
      </c>
      <c r="AA86" s="20">
        <f t="shared" si="20"/>
        <v>7369.3435485751033</v>
      </c>
      <c r="AD86"/>
    </row>
    <row r="87" spans="1:30" ht="14.4" x14ac:dyDescent="0.3">
      <c r="A87" s="12" t="s">
        <v>170</v>
      </c>
      <c r="B87" s="4" t="s">
        <v>171</v>
      </c>
      <c r="C87" s="5">
        <f t="shared" si="21"/>
        <v>86</v>
      </c>
      <c r="D87" s="2" t="s">
        <v>324</v>
      </c>
      <c r="E87" s="16">
        <f>Dsp_POFxSCN124!E87/SUM(Dsp_POFxSCN124!$E87:$N87)</f>
        <v>6.7071522658806421E-2</v>
      </c>
      <c r="F87" s="16">
        <f>Dsp_POFxSCN124!F87/SUM(Dsp_POFxSCN124!$E87:$N87)</f>
        <v>7.5136826820722008E-2</v>
      </c>
      <c r="G87" s="16">
        <f>Dsp_POFxSCN124!G87/SUM(Dsp_POFxSCN124!$E87:$N87)</f>
        <v>0.1498330508205869</v>
      </c>
      <c r="H87" s="16">
        <f>Dsp_POFxSCN124!H87/SUM(Dsp_POFxSCN124!$E87:$N87)</f>
        <v>6.1751651098218917E-2</v>
      </c>
      <c r="I87" s="16">
        <f>Dsp_POFxSCN124!I87/SUM(Dsp_POFxSCN124!$E87:$N87)</f>
        <v>0.11327105729468964</v>
      </c>
      <c r="J87" s="16">
        <f>Dsp_POFxSCN124!J87/SUM(Dsp_POFxSCN124!$E87:$N87)</f>
        <v>8.1579214499663766E-2</v>
      </c>
      <c r="K87" s="16">
        <f>Dsp_POFxSCN124!K87/SUM(Dsp_POFxSCN124!$E87:$N87)</f>
        <v>0.14339923417221154</v>
      </c>
      <c r="L87" s="16">
        <f>Dsp_POFxSCN124!L87/SUM(Dsp_POFxSCN124!$E87:$N87)</f>
        <v>8.386782413423946E-2</v>
      </c>
      <c r="M87" s="16">
        <f>Dsp_POFxSCN124!M87/SUM(Dsp_POFxSCN124!$E87:$N87)</f>
        <v>9.6782446870683325E-2</v>
      </c>
      <c r="N87" s="16">
        <f>Dsp_POFxSCN124!N87/SUM(Dsp_POFxSCN124!$E87:$N87)</f>
        <v>0.12730717163017802</v>
      </c>
      <c r="P87" s="18">
        <f>V3PUR!J87</f>
        <v>41879.479699999996</v>
      </c>
      <c r="R87" s="20">
        <f t="shared" si="22"/>
        <v>2808.9204716375734</v>
      </c>
      <c r="S87" s="20">
        <f t="shared" si="12"/>
        <v>3146.6912135608427</v>
      </c>
      <c r="T87" s="20">
        <f t="shared" si="13"/>
        <v>6274.930210229837</v>
      </c>
      <c r="U87" s="20">
        <f t="shared" si="14"/>
        <v>2586.1270186093416</v>
      </c>
      <c r="V87" s="20">
        <f t="shared" si="15"/>
        <v>4743.7329445704918</v>
      </c>
      <c r="W87" s="20">
        <f t="shared" si="16"/>
        <v>3416.4950575806142</v>
      </c>
      <c r="X87" s="20">
        <f t="shared" si="17"/>
        <v>6005.4853165106788</v>
      </c>
      <c r="Y87" s="20">
        <f t="shared" si="18"/>
        <v>3512.3408383130513</v>
      </c>
      <c r="Z87" s="20">
        <f t="shared" si="19"/>
        <v>4053.1985190371106</v>
      </c>
      <c r="AA87" s="20">
        <f t="shared" si="20"/>
        <v>5331.5581099504561</v>
      </c>
      <c r="AD87"/>
    </row>
    <row r="88" spans="1:30" ht="14.4" x14ac:dyDescent="0.3">
      <c r="A88" s="12" t="s">
        <v>172</v>
      </c>
      <c r="B88" s="4" t="s">
        <v>173</v>
      </c>
      <c r="C88" s="5">
        <f t="shared" si="21"/>
        <v>87</v>
      </c>
      <c r="D88" s="2" t="s">
        <v>325</v>
      </c>
      <c r="E88" s="16">
        <f>Dsp_POFxSCN124!E88/SUM(Dsp_POFxSCN124!$E88:$N88)</f>
        <v>2.4372535863751911E-2</v>
      </c>
      <c r="F88" s="16">
        <f>Dsp_POFxSCN124!F88/SUM(Dsp_POFxSCN124!$E88:$N88)</f>
        <v>6.2644157975078676E-2</v>
      </c>
      <c r="G88" s="16">
        <f>Dsp_POFxSCN124!G88/SUM(Dsp_POFxSCN124!$E88:$N88)</f>
        <v>0.15001744578462334</v>
      </c>
      <c r="H88" s="16">
        <f>Dsp_POFxSCN124!H88/SUM(Dsp_POFxSCN124!$E88:$N88)</f>
        <v>6.3823236214633886E-2</v>
      </c>
      <c r="I88" s="16">
        <f>Dsp_POFxSCN124!I88/SUM(Dsp_POFxSCN124!$E88:$N88)</f>
        <v>0.15256968528936415</v>
      </c>
      <c r="J88" s="16">
        <f>Dsp_POFxSCN124!J88/SUM(Dsp_POFxSCN124!$E88:$N88)</f>
        <v>0.11125520643350305</v>
      </c>
      <c r="K88" s="16">
        <f>Dsp_POFxSCN124!K88/SUM(Dsp_POFxSCN124!$E88:$N88)</f>
        <v>0.15266427757854276</v>
      </c>
      <c r="L88" s="16">
        <f>Dsp_POFxSCN124!L88/SUM(Dsp_POFxSCN124!$E88:$N88)</f>
        <v>3.0463511460333895E-2</v>
      </c>
      <c r="M88" s="16">
        <f>Dsp_POFxSCN124!M88/SUM(Dsp_POFxSCN124!$E88:$N88)</f>
        <v>0.11822485519483471</v>
      </c>
      <c r="N88" s="16">
        <f>Dsp_POFxSCN124!N88/SUM(Dsp_POFxSCN124!$E88:$N88)</f>
        <v>0.13396508820533373</v>
      </c>
      <c r="P88" s="18">
        <f>V3PUR!J88</f>
        <v>504</v>
      </c>
      <c r="R88" s="20">
        <f t="shared" si="22"/>
        <v>12.283758075330963</v>
      </c>
      <c r="S88" s="20">
        <f t="shared" si="12"/>
        <v>31.572655619439654</v>
      </c>
      <c r="T88" s="20">
        <f t="shared" si="13"/>
        <v>75.608792675450161</v>
      </c>
      <c r="U88" s="20">
        <f t="shared" si="14"/>
        <v>32.166911052175479</v>
      </c>
      <c r="V88" s="20">
        <f t="shared" si="15"/>
        <v>76.895121385839531</v>
      </c>
      <c r="W88" s="20">
        <f t="shared" si="16"/>
        <v>56.072624042485536</v>
      </c>
      <c r="X88" s="20">
        <f t="shared" si="17"/>
        <v>76.942795899585548</v>
      </c>
      <c r="Y88" s="20">
        <f t="shared" si="18"/>
        <v>15.353609776008282</v>
      </c>
      <c r="Z88" s="20">
        <f t="shared" si="19"/>
        <v>59.585327018196693</v>
      </c>
      <c r="AA88" s="20">
        <f t="shared" si="20"/>
        <v>67.518404455488195</v>
      </c>
      <c r="AD88"/>
    </row>
    <row r="89" spans="1:30" ht="14.4" x14ac:dyDescent="0.3">
      <c r="A89" s="12" t="s">
        <v>174</v>
      </c>
      <c r="B89" s="4" t="s">
        <v>175</v>
      </c>
      <c r="C89" s="5">
        <f t="shared" si="21"/>
        <v>88</v>
      </c>
      <c r="D89" s="2" t="s">
        <v>326</v>
      </c>
      <c r="E89" s="16">
        <f>Dsp_POFxSCN124!E89/SUM(Dsp_POFxSCN124!$E89:$N89)</f>
        <v>8.9018830759394596E-2</v>
      </c>
      <c r="F89" s="16">
        <f>Dsp_POFxSCN124!F89/SUM(Dsp_POFxSCN124!$E89:$N89)</f>
        <v>0.10577524897530409</v>
      </c>
      <c r="G89" s="16">
        <f>Dsp_POFxSCN124!G89/SUM(Dsp_POFxSCN124!$E89:$N89)</f>
        <v>0.18862747320054693</v>
      </c>
      <c r="H89" s="16">
        <f>Dsp_POFxSCN124!H89/SUM(Dsp_POFxSCN124!$E89:$N89)</f>
        <v>7.4816362814556281E-2</v>
      </c>
      <c r="I89" s="16">
        <f>Dsp_POFxSCN124!I89/SUM(Dsp_POFxSCN124!$E89:$N89)</f>
        <v>0.11149107054117982</v>
      </c>
      <c r="J89" s="16">
        <f>Dsp_POFxSCN124!J89/SUM(Dsp_POFxSCN124!$E89:$N89)</f>
        <v>8.2854348343325626E-2</v>
      </c>
      <c r="K89" s="16">
        <f>Dsp_POFxSCN124!K89/SUM(Dsp_POFxSCN124!$E89:$N89)</f>
        <v>0.12015164215202023</v>
      </c>
      <c r="L89" s="16">
        <f>Dsp_POFxSCN124!L89/SUM(Dsp_POFxSCN124!$E89:$N89)</f>
        <v>6.7747035634273367E-2</v>
      </c>
      <c r="M89" s="16">
        <f>Dsp_POFxSCN124!M89/SUM(Dsp_POFxSCN124!$E89:$N89)</f>
        <v>7.2118416000275257E-2</v>
      </c>
      <c r="N89" s="16">
        <f>Dsp_POFxSCN124!N89/SUM(Dsp_POFxSCN124!$E89:$N89)</f>
        <v>8.7399571579123814E-2</v>
      </c>
      <c r="P89" s="18">
        <f>V3PUR!J89</f>
        <v>100586</v>
      </c>
      <c r="R89" s="20">
        <f t="shared" si="22"/>
        <v>8954.0481107644646</v>
      </c>
      <c r="S89" s="20">
        <f t="shared" si="12"/>
        <v>10639.509193429938</v>
      </c>
      <c r="T89" s="20">
        <f t="shared" si="13"/>
        <v>18973.283019350212</v>
      </c>
      <c r="U89" s="20">
        <f t="shared" si="14"/>
        <v>7525.4786700649584</v>
      </c>
      <c r="V89" s="20">
        <f t="shared" si="15"/>
        <v>11214.440821455113</v>
      </c>
      <c r="W89" s="20">
        <f t="shared" si="16"/>
        <v>8333.9874824617509</v>
      </c>
      <c r="X89" s="20">
        <f t="shared" si="17"/>
        <v>12085.573077503108</v>
      </c>
      <c r="Y89" s="20">
        <f t="shared" si="18"/>
        <v>6814.4033263090205</v>
      </c>
      <c r="Z89" s="20">
        <f t="shared" si="19"/>
        <v>7254.1029918036866</v>
      </c>
      <c r="AA89" s="20">
        <f t="shared" si="20"/>
        <v>8791.1733068577487</v>
      </c>
      <c r="AD89"/>
    </row>
    <row r="90" spans="1:30" ht="14.4" x14ac:dyDescent="0.3">
      <c r="A90" s="12" t="s">
        <v>176</v>
      </c>
      <c r="B90" s="4" t="s">
        <v>177</v>
      </c>
      <c r="C90" s="5">
        <f t="shared" si="21"/>
        <v>89</v>
      </c>
      <c r="D90" s="2" t="s">
        <v>327</v>
      </c>
      <c r="E90" s="16">
        <f>Dsp_POFxSCN124!E90/SUM(Dsp_POFxSCN124!$E90:$N90)</f>
        <v>0.1099956080092421</v>
      </c>
      <c r="F90" s="16">
        <f>Dsp_POFxSCN124!F90/SUM(Dsp_POFxSCN124!$E90:$N90)</f>
        <v>0.12553997821729385</v>
      </c>
      <c r="G90" s="16">
        <f>Dsp_POFxSCN124!G90/SUM(Dsp_POFxSCN124!$E90:$N90)</f>
        <v>0.2205790346564056</v>
      </c>
      <c r="H90" s="16">
        <f>Dsp_POFxSCN124!H90/SUM(Dsp_POFxSCN124!$E90:$N90)</f>
        <v>7.6631116367552293E-2</v>
      </c>
      <c r="I90" s="16">
        <f>Dsp_POFxSCN124!I90/SUM(Dsp_POFxSCN124!$E90:$N90)</f>
        <v>0.1197088742849776</v>
      </c>
      <c r="J90" s="16">
        <f>Dsp_POFxSCN124!J90/SUM(Dsp_POFxSCN124!$E90:$N90)</f>
        <v>7.6770070542122384E-2</v>
      </c>
      <c r="K90" s="16">
        <f>Dsp_POFxSCN124!K90/SUM(Dsp_POFxSCN124!$E90:$N90)</f>
        <v>0.10269588174812373</v>
      </c>
      <c r="L90" s="16">
        <f>Dsp_POFxSCN124!L90/SUM(Dsp_POFxSCN124!$E90:$N90)</f>
        <v>5.5781736459571685E-2</v>
      </c>
      <c r="M90" s="16">
        <f>Dsp_POFxSCN124!M90/SUM(Dsp_POFxSCN124!$E90:$N90)</f>
        <v>4.2335503292071856E-2</v>
      </c>
      <c r="N90" s="16">
        <f>Dsp_POFxSCN124!N90/SUM(Dsp_POFxSCN124!$E90:$N90)</f>
        <v>6.9962196422638984E-2</v>
      </c>
      <c r="P90" s="18">
        <f>V3PUR!J90</f>
        <v>25835</v>
      </c>
      <c r="R90" s="20">
        <f t="shared" si="22"/>
        <v>2841.7365329187696</v>
      </c>
      <c r="S90" s="20">
        <f t="shared" si="12"/>
        <v>3243.3253372437866</v>
      </c>
      <c r="T90" s="20">
        <f t="shared" si="13"/>
        <v>5698.6593603482388</v>
      </c>
      <c r="U90" s="20">
        <f t="shared" si="14"/>
        <v>1979.7648913557134</v>
      </c>
      <c r="V90" s="20">
        <f t="shared" si="15"/>
        <v>3092.6787671523962</v>
      </c>
      <c r="W90" s="20">
        <f t="shared" si="16"/>
        <v>1983.3547724557318</v>
      </c>
      <c r="X90" s="20">
        <f t="shared" si="17"/>
        <v>2653.1481049627764</v>
      </c>
      <c r="Y90" s="20">
        <f t="shared" si="18"/>
        <v>1441.1211614330346</v>
      </c>
      <c r="Z90" s="20">
        <f t="shared" si="19"/>
        <v>1093.7377275506765</v>
      </c>
      <c r="AA90" s="20">
        <f t="shared" si="20"/>
        <v>1807.4733445788781</v>
      </c>
      <c r="AD90"/>
    </row>
    <row r="91" spans="1:30" ht="14.4" x14ac:dyDescent="0.3">
      <c r="A91" s="12" t="s">
        <v>178</v>
      </c>
      <c r="B91" s="4" t="s">
        <v>179</v>
      </c>
      <c r="C91" s="5">
        <f t="shared" si="21"/>
        <v>90</v>
      </c>
      <c r="D91" s="2"/>
      <c r="E91" s="16"/>
      <c r="F91" s="16"/>
      <c r="G91" s="16"/>
      <c r="H91" s="16"/>
      <c r="I91" s="16"/>
      <c r="J91" s="16"/>
      <c r="K91" s="16"/>
      <c r="L91" s="16"/>
      <c r="M91" s="16"/>
      <c r="N91" s="16"/>
      <c r="P91" s="18">
        <f>V3PUR!J91</f>
        <v>0</v>
      </c>
      <c r="R91" s="20">
        <f t="shared" si="22"/>
        <v>0</v>
      </c>
      <c r="S91" s="20">
        <f t="shared" si="12"/>
        <v>0</v>
      </c>
      <c r="T91" s="20">
        <f t="shared" si="13"/>
        <v>0</v>
      </c>
      <c r="U91" s="20">
        <f t="shared" si="14"/>
        <v>0</v>
      </c>
      <c r="V91" s="20">
        <f t="shared" si="15"/>
        <v>0</v>
      </c>
      <c r="W91" s="20">
        <f t="shared" si="16"/>
        <v>0</v>
      </c>
      <c r="X91" s="20">
        <f t="shared" si="17"/>
        <v>0</v>
      </c>
      <c r="Y91" s="20">
        <f t="shared" si="18"/>
        <v>0</v>
      </c>
      <c r="Z91" s="20">
        <f t="shared" si="19"/>
        <v>0</v>
      </c>
      <c r="AA91" s="20">
        <f t="shared" si="20"/>
        <v>0</v>
      </c>
      <c r="AD91"/>
    </row>
    <row r="92" spans="1:30" ht="14.4" x14ac:dyDescent="0.3">
      <c r="A92" s="12" t="s">
        <v>180</v>
      </c>
      <c r="B92" s="4" t="s">
        <v>181</v>
      </c>
      <c r="C92" s="5">
        <f t="shared" si="21"/>
        <v>91</v>
      </c>
      <c r="D92" s="2"/>
      <c r="E92" s="16"/>
      <c r="F92" s="16"/>
      <c r="G92" s="16"/>
      <c r="H92" s="16"/>
      <c r="I92" s="16"/>
      <c r="J92" s="16"/>
      <c r="K92" s="16"/>
      <c r="L92" s="16"/>
      <c r="M92" s="16"/>
      <c r="N92" s="16"/>
      <c r="P92" s="18">
        <f>V3PUR!J92</f>
        <v>0</v>
      </c>
      <c r="R92" s="20">
        <f t="shared" si="22"/>
        <v>0</v>
      </c>
      <c r="S92" s="20">
        <f t="shared" si="12"/>
        <v>0</v>
      </c>
      <c r="T92" s="20">
        <f t="shared" si="13"/>
        <v>0</v>
      </c>
      <c r="U92" s="20">
        <f t="shared" si="14"/>
        <v>0</v>
      </c>
      <c r="V92" s="20">
        <f t="shared" si="15"/>
        <v>0</v>
      </c>
      <c r="W92" s="20">
        <f t="shared" si="16"/>
        <v>0</v>
      </c>
      <c r="X92" s="20">
        <f t="shared" si="17"/>
        <v>0</v>
      </c>
      <c r="Y92" s="20">
        <f t="shared" si="18"/>
        <v>0</v>
      </c>
      <c r="Z92" s="20">
        <f t="shared" si="19"/>
        <v>0</v>
      </c>
      <c r="AA92" s="20">
        <f t="shared" si="20"/>
        <v>0</v>
      </c>
      <c r="AD92"/>
    </row>
    <row r="93" spans="1:30" ht="14.4" x14ac:dyDescent="0.3">
      <c r="A93" s="12" t="s">
        <v>182</v>
      </c>
      <c r="B93" s="4" t="s">
        <v>183</v>
      </c>
      <c r="C93" s="5">
        <f t="shared" si="21"/>
        <v>92</v>
      </c>
      <c r="D93" s="2"/>
      <c r="E93" s="16"/>
      <c r="F93" s="16"/>
      <c r="G93" s="16"/>
      <c r="H93" s="16"/>
      <c r="I93" s="16"/>
      <c r="J93" s="16"/>
      <c r="K93" s="16"/>
      <c r="L93" s="16"/>
      <c r="M93" s="16"/>
      <c r="N93" s="16"/>
      <c r="P93" s="18">
        <f>V3PUR!J93</f>
        <v>0</v>
      </c>
      <c r="R93" s="20">
        <f t="shared" si="22"/>
        <v>0</v>
      </c>
      <c r="S93" s="20">
        <f t="shared" si="12"/>
        <v>0</v>
      </c>
      <c r="T93" s="20">
        <f t="shared" si="13"/>
        <v>0</v>
      </c>
      <c r="U93" s="20">
        <f t="shared" si="14"/>
        <v>0</v>
      </c>
      <c r="V93" s="20">
        <f t="shared" si="15"/>
        <v>0</v>
      </c>
      <c r="W93" s="20">
        <f t="shared" si="16"/>
        <v>0</v>
      </c>
      <c r="X93" s="20">
        <f t="shared" si="17"/>
        <v>0</v>
      </c>
      <c r="Y93" s="20">
        <f t="shared" si="18"/>
        <v>0</v>
      </c>
      <c r="Z93" s="20">
        <f t="shared" si="19"/>
        <v>0</v>
      </c>
      <c r="AA93" s="20">
        <f t="shared" si="20"/>
        <v>0</v>
      </c>
      <c r="AD93"/>
    </row>
    <row r="94" spans="1:30" ht="14.4" x14ac:dyDescent="0.3">
      <c r="A94" s="12" t="s">
        <v>184</v>
      </c>
      <c r="B94" s="4" t="s">
        <v>371</v>
      </c>
      <c r="C94" s="5">
        <f t="shared" si="21"/>
        <v>93</v>
      </c>
      <c r="D94" s="2" t="s">
        <v>328</v>
      </c>
      <c r="E94" s="16">
        <f>Dsp_POFxSCN124!E94/SUM(Dsp_POFxSCN124!$E94:$N94)</f>
        <v>3.2607094788518476E-2</v>
      </c>
      <c r="F94" s="16">
        <f>Dsp_POFxSCN124!F94/SUM(Dsp_POFxSCN124!$E94:$N94)</f>
        <v>4.5049807253761474E-2</v>
      </c>
      <c r="G94" s="16">
        <f>Dsp_POFxSCN124!G94/SUM(Dsp_POFxSCN124!$E94:$N94)</f>
        <v>0.13459502549648308</v>
      </c>
      <c r="H94" s="16">
        <f>Dsp_POFxSCN124!H94/SUM(Dsp_POFxSCN124!$E94:$N94)</f>
        <v>6.7487821275283272E-2</v>
      </c>
      <c r="I94" s="16">
        <f>Dsp_POFxSCN124!I94/SUM(Dsp_POFxSCN124!$E94:$N94)</f>
        <v>0.11438079468146907</v>
      </c>
      <c r="J94" s="16">
        <f>Dsp_POFxSCN124!J94/SUM(Dsp_POFxSCN124!$E94:$N94)</f>
        <v>0.10967924550507505</v>
      </c>
      <c r="K94" s="16">
        <f>Dsp_POFxSCN124!K94/SUM(Dsp_POFxSCN124!$E94:$N94)</f>
        <v>0.15231518747917477</v>
      </c>
      <c r="L94" s="16">
        <f>Dsp_POFxSCN124!L94/SUM(Dsp_POFxSCN124!$E94:$N94)</f>
        <v>9.8483582270873851E-2</v>
      </c>
      <c r="M94" s="16">
        <f>Dsp_POFxSCN124!M94/SUM(Dsp_POFxSCN124!$E94:$N94)</f>
        <v>0.10883767095678444</v>
      </c>
      <c r="N94" s="16">
        <f>Dsp_POFxSCN124!N94/SUM(Dsp_POFxSCN124!$E94:$N94)</f>
        <v>0.13656377029257646</v>
      </c>
      <c r="P94" s="18">
        <f>V3PUR!J94</f>
        <v>42731</v>
      </c>
      <c r="R94" s="20">
        <f t="shared" si="22"/>
        <v>1393.3337674081829</v>
      </c>
      <c r="S94" s="20">
        <f t="shared" si="12"/>
        <v>1925.0233137604816</v>
      </c>
      <c r="T94" s="20">
        <f t="shared" si="13"/>
        <v>5751.3800344902183</v>
      </c>
      <c r="U94" s="20">
        <f t="shared" si="14"/>
        <v>2883.8220909141296</v>
      </c>
      <c r="V94" s="20">
        <f t="shared" si="15"/>
        <v>4887.6057375338551</v>
      </c>
      <c r="W94" s="20">
        <f t="shared" si="16"/>
        <v>4686.7038396773614</v>
      </c>
      <c r="X94" s="20">
        <f t="shared" si="17"/>
        <v>6508.5802761726172</v>
      </c>
      <c r="Y94" s="20">
        <f t="shared" si="18"/>
        <v>4208.3019540167106</v>
      </c>
      <c r="Z94" s="20">
        <f t="shared" si="19"/>
        <v>4650.7425176543557</v>
      </c>
      <c r="AA94" s="20">
        <f t="shared" si="20"/>
        <v>5835.5064683720848</v>
      </c>
      <c r="AD94"/>
    </row>
    <row r="95" spans="1:30" ht="14.4" x14ac:dyDescent="0.3">
      <c r="A95" s="12" t="s">
        <v>188</v>
      </c>
      <c r="B95" s="4" t="s">
        <v>372</v>
      </c>
      <c r="C95" s="5">
        <f t="shared" si="21"/>
        <v>94</v>
      </c>
      <c r="D95" s="2" t="s">
        <v>330</v>
      </c>
      <c r="E95" s="16">
        <f>Dsp_POFxSCN124!E95/SUM(Dsp_POFxSCN124!$E95:$N95)</f>
        <v>9.3749934720968917E-2</v>
      </c>
      <c r="F95" s="16">
        <f>Dsp_POFxSCN124!F95/SUM(Dsp_POFxSCN124!$E95:$N95)</f>
        <v>0.12168793652077814</v>
      </c>
      <c r="G95" s="16">
        <f>Dsp_POFxSCN124!G95/SUM(Dsp_POFxSCN124!$E95:$N95)</f>
        <v>0.20726172626625675</v>
      </c>
      <c r="H95" s="16">
        <f>Dsp_POFxSCN124!H95/SUM(Dsp_POFxSCN124!$E95:$N95)</f>
        <v>7.5187998108371026E-2</v>
      </c>
      <c r="I95" s="16">
        <f>Dsp_POFxSCN124!I95/SUM(Dsp_POFxSCN124!$E95:$N95)</f>
        <v>0.11976374525408479</v>
      </c>
      <c r="J95" s="16">
        <f>Dsp_POFxSCN124!J95/SUM(Dsp_POFxSCN124!$E95:$N95)</f>
        <v>8.1117897663143437E-2</v>
      </c>
      <c r="K95" s="16">
        <f>Dsp_POFxSCN124!K95/SUM(Dsp_POFxSCN124!$E95:$N95)</f>
        <v>9.3807413083129107E-2</v>
      </c>
      <c r="L95" s="16">
        <f>Dsp_POFxSCN124!L95/SUM(Dsp_POFxSCN124!$E95:$N95)</f>
        <v>6.1899059889120277E-2</v>
      </c>
      <c r="M95" s="16">
        <f>Dsp_POFxSCN124!M95/SUM(Dsp_POFxSCN124!$E95:$N95)</f>
        <v>6.0723546912593858E-2</v>
      </c>
      <c r="N95" s="16">
        <f>Dsp_POFxSCN124!N95/SUM(Dsp_POFxSCN124!$E95:$N95)</f>
        <v>8.4800741581553776E-2</v>
      </c>
      <c r="P95" s="18">
        <f>V3PUR!J95</f>
        <v>102804.00019999999</v>
      </c>
      <c r="R95" s="20">
        <f t="shared" si="22"/>
        <v>9637.8683078044742</v>
      </c>
      <c r="S95" s="20">
        <f t="shared" si="12"/>
        <v>12510.006650419662</v>
      </c>
      <c r="T95" s="20">
        <f t="shared" si="13"/>
        <v>21307.334548528605</v>
      </c>
      <c r="U95" s="20">
        <f t="shared" si="14"/>
        <v>7729.6269725705743</v>
      </c>
      <c r="V95" s="20">
        <f t="shared" si="15"/>
        <v>12312.192091053681</v>
      </c>
      <c r="W95" s="20">
        <f t="shared" si="16"/>
        <v>8339.2443675853774</v>
      </c>
      <c r="X95" s="20">
        <f t="shared" si="17"/>
        <v>9643.7773133594874</v>
      </c>
      <c r="Y95" s="20">
        <f t="shared" si="18"/>
        <v>6363.4709652209322</v>
      </c>
      <c r="Z95" s="20">
        <f t="shared" si="19"/>
        <v>6242.6235289470078</v>
      </c>
      <c r="AA95" s="20">
        <f t="shared" si="20"/>
        <v>8717.8554545102015</v>
      </c>
      <c r="AD95"/>
    </row>
    <row r="96" spans="1:30" ht="14.4" x14ac:dyDescent="0.3">
      <c r="A96" s="12" t="s">
        <v>196</v>
      </c>
      <c r="B96" s="4" t="s">
        <v>197</v>
      </c>
      <c r="C96" s="5">
        <f t="shared" si="21"/>
        <v>95</v>
      </c>
      <c r="D96" s="2" t="s">
        <v>334</v>
      </c>
      <c r="E96" s="16">
        <f>Dsp_POFxSCN124!E96/SUM(Dsp_POFxSCN124!$E96:$N96)</f>
        <v>8.6728776723610356E-3</v>
      </c>
      <c r="F96" s="16">
        <f>Dsp_POFxSCN124!F96/SUM(Dsp_POFxSCN124!$E96:$N96)</f>
        <v>9.8998741570206564E-3</v>
      </c>
      <c r="G96" s="16">
        <f>Dsp_POFxSCN124!G96/SUM(Dsp_POFxSCN124!$E96:$N96)</f>
        <v>4.5211819873544799E-2</v>
      </c>
      <c r="H96" s="16">
        <f>Dsp_POFxSCN124!H96/SUM(Dsp_POFxSCN124!$E96:$N96)</f>
        <v>4.1349321031018786E-2</v>
      </c>
      <c r="I96" s="16">
        <f>Dsp_POFxSCN124!I96/SUM(Dsp_POFxSCN124!$E96:$N96)</f>
        <v>7.4807229575130127E-2</v>
      </c>
      <c r="J96" s="16">
        <f>Dsp_POFxSCN124!J96/SUM(Dsp_POFxSCN124!$E96:$N96)</f>
        <v>7.9615416780388706E-2</v>
      </c>
      <c r="K96" s="16">
        <f>Dsp_POFxSCN124!K96/SUM(Dsp_POFxSCN124!$E96:$N96)</f>
        <v>0.16231038410580759</v>
      </c>
      <c r="L96" s="16">
        <f>Dsp_POFxSCN124!L96/SUM(Dsp_POFxSCN124!$E96:$N96)</f>
        <v>0.11826653394498006</v>
      </c>
      <c r="M96" s="16">
        <f>Dsp_POFxSCN124!M96/SUM(Dsp_POFxSCN124!$E96:$N96)</f>
        <v>0.20321861387469062</v>
      </c>
      <c r="N96" s="16">
        <f>Dsp_POFxSCN124!N96/SUM(Dsp_POFxSCN124!$E96:$N96)</f>
        <v>0.25664792898505767</v>
      </c>
      <c r="P96" s="18">
        <f>V3PUR!J96</f>
        <v>24848</v>
      </c>
      <c r="R96" s="20">
        <f t="shared" si="22"/>
        <v>215.50366440282701</v>
      </c>
      <c r="S96" s="20">
        <f t="shared" si="12"/>
        <v>245.99207305364928</v>
      </c>
      <c r="T96" s="20">
        <f t="shared" si="13"/>
        <v>1123.4233002178412</v>
      </c>
      <c r="U96" s="20">
        <f t="shared" si="14"/>
        <v>1027.4479289787548</v>
      </c>
      <c r="V96" s="20">
        <f t="shared" si="15"/>
        <v>1858.8100404828333</v>
      </c>
      <c r="W96" s="20">
        <f t="shared" si="16"/>
        <v>1978.2838761590986</v>
      </c>
      <c r="X96" s="20">
        <f t="shared" si="17"/>
        <v>4033.0884242611069</v>
      </c>
      <c r="Y96" s="20">
        <f t="shared" si="18"/>
        <v>2938.6868354648645</v>
      </c>
      <c r="Z96" s="20">
        <f t="shared" si="19"/>
        <v>5049.576117558312</v>
      </c>
      <c r="AA96" s="20">
        <f t="shared" si="20"/>
        <v>6377.1877394207131</v>
      </c>
      <c r="AD96"/>
    </row>
    <row r="97" spans="1:30" ht="14.4" x14ac:dyDescent="0.3">
      <c r="A97" s="12" t="s">
        <v>198</v>
      </c>
      <c r="B97" s="4" t="s">
        <v>199</v>
      </c>
      <c r="C97" s="5">
        <f t="shared" si="21"/>
        <v>96</v>
      </c>
      <c r="D97" s="2" t="s">
        <v>335</v>
      </c>
      <c r="E97" s="16">
        <f>Dsp_POFxSCN124!E97/SUM(Dsp_POFxSCN124!$E97:$N97)</f>
        <v>2.6951724432194259E-2</v>
      </c>
      <c r="F97" s="16">
        <f>Dsp_POFxSCN124!F97/SUM(Dsp_POFxSCN124!$E97:$N97)</f>
        <v>3.3696302414165082E-2</v>
      </c>
      <c r="G97" s="16">
        <f>Dsp_POFxSCN124!G97/SUM(Dsp_POFxSCN124!$E97:$N97)</f>
        <v>5.6462791432935817E-2</v>
      </c>
      <c r="H97" s="16">
        <f>Dsp_POFxSCN124!H97/SUM(Dsp_POFxSCN124!$E97:$N97)</f>
        <v>6.3997070323380506E-2</v>
      </c>
      <c r="I97" s="16">
        <f>Dsp_POFxSCN124!I97/SUM(Dsp_POFxSCN124!$E97:$N97)</f>
        <v>0.13081840002607631</v>
      </c>
      <c r="J97" s="16">
        <f>Dsp_POFxSCN124!J97/SUM(Dsp_POFxSCN124!$E97:$N97)</f>
        <v>9.7983443019797181E-2</v>
      </c>
      <c r="K97" s="16">
        <f>Dsp_POFxSCN124!K97/SUM(Dsp_POFxSCN124!$E97:$N97)</f>
        <v>0.22469711279562793</v>
      </c>
      <c r="L97" s="16">
        <f>Dsp_POFxSCN124!L97/SUM(Dsp_POFxSCN124!$E97:$N97)</f>
        <v>9.979649625255535E-2</v>
      </c>
      <c r="M97" s="16">
        <f>Dsp_POFxSCN124!M97/SUM(Dsp_POFxSCN124!$E97:$N97)</f>
        <v>0.15324551851552506</v>
      </c>
      <c r="N97" s="16">
        <f>Dsp_POFxSCN124!N97/SUM(Dsp_POFxSCN124!$E97:$N97)</f>
        <v>0.11235114078774253</v>
      </c>
      <c r="P97" s="18">
        <f>V3PUR!J97</f>
        <v>2269</v>
      </c>
      <c r="R97" s="20">
        <f t="shared" si="22"/>
        <v>61.153462736648777</v>
      </c>
      <c r="S97" s="20">
        <f t="shared" si="12"/>
        <v>76.456910177740568</v>
      </c>
      <c r="T97" s="20">
        <f t="shared" si="13"/>
        <v>128.11407376133138</v>
      </c>
      <c r="U97" s="20">
        <f t="shared" si="14"/>
        <v>145.20935256375037</v>
      </c>
      <c r="V97" s="20">
        <f t="shared" si="15"/>
        <v>296.82694965916716</v>
      </c>
      <c r="W97" s="20">
        <f t="shared" si="16"/>
        <v>222.3244322119198</v>
      </c>
      <c r="X97" s="20">
        <f t="shared" si="17"/>
        <v>509.83774893327978</v>
      </c>
      <c r="Y97" s="20">
        <f t="shared" si="18"/>
        <v>226.43824999704808</v>
      </c>
      <c r="Z97" s="20">
        <f t="shared" si="19"/>
        <v>347.71408151172636</v>
      </c>
      <c r="AA97" s="20">
        <f t="shared" si="20"/>
        <v>254.9247384473878</v>
      </c>
      <c r="AD97"/>
    </row>
    <row r="98" spans="1:30" ht="14.4" x14ac:dyDescent="0.3">
      <c r="A98" s="12" t="s">
        <v>200</v>
      </c>
      <c r="B98" s="4" t="s">
        <v>201</v>
      </c>
      <c r="C98" s="5">
        <f t="shared" si="21"/>
        <v>97</v>
      </c>
      <c r="D98" s="2" t="s">
        <v>336</v>
      </c>
      <c r="E98" s="16">
        <f>Dsp_POFxSCN124!E98/SUM(Dsp_POFxSCN124!$E98:$N98)</f>
        <v>1.4242431965096754E-2</v>
      </c>
      <c r="F98" s="16">
        <f>Dsp_POFxSCN124!F98/SUM(Dsp_POFxSCN124!$E98:$N98)</f>
        <v>1.1594049214322749E-2</v>
      </c>
      <c r="G98" s="16">
        <f>Dsp_POFxSCN124!G98/SUM(Dsp_POFxSCN124!$E98:$N98)</f>
        <v>6.2134567232076381E-2</v>
      </c>
      <c r="H98" s="16">
        <f>Dsp_POFxSCN124!H98/SUM(Dsp_POFxSCN124!$E98:$N98)</f>
        <v>1.978721206486117E-2</v>
      </c>
      <c r="I98" s="16">
        <f>Dsp_POFxSCN124!I98/SUM(Dsp_POFxSCN124!$E98:$N98)</f>
        <v>4.8326621402343652E-2</v>
      </c>
      <c r="J98" s="16">
        <f>Dsp_POFxSCN124!J98/SUM(Dsp_POFxSCN124!$E98:$N98)</f>
        <v>5.6150471721749896E-2</v>
      </c>
      <c r="K98" s="16">
        <f>Dsp_POFxSCN124!K98/SUM(Dsp_POFxSCN124!$E98:$N98)</f>
        <v>0.12264876895600439</v>
      </c>
      <c r="L98" s="16">
        <f>Dsp_POFxSCN124!L98/SUM(Dsp_POFxSCN124!$E98:$N98)</f>
        <v>0.11944173065333932</v>
      </c>
      <c r="M98" s="16">
        <f>Dsp_POFxSCN124!M98/SUM(Dsp_POFxSCN124!$E98:$N98)</f>
        <v>0.18562874660877404</v>
      </c>
      <c r="N98" s="16">
        <f>Dsp_POFxSCN124!N98/SUM(Dsp_POFxSCN124!$E98:$N98)</f>
        <v>0.36004540018143161</v>
      </c>
      <c r="P98" s="18">
        <f>V3PUR!J98</f>
        <v>11280.999900000001</v>
      </c>
      <c r="R98" s="20">
        <f t="shared" si="22"/>
        <v>160.6688735740133</v>
      </c>
      <c r="S98" s="20">
        <f t="shared" si="12"/>
        <v>130.79246802737001</v>
      </c>
      <c r="T98" s="20">
        <f t="shared" si="13"/>
        <v>700.94004673159702</v>
      </c>
      <c r="U98" s="20">
        <f t="shared" si="14"/>
        <v>223.21953732497767</v>
      </c>
      <c r="V98" s="20">
        <f t="shared" si="15"/>
        <v>545.1726112071766</v>
      </c>
      <c r="W98" s="20">
        <f t="shared" si="16"/>
        <v>633.43346587801341</v>
      </c>
      <c r="X98" s="20">
        <f t="shared" si="17"/>
        <v>1383.6007503278088</v>
      </c>
      <c r="Y98" s="20">
        <f t="shared" si="18"/>
        <v>1347.4221515561478</v>
      </c>
      <c r="Z98" s="20">
        <f t="shared" si="19"/>
        <v>2094.0778719307054</v>
      </c>
      <c r="AA98" s="20">
        <f t="shared" si="20"/>
        <v>4061.6721234421902</v>
      </c>
      <c r="AD98"/>
    </row>
    <row r="99" spans="1:30" ht="14.4" x14ac:dyDescent="0.3">
      <c r="A99" s="12" t="s">
        <v>202</v>
      </c>
      <c r="B99" s="4" t="s">
        <v>203</v>
      </c>
      <c r="C99" s="5">
        <f t="shared" si="21"/>
        <v>98</v>
      </c>
      <c r="D99" s="2" t="s">
        <v>337</v>
      </c>
      <c r="E99" s="16">
        <f>Dsp_POFxSCN124!E99/SUM(Dsp_POFxSCN124!$E99:$N99)</f>
        <v>5.8505071852622818E-2</v>
      </c>
      <c r="F99" s="16">
        <f>Dsp_POFxSCN124!F99/SUM(Dsp_POFxSCN124!$E99:$N99)</f>
        <v>7.6031875098935317E-2</v>
      </c>
      <c r="G99" s="16">
        <f>Dsp_POFxSCN124!G99/SUM(Dsp_POFxSCN124!$E99:$N99)</f>
        <v>0.15105752570991857</v>
      </c>
      <c r="H99" s="16">
        <f>Dsp_POFxSCN124!H99/SUM(Dsp_POFxSCN124!$E99:$N99)</f>
        <v>6.9449413660784554E-2</v>
      </c>
      <c r="I99" s="16">
        <f>Dsp_POFxSCN124!I99/SUM(Dsp_POFxSCN124!$E99:$N99)</f>
        <v>0.11443950589205711</v>
      </c>
      <c r="J99" s="16">
        <f>Dsp_POFxSCN124!J99/SUM(Dsp_POFxSCN124!$E99:$N99)</f>
        <v>8.6523553296548122E-2</v>
      </c>
      <c r="K99" s="16">
        <f>Dsp_POFxSCN124!K99/SUM(Dsp_POFxSCN124!$E99:$N99)</f>
        <v>0.13289442117532707</v>
      </c>
      <c r="L99" s="16">
        <f>Dsp_POFxSCN124!L99/SUM(Dsp_POFxSCN124!$E99:$N99)</f>
        <v>8.5449833616797907E-2</v>
      </c>
      <c r="M99" s="16">
        <f>Dsp_POFxSCN124!M99/SUM(Dsp_POFxSCN124!$E99:$N99)</f>
        <v>9.8731212442983413E-2</v>
      </c>
      <c r="N99" s="16">
        <f>Dsp_POFxSCN124!N99/SUM(Dsp_POFxSCN124!$E99:$N99)</f>
        <v>0.12691758725402513</v>
      </c>
      <c r="P99" s="18">
        <f>V3PUR!J99</f>
        <v>217238.9994</v>
      </c>
      <c r="R99" s="20">
        <f t="shared" si="22"/>
        <v>12709.583269088886</v>
      </c>
      <c r="S99" s="20">
        <f t="shared" si="12"/>
        <v>16517.088468998485</v>
      </c>
      <c r="T99" s="20">
        <f t="shared" si="13"/>
        <v>32815.585737062487</v>
      </c>
      <c r="U99" s="20">
        <f t="shared" si="14"/>
        <v>15087.121132585527</v>
      </c>
      <c r="V99" s="20">
        <f t="shared" si="15"/>
        <v>24860.723751820889</v>
      </c>
      <c r="W99" s="20">
        <f t="shared" si="16"/>
        <v>18796.290142674687</v>
      </c>
      <c r="X99" s="20">
        <f t="shared" si="17"/>
        <v>28869.851081970224</v>
      </c>
      <c r="Y99" s="20">
        <f t="shared" si="18"/>
        <v>18563.036353809661</v>
      </c>
      <c r="Z99" s="20">
        <f t="shared" si="19"/>
        <v>21448.269800662547</v>
      </c>
      <c r="AA99" s="20">
        <f t="shared" si="20"/>
        <v>27571.449661326613</v>
      </c>
      <c r="AD99"/>
    </row>
    <row r="100" spans="1:30" ht="14.4" x14ac:dyDescent="0.3">
      <c r="A100" s="12" t="s">
        <v>204</v>
      </c>
      <c r="B100" s="4" t="s">
        <v>205</v>
      </c>
      <c r="C100" s="5">
        <f t="shared" si="21"/>
        <v>99</v>
      </c>
      <c r="D100" s="2" t="s">
        <v>338</v>
      </c>
      <c r="E100" s="16">
        <f>Dsp_POFxSCN124!E100/SUM(Dsp_POFxSCN124!$E100:$N100)</f>
        <v>3.4687962509446918E-2</v>
      </c>
      <c r="F100" s="16">
        <f>Dsp_POFxSCN124!F100/SUM(Dsp_POFxSCN124!$E100:$N100)</f>
        <v>4.3215259423730591E-2</v>
      </c>
      <c r="G100" s="16">
        <f>Dsp_POFxSCN124!G100/SUM(Dsp_POFxSCN124!$E100:$N100)</f>
        <v>0.10134032046913143</v>
      </c>
      <c r="H100" s="16">
        <f>Dsp_POFxSCN124!H100/SUM(Dsp_POFxSCN124!$E100:$N100)</f>
        <v>4.8739167197374179E-2</v>
      </c>
      <c r="I100" s="16">
        <f>Dsp_POFxSCN124!I100/SUM(Dsp_POFxSCN124!$E100:$N100)</f>
        <v>8.2942898991333669E-2</v>
      </c>
      <c r="J100" s="16">
        <f>Dsp_POFxSCN124!J100/SUM(Dsp_POFxSCN124!$E100:$N100)</f>
        <v>8.1994998913644757E-2</v>
      </c>
      <c r="K100" s="16">
        <f>Dsp_POFxSCN124!K100/SUM(Dsp_POFxSCN124!$E100:$N100)</f>
        <v>0.14351190616186302</v>
      </c>
      <c r="L100" s="16">
        <f>Dsp_POFxSCN124!L100/SUM(Dsp_POFxSCN124!$E100:$N100)</f>
        <v>0.1274712896683767</v>
      </c>
      <c r="M100" s="16">
        <f>Dsp_POFxSCN124!M100/SUM(Dsp_POFxSCN124!$E100:$N100)</f>
        <v>0.13342649306619386</v>
      </c>
      <c r="N100" s="16">
        <f>Dsp_POFxSCN124!N100/SUM(Dsp_POFxSCN124!$E100:$N100)</f>
        <v>0.20266970359890488</v>
      </c>
      <c r="P100" s="18">
        <f>V3PUR!J100</f>
        <v>18133.770199999999</v>
      </c>
      <c r="R100" s="20">
        <f t="shared" si="22"/>
        <v>629.02354085252568</v>
      </c>
      <c r="S100" s="20">
        <f t="shared" si="12"/>
        <v>783.65558352331493</v>
      </c>
      <c r="T100" s="20">
        <f t="shared" si="13"/>
        <v>1837.6820833815855</v>
      </c>
      <c r="U100" s="20">
        <f t="shared" si="14"/>
        <v>883.82485769656137</v>
      </c>
      <c r="V100" s="20">
        <f t="shared" si="15"/>
        <v>1504.0674700306565</v>
      </c>
      <c r="W100" s="20">
        <f t="shared" si="16"/>
        <v>1486.8784678492837</v>
      </c>
      <c r="X100" s="20">
        <f t="shared" si="17"/>
        <v>2602.4119273031879</v>
      </c>
      <c r="Y100" s="20">
        <f t="shared" si="18"/>
        <v>2311.5350739439773</v>
      </c>
      <c r="Z100" s="20">
        <f t="shared" si="19"/>
        <v>2419.5253638542526</v>
      </c>
      <c r="AA100" s="20">
        <f t="shared" si="20"/>
        <v>3675.1658315646537</v>
      </c>
      <c r="AD100"/>
    </row>
    <row r="101" spans="1:30" ht="14.4" x14ac:dyDescent="0.3">
      <c r="A101" s="12" t="s">
        <v>206</v>
      </c>
      <c r="B101" s="4" t="s">
        <v>207</v>
      </c>
      <c r="C101" s="5">
        <f t="shared" si="21"/>
        <v>100</v>
      </c>
      <c r="D101" s="2" t="s">
        <v>339</v>
      </c>
      <c r="E101" s="16">
        <f>Dsp_POFxSCN124!E101/SUM(Dsp_POFxSCN124!$E101:$N101)</f>
        <v>3.3275745191797483E-2</v>
      </c>
      <c r="F101" s="16">
        <f>Dsp_POFxSCN124!F101/SUM(Dsp_POFxSCN124!$E101:$N101)</f>
        <v>5.6846634199891485E-2</v>
      </c>
      <c r="G101" s="16">
        <f>Dsp_POFxSCN124!G101/SUM(Dsp_POFxSCN124!$E101:$N101)</f>
        <v>0.1102108593644166</v>
      </c>
      <c r="H101" s="16">
        <f>Dsp_POFxSCN124!H101/SUM(Dsp_POFxSCN124!$E101:$N101)</f>
        <v>5.9697689901622872E-2</v>
      </c>
      <c r="I101" s="16">
        <f>Dsp_POFxSCN124!I101/SUM(Dsp_POFxSCN124!$E101:$N101)</f>
        <v>0.1019601787879974</v>
      </c>
      <c r="J101" s="16">
        <f>Dsp_POFxSCN124!J101/SUM(Dsp_POFxSCN124!$E101:$N101)</f>
        <v>7.895175504553717E-2</v>
      </c>
      <c r="K101" s="16">
        <f>Dsp_POFxSCN124!K101/SUM(Dsp_POFxSCN124!$E101:$N101)</f>
        <v>0.15649666544761517</v>
      </c>
      <c r="L101" s="16">
        <f>Dsp_POFxSCN124!L101/SUM(Dsp_POFxSCN124!$E101:$N101)</f>
        <v>0.11218089063098517</v>
      </c>
      <c r="M101" s="16">
        <f>Dsp_POFxSCN124!M101/SUM(Dsp_POFxSCN124!$E101:$N101)</f>
        <v>0.1124241239024437</v>
      </c>
      <c r="N101" s="16">
        <f>Dsp_POFxSCN124!N101/SUM(Dsp_POFxSCN124!$E101:$N101)</f>
        <v>0.17795545752769285</v>
      </c>
      <c r="P101" s="18">
        <f>V3PUR!J101</f>
        <v>1843</v>
      </c>
      <c r="R101" s="20">
        <f t="shared" si="22"/>
        <v>61.327198388482763</v>
      </c>
      <c r="S101" s="20">
        <f t="shared" si="12"/>
        <v>104.76834683040001</v>
      </c>
      <c r="T101" s="20">
        <f t="shared" si="13"/>
        <v>203.11861380861978</v>
      </c>
      <c r="U101" s="20">
        <f t="shared" si="14"/>
        <v>110.02284248869096</v>
      </c>
      <c r="V101" s="20">
        <f t="shared" si="15"/>
        <v>187.91260950627921</v>
      </c>
      <c r="W101" s="20">
        <f t="shared" si="16"/>
        <v>145.50808454892501</v>
      </c>
      <c r="X101" s="20">
        <f t="shared" si="17"/>
        <v>288.42335441995476</v>
      </c>
      <c r="Y101" s="20">
        <f t="shared" si="18"/>
        <v>206.74938143290566</v>
      </c>
      <c r="Z101" s="20">
        <f t="shared" si="19"/>
        <v>207.19766035220374</v>
      </c>
      <c r="AA101" s="20">
        <f t="shared" si="20"/>
        <v>327.97190822353792</v>
      </c>
      <c r="AD101"/>
    </row>
    <row r="102" spans="1:30" ht="14.4" x14ac:dyDescent="0.3">
      <c r="A102" s="12" t="s">
        <v>208</v>
      </c>
      <c r="B102" s="4" t="s">
        <v>209</v>
      </c>
      <c r="C102" s="5">
        <f t="shared" si="21"/>
        <v>101</v>
      </c>
      <c r="D102" s="2" t="s">
        <v>340</v>
      </c>
      <c r="E102" s="16">
        <f>Dsp_POFxSCN124!E102/SUM(Dsp_POFxSCN124!$E102:$N102)</f>
        <v>3.9111731563561E-2</v>
      </c>
      <c r="F102" s="16">
        <f>Dsp_POFxSCN124!F102/SUM(Dsp_POFxSCN124!$E102:$N102)</f>
        <v>6.436164260067305E-2</v>
      </c>
      <c r="G102" s="16">
        <f>Dsp_POFxSCN124!G102/SUM(Dsp_POFxSCN124!$E102:$N102)</f>
        <v>0.14442239056949302</v>
      </c>
      <c r="H102" s="16">
        <f>Dsp_POFxSCN124!H102/SUM(Dsp_POFxSCN124!$E102:$N102)</f>
        <v>6.7068811003773862E-2</v>
      </c>
      <c r="I102" s="16">
        <f>Dsp_POFxSCN124!I102/SUM(Dsp_POFxSCN124!$E102:$N102)</f>
        <v>0.11639483845176447</v>
      </c>
      <c r="J102" s="16">
        <f>Dsp_POFxSCN124!J102/SUM(Dsp_POFxSCN124!$E102:$N102)</f>
        <v>9.0667388627670237E-2</v>
      </c>
      <c r="K102" s="16">
        <f>Dsp_POFxSCN124!K102/SUM(Dsp_POFxSCN124!$E102:$N102)</f>
        <v>0.15000299832130876</v>
      </c>
      <c r="L102" s="16">
        <f>Dsp_POFxSCN124!L102/SUM(Dsp_POFxSCN124!$E102:$N102)</f>
        <v>9.4812618825870248E-2</v>
      </c>
      <c r="M102" s="16">
        <f>Dsp_POFxSCN124!M102/SUM(Dsp_POFxSCN124!$E102:$N102)</f>
        <v>0.10144413960992678</v>
      </c>
      <c r="N102" s="16">
        <f>Dsp_POFxSCN124!N102/SUM(Dsp_POFxSCN124!$E102:$N102)</f>
        <v>0.13171344042595856</v>
      </c>
      <c r="P102" s="18">
        <f>V3PUR!J102</f>
        <v>116724.0004</v>
      </c>
      <c r="R102" s="20">
        <f t="shared" si="22"/>
        <v>4565.2777706697871</v>
      </c>
      <c r="S102" s="20">
        <f t="shared" si="12"/>
        <v>7512.5483966656184</v>
      </c>
      <c r="T102" s="20">
        <f t="shared" si="13"/>
        <v>16857.559174602458</v>
      </c>
      <c r="U102" s="20">
        <f t="shared" si="14"/>
        <v>7828.5399224320254</v>
      </c>
      <c r="V102" s="20">
        <f t="shared" si="15"/>
        <v>13586.071170001693</v>
      </c>
      <c r="W102" s="20">
        <f t="shared" si="16"/>
        <v>10583.060306443136</v>
      </c>
      <c r="X102" s="20">
        <f t="shared" si="17"/>
        <v>17508.950036057642</v>
      </c>
      <c r="Y102" s="20">
        <f t="shared" si="18"/>
        <v>11066.908157755926</v>
      </c>
      <c r="Z102" s="20">
        <f t="shared" si="19"/>
        <v>11840.965792406749</v>
      </c>
      <c r="AA102" s="20">
        <f t="shared" si="20"/>
        <v>15374.119672964964</v>
      </c>
      <c r="AD102"/>
    </row>
    <row r="103" spans="1:30" ht="14.4" x14ac:dyDescent="0.3">
      <c r="A103" s="12" t="s">
        <v>210</v>
      </c>
      <c r="B103" s="4" t="s">
        <v>211</v>
      </c>
      <c r="C103" s="5">
        <f t="shared" si="21"/>
        <v>102</v>
      </c>
      <c r="D103" s="2" t="s">
        <v>341</v>
      </c>
      <c r="E103" s="16">
        <f>Dsp_POFxSCN124!E103/SUM(Dsp_POFxSCN124!$E103:$N103)</f>
        <v>1.0423583338730771E-2</v>
      </c>
      <c r="F103" s="16">
        <f>Dsp_POFxSCN124!F103/SUM(Dsp_POFxSCN124!$E103:$N103)</f>
        <v>4.0656118057316067E-2</v>
      </c>
      <c r="G103" s="16">
        <f>Dsp_POFxSCN124!G103/SUM(Dsp_POFxSCN124!$E103:$N103)</f>
        <v>0.1117109523458078</v>
      </c>
      <c r="H103" s="16">
        <f>Dsp_POFxSCN124!H103/SUM(Dsp_POFxSCN124!$E103:$N103)</f>
        <v>0.13280069966533439</v>
      </c>
      <c r="I103" s="16">
        <f>Dsp_POFxSCN124!I103/SUM(Dsp_POFxSCN124!$E103:$N103)</f>
        <v>0.14333492869187797</v>
      </c>
      <c r="J103" s="16">
        <f>Dsp_POFxSCN124!J103/SUM(Dsp_POFxSCN124!$E103:$N103)</f>
        <v>6.7438064947053775E-2</v>
      </c>
      <c r="K103" s="16">
        <f>Dsp_POFxSCN124!K103/SUM(Dsp_POFxSCN124!$E103:$N103)</f>
        <v>9.2352540084533294E-2</v>
      </c>
      <c r="L103" s="16">
        <f>Dsp_POFxSCN124!L103/SUM(Dsp_POFxSCN124!$E103:$N103)</f>
        <v>0.18491257681949949</v>
      </c>
      <c r="M103" s="16">
        <f>Dsp_POFxSCN124!M103/SUM(Dsp_POFxSCN124!$E103:$N103)</f>
        <v>4.704351286665906E-2</v>
      </c>
      <c r="N103" s="16">
        <f>Dsp_POFxSCN124!N103/SUM(Dsp_POFxSCN124!$E103:$N103)</f>
        <v>0.16932702318318726</v>
      </c>
      <c r="P103" s="18">
        <f>V3PUR!J103</f>
        <v>417</v>
      </c>
      <c r="R103" s="20">
        <f t="shared" si="22"/>
        <v>4.3466342522507313</v>
      </c>
      <c r="S103" s="20">
        <f t="shared" si="12"/>
        <v>16.953601229900801</v>
      </c>
      <c r="T103" s="20">
        <f t="shared" si="13"/>
        <v>46.583467128201853</v>
      </c>
      <c r="U103" s="20">
        <f t="shared" si="14"/>
        <v>55.377891760444442</v>
      </c>
      <c r="V103" s="20">
        <f t="shared" si="15"/>
        <v>59.770665264513113</v>
      </c>
      <c r="W103" s="20">
        <f t="shared" si="16"/>
        <v>28.121673082921426</v>
      </c>
      <c r="X103" s="20">
        <f t="shared" si="17"/>
        <v>38.511009215250382</v>
      </c>
      <c r="Y103" s="20">
        <f t="shared" si="18"/>
        <v>77.10854453373129</v>
      </c>
      <c r="Z103" s="20">
        <f t="shared" si="19"/>
        <v>19.617144865396828</v>
      </c>
      <c r="AA103" s="20">
        <f t="shared" si="20"/>
        <v>70.609368667389091</v>
      </c>
      <c r="AD103"/>
    </row>
    <row r="104" spans="1:30" ht="14.4" x14ac:dyDescent="0.3">
      <c r="A104" s="12" t="s">
        <v>212</v>
      </c>
      <c r="B104" s="4" t="s">
        <v>213</v>
      </c>
      <c r="C104" s="5">
        <f t="shared" si="21"/>
        <v>103</v>
      </c>
      <c r="D104" s="2" t="s">
        <v>342</v>
      </c>
      <c r="E104" s="16">
        <f>Dsp_POFxSCN124!E104/SUM(Dsp_POFxSCN124!$E104:$N104)</f>
        <v>1.1783794684636799E-2</v>
      </c>
      <c r="F104" s="16">
        <f>Dsp_POFxSCN124!F104/SUM(Dsp_POFxSCN124!$E104:$N104)</f>
        <v>2.168645493722619E-2</v>
      </c>
      <c r="G104" s="16">
        <f>Dsp_POFxSCN124!G104/SUM(Dsp_POFxSCN124!$E104:$N104)</f>
        <v>7.6831306155552712E-2</v>
      </c>
      <c r="H104" s="16">
        <f>Dsp_POFxSCN124!H104/SUM(Dsp_POFxSCN124!$E104:$N104)</f>
        <v>4.5529978049718846E-2</v>
      </c>
      <c r="I104" s="16">
        <f>Dsp_POFxSCN124!I104/SUM(Dsp_POFxSCN124!$E104:$N104)</f>
        <v>9.7099717011642453E-2</v>
      </c>
      <c r="J104" s="16">
        <f>Dsp_POFxSCN124!J104/SUM(Dsp_POFxSCN124!$E104:$N104)</f>
        <v>8.6057918723563442E-2</v>
      </c>
      <c r="K104" s="16">
        <f>Dsp_POFxSCN124!K104/SUM(Dsp_POFxSCN124!$E104:$N104)</f>
        <v>0.1562752267369712</v>
      </c>
      <c r="L104" s="16">
        <f>Dsp_POFxSCN124!L104/SUM(Dsp_POFxSCN124!$E104:$N104)</f>
        <v>0.11466868756876793</v>
      </c>
      <c r="M104" s="16">
        <f>Dsp_POFxSCN124!M104/SUM(Dsp_POFxSCN124!$E104:$N104)</f>
        <v>0.14836445128686246</v>
      </c>
      <c r="N104" s="16">
        <f>Dsp_POFxSCN124!N104/SUM(Dsp_POFxSCN124!$E104:$N104)</f>
        <v>0.24170246484505803</v>
      </c>
      <c r="P104" s="18">
        <f>V3PUR!J104</f>
        <v>285322.00079999998</v>
      </c>
      <c r="R104" s="20">
        <f t="shared" si="22"/>
        <v>3362.1758764369761</v>
      </c>
      <c r="S104" s="20">
        <f t="shared" si="12"/>
        <v>6187.6227129484141</v>
      </c>
      <c r="T104" s="20">
        <f t="shared" si="13"/>
        <v>21921.661996379655</v>
      </c>
      <c r="U104" s="20">
        <f t="shared" si="14"/>
        <v>12990.704433525862</v>
      </c>
      <c r="V104" s="20">
        <f t="shared" si="15"/>
        <v>27704.685534875618</v>
      </c>
      <c r="W104" s="20">
        <f t="shared" si="16"/>
        <v>24554.217554890904</v>
      </c>
      <c r="X104" s="20">
        <f t="shared" si="17"/>
        <v>44588.760368066272</v>
      </c>
      <c r="Y104" s="20">
        <f t="shared" si="18"/>
        <v>32717.49936623095</v>
      </c>
      <c r="Z104" s="20">
        <f t="shared" si="19"/>
        <v>42331.642088761728</v>
      </c>
      <c r="AA104" s="20">
        <f t="shared" si="20"/>
        <v>68963.030867883615</v>
      </c>
      <c r="AD104"/>
    </row>
    <row r="105" spans="1:30" ht="14.4" x14ac:dyDescent="0.3">
      <c r="A105" s="12" t="s">
        <v>214</v>
      </c>
      <c r="B105" s="4" t="s">
        <v>215</v>
      </c>
      <c r="C105" s="5">
        <f t="shared" si="21"/>
        <v>104</v>
      </c>
      <c r="D105" s="2" t="s">
        <v>343</v>
      </c>
      <c r="E105" s="16">
        <f>Dsp_POFxSCN124!E105/SUM(Dsp_POFxSCN124!$E105:$N105)</f>
        <v>6.5931581434017741E-2</v>
      </c>
      <c r="F105" s="16">
        <f>Dsp_POFxSCN124!F105/SUM(Dsp_POFxSCN124!$E105:$N105)</f>
        <v>6.5545482795290905E-2</v>
      </c>
      <c r="G105" s="16">
        <f>Dsp_POFxSCN124!G105/SUM(Dsp_POFxSCN124!$E105:$N105)</f>
        <v>0.10738697572141336</v>
      </c>
      <c r="H105" s="16">
        <f>Dsp_POFxSCN124!H105/SUM(Dsp_POFxSCN124!$E105:$N105)</f>
        <v>5.0960034002390429E-2</v>
      </c>
      <c r="I105" s="16">
        <f>Dsp_POFxSCN124!I105/SUM(Dsp_POFxSCN124!$E105:$N105)</f>
        <v>7.8493602720640127E-2</v>
      </c>
      <c r="J105" s="16">
        <f>Dsp_POFxSCN124!J105/SUM(Dsp_POFxSCN124!$E105:$N105)</f>
        <v>5.8104464794136494E-2</v>
      </c>
      <c r="K105" s="16">
        <f>Dsp_POFxSCN124!K105/SUM(Dsp_POFxSCN124!$E105:$N105)</f>
        <v>0.14569176853331919</v>
      </c>
      <c r="L105" s="16">
        <f>Dsp_POFxSCN124!L105/SUM(Dsp_POFxSCN124!$E105:$N105)</f>
        <v>8.3341752060684143E-2</v>
      </c>
      <c r="M105" s="16">
        <f>Dsp_POFxSCN124!M105/SUM(Dsp_POFxSCN124!$E105:$N105)</f>
        <v>0.11226320176514241</v>
      </c>
      <c r="N105" s="16">
        <f>Dsp_POFxSCN124!N105/SUM(Dsp_POFxSCN124!$E105:$N105)</f>
        <v>0.23228113617296528</v>
      </c>
      <c r="P105" s="18">
        <f>V3PUR!J105</f>
        <v>92794</v>
      </c>
      <c r="R105" s="20">
        <f t="shared" si="22"/>
        <v>6118.0551675882425</v>
      </c>
      <c r="S105" s="20">
        <f t="shared" si="12"/>
        <v>6082.227530506224</v>
      </c>
      <c r="T105" s="20">
        <f t="shared" si="13"/>
        <v>9964.8670250928317</v>
      </c>
      <c r="U105" s="20">
        <f t="shared" si="14"/>
        <v>4728.7853952178175</v>
      </c>
      <c r="V105" s="20">
        <f t="shared" si="15"/>
        <v>7283.7353708590799</v>
      </c>
      <c r="W105" s="20">
        <f t="shared" si="16"/>
        <v>5391.7457061071018</v>
      </c>
      <c r="X105" s="20">
        <f t="shared" si="17"/>
        <v>13519.321969280822</v>
      </c>
      <c r="Y105" s="20">
        <f t="shared" si="18"/>
        <v>7733.6145407191243</v>
      </c>
      <c r="Z105" s="20">
        <f t="shared" si="19"/>
        <v>10417.351544594625</v>
      </c>
      <c r="AA105" s="20">
        <f t="shared" si="20"/>
        <v>21554.29575003414</v>
      </c>
      <c r="AD105"/>
    </row>
    <row r="106" spans="1:30" ht="14.4" x14ac:dyDescent="0.3">
      <c r="A106" s="12" t="s">
        <v>216</v>
      </c>
      <c r="B106" s="4" t="s">
        <v>217</v>
      </c>
      <c r="C106" s="5">
        <f t="shared" si="21"/>
        <v>105</v>
      </c>
      <c r="D106" s="2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P106" s="18">
        <f>V3PUR!J106</f>
        <v>400237</v>
      </c>
      <c r="Q106" s="19" t="s">
        <v>374</v>
      </c>
      <c r="R106" s="21">
        <f>IF($P106=0,0,$P106*E105)</f>
        <v>26388.258358406958</v>
      </c>
      <c r="S106" s="21">
        <f t="shared" ref="S106:AA106" si="24">IF($P106=0,0,$P106*F105)</f>
        <v>26233.727397538845</v>
      </c>
      <c r="T106" s="21">
        <f t="shared" si="24"/>
        <v>42980.241001811315</v>
      </c>
      <c r="U106" s="21">
        <f t="shared" si="24"/>
        <v>20396.091129014738</v>
      </c>
      <c r="V106" s="21">
        <f t="shared" si="24"/>
        <v>31416.044072100842</v>
      </c>
      <c r="W106" s="21">
        <f t="shared" si="24"/>
        <v>23255.556675810807</v>
      </c>
      <c r="X106" s="21">
        <f t="shared" si="24"/>
        <v>58311.236362470074</v>
      </c>
      <c r="Y106" s="21">
        <f t="shared" si="24"/>
        <v>33356.452819512037</v>
      </c>
      <c r="Z106" s="21">
        <f t="shared" si="24"/>
        <v>44931.887084875307</v>
      </c>
      <c r="AA106" s="21">
        <f t="shared" si="24"/>
        <v>92967.505098459107</v>
      </c>
      <c r="AD106"/>
    </row>
    <row r="107" spans="1:30" ht="14.4" x14ac:dyDescent="0.3">
      <c r="A107" s="12" t="s">
        <v>218</v>
      </c>
      <c r="B107" s="4" t="s">
        <v>219</v>
      </c>
      <c r="C107" s="5">
        <f t="shared" si="21"/>
        <v>106</v>
      </c>
      <c r="D107" s="2" t="s">
        <v>344</v>
      </c>
      <c r="E107" s="16">
        <f>Dsp_POFxSCN124!E107/SUM(Dsp_POFxSCN124!$E107:$N107)</f>
        <v>3.7838172154150591E-2</v>
      </c>
      <c r="F107" s="16">
        <f>Dsp_POFxSCN124!F107/SUM(Dsp_POFxSCN124!$E107:$N107)</f>
        <v>4.4666498553943716E-2</v>
      </c>
      <c r="G107" s="16">
        <f>Dsp_POFxSCN124!G107/SUM(Dsp_POFxSCN124!$E107:$N107)</f>
        <v>0.10096699732161368</v>
      </c>
      <c r="H107" s="16">
        <f>Dsp_POFxSCN124!H107/SUM(Dsp_POFxSCN124!$E107:$N107)</f>
        <v>5.5251155443884342E-2</v>
      </c>
      <c r="I107" s="16">
        <f>Dsp_POFxSCN124!I107/SUM(Dsp_POFxSCN124!$E107:$N107)</f>
        <v>9.0970904072549028E-2</v>
      </c>
      <c r="J107" s="16">
        <f>Dsp_POFxSCN124!J107/SUM(Dsp_POFxSCN124!$E107:$N107)</f>
        <v>7.8017339316833245E-2</v>
      </c>
      <c r="K107" s="16">
        <f>Dsp_POFxSCN124!K107/SUM(Dsp_POFxSCN124!$E107:$N107)</f>
        <v>0.16772895142614203</v>
      </c>
      <c r="L107" s="16">
        <f>Dsp_POFxSCN124!L107/SUM(Dsp_POFxSCN124!$E107:$N107)</f>
        <v>0.10101786007155028</v>
      </c>
      <c r="M107" s="16">
        <f>Dsp_POFxSCN124!M107/SUM(Dsp_POFxSCN124!$E107:$N107)</f>
        <v>0.141466768013948</v>
      </c>
      <c r="N107" s="16">
        <f>Dsp_POFxSCN124!N107/SUM(Dsp_POFxSCN124!$E107:$N107)</f>
        <v>0.18207535362538499</v>
      </c>
      <c r="P107" s="18">
        <f>V3PUR!J107</f>
        <v>14606</v>
      </c>
      <c r="R107" s="20">
        <f t="shared" si="22"/>
        <v>552.66434248352357</v>
      </c>
      <c r="S107" s="20">
        <f t="shared" si="12"/>
        <v>652.39887787890189</v>
      </c>
      <c r="T107" s="20">
        <f t="shared" si="13"/>
        <v>1474.7239628794894</v>
      </c>
      <c r="U107" s="20">
        <f t="shared" si="14"/>
        <v>806.99837641337467</v>
      </c>
      <c r="V107" s="20">
        <f t="shared" si="15"/>
        <v>1328.7210248836511</v>
      </c>
      <c r="W107" s="20">
        <f t="shared" si="16"/>
        <v>1139.5212580616665</v>
      </c>
      <c r="X107" s="20">
        <f t="shared" si="17"/>
        <v>2449.8490645302304</v>
      </c>
      <c r="Y107" s="20">
        <f t="shared" si="18"/>
        <v>1475.4668642050633</v>
      </c>
      <c r="Z107" s="20">
        <f t="shared" si="19"/>
        <v>2066.2636136117244</v>
      </c>
      <c r="AA107" s="20">
        <f t="shared" si="20"/>
        <v>2659.392615052373</v>
      </c>
      <c r="AD107"/>
    </row>
    <row r="108" spans="1:30" ht="14.4" x14ac:dyDescent="0.3">
      <c r="A108" s="12" t="s">
        <v>220</v>
      </c>
      <c r="B108" s="4" t="s">
        <v>221</v>
      </c>
      <c r="C108" s="5">
        <f t="shared" si="21"/>
        <v>107</v>
      </c>
      <c r="D108" s="2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P108" s="18">
        <f>V3PUR!J108</f>
        <v>0</v>
      </c>
      <c r="R108" s="20">
        <f t="shared" si="22"/>
        <v>0</v>
      </c>
      <c r="S108" s="20">
        <f t="shared" si="12"/>
        <v>0</v>
      </c>
      <c r="T108" s="20">
        <f t="shared" si="13"/>
        <v>0</v>
      </c>
      <c r="U108" s="20">
        <f t="shared" si="14"/>
        <v>0</v>
      </c>
      <c r="V108" s="20">
        <f t="shared" si="15"/>
        <v>0</v>
      </c>
      <c r="W108" s="20">
        <f t="shared" si="16"/>
        <v>0</v>
      </c>
      <c r="X108" s="20">
        <f t="shared" si="17"/>
        <v>0</v>
      </c>
      <c r="Y108" s="20">
        <f t="shared" si="18"/>
        <v>0</v>
      </c>
      <c r="Z108" s="20">
        <f t="shared" si="19"/>
        <v>0</v>
      </c>
      <c r="AA108" s="20">
        <f t="shared" si="20"/>
        <v>0</v>
      </c>
      <c r="AD108"/>
    </row>
    <row r="109" spans="1:30" ht="14.4" x14ac:dyDescent="0.3">
      <c r="A109" s="12" t="s">
        <v>222</v>
      </c>
      <c r="B109" s="4" t="s">
        <v>223</v>
      </c>
      <c r="C109" s="5">
        <f t="shared" si="21"/>
        <v>108</v>
      </c>
      <c r="D109" s="2" t="s">
        <v>345</v>
      </c>
      <c r="E109" s="16">
        <f>Dsp_POFxSCN124!E109/SUM(Dsp_POFxSCN124!$E109:$N109)</f>
        <v>4.6696889486929906E-4</v>
      </c>
      <c r="F109" s="16">
        <f>Dsp_POFxSCN124!F109/SUM(Dsp_POFxSCN124!$E109:$N109)</f>
        <v>0</v>
      </c>
      <c r="G109" s="16">
        <f>Dsp_POFxSCN124!G109/SUM(Dsp_POFxSCN124!$E109:$N109)</f>
        <v>1.8398301525308452E-2</v>
      </c>
      <c r="H109" s="16">
        <f>Dsp_POFxSCN124!H109/SUM(Dsp_POFxSCN124!$E109:$N109)</f>
        <v>6.9651963418948118E-3</v>
      </c>
      <c r="I109" s="16">
        <f>Dsp_POFxSCN124!I109/SUM(Dsp_POFxSCN124!$E109:$N109)</f>
        <v>0.20595844992284418</v>
      </c>
      <c r="J109" s="16">
        <f>Dsp_POFxSCN124!J109/SUM(Dsp_POFxSCN124!$E109:$N109)</f>
        <v>0.11789011098770569</v>
      </c>
      <c r="K109" s="16">
        <f>Dsp_POFxSCN124!K109/SUM(Dsp_POFxSCN124!$E109:$N109)</f>
        <v>0.21216964701076235</v>
      </c>
      <c r="L109" s="16">
        <f>Dsp_POFxSCN124!L109/SUM(Dsp_POFxSCN124!$E109:$N109)</f>
        <v>0.10052204212183614</v>
      </c>
      <c r="M109" s="16">
        <f>Dsp_POFxSCN124!M109/SUM(Dsp_POFxSCN124!$E109:$N109)</f>
        <v>3.635340816401221E-2</v>
      </c>
      <c r="N109" s="16">
        <f>Dsp_POFxSCN124!N109/SUM(Dsp_POFxSCN124!$E109:$N109)</f>
        <v>0.30127587503076692</v>
      </c>
      <c r="P109" s="18">
        <f>V3PUR!J109</f>
        <v>613</v>
      </c>
      <c r="R109" s="20">
        <f t="shared" si="22"/>
        <v>0.2862519325548803</v>
      </c>
      <c r="S109" s="20">
        <f t="shared" si="12"/>
        <v>0</v>
      </c>
      <c r="T109" s="20">
        <f t="shared" si="13"/>
        <v>11.27815883501408</v>
      </c>
      <c r="U109" s="20">
        <f t="shared" si="14"/>
        <v>4.2696653575815198</v>
      </c>
      <c r="V109" s="20">
        <f t="shared" si="15"/>
        <v>126.25252980270348</v>
      </c>
      <c r="W109" s="20">
        <f t="shared" si="16"/>
        <v>72.266638035463586</v>
      </c>
      <c r="X109" s="20">
        <f t="shared" si="17"/>
        <v>130.05999361759731</v>
      </c>
      <c r="Y109" s="20">
        <f t="shared" si="18"/>
        <v>61.620011820685555</v>
      </c>
      <c r="Z109" s="20">
        <f t="shared" si="19"/>
        <v>22.284639204539484</v>
      </c>
      <c r="AA109" s="20">
        <f t="shared" si="20"/>
        <v>184.68211139386011</v>
      </c>
      <c r="AD109"/>
    </row>
    <row r="110" spans="1:30" ht="14.4" x14ac:dyDescent="0.3">
      <c r="A110" s="12" t="s">
        <v>224</v>
      </c>
      <c r="B110" s="4" t="s">
        <v>225</v>
      </c>
      <c r="C110" s="5">
        <f t="shared" si="21"/>
        <v>109</v>
      </c>
      <c r="D110" s="2" t="s">
        <v>346</v>
      </c>
      <c r="E110" s="16">
        <f>Dsp_POFxSCN124!E110/SUM(Dsp_POFxSCN124!$E110:$N110)</f>
        <v>3.0247177924503509E-2</v>
      </c>
      <c r="F110" s="16">
        <f>Dsp_POFxSCN124!F110/SUM(Dsp_POFxSCN124!$E110:$N110)</f>
        <v>3.6463215267711832E-2</v>
      </c>
      <c r="G110" s="16">
        <f>Dsp_POFxSCN124!G110/SUM(Dsp_POFxSCN124!$E110:$N110)</f>
        <v>8.9918240578951272E-2</v>
      </c>
      <c r="H110" s="16">
        <f>Dsp_POFxSCN124!H110/SUM(Dsp_POFxSCN124!$E110:$N110)</f>
        <v>5.0243300202987756E-2</v>
      </c>
      <c r="I110" s="16">
        <f>Dsp_POFxSCN124!I110/SUM(Dsp_POFxSCN124!$E110:$N110)</f>
        <v>0.11447101978912619</v>
      </c>
      <c r="J110" s="16">
        <f>Dsp_POFxSCN124!J110/SUM(Dsp_POFxSCN124!$E110:$N110)</f>
        <v>0.10513984601690739</v>
      </c>
      <c r="K110" s="16">
        <f>Dsp_POFxSCN124!K110/SUM(Dsp_POFxSCN124!$E110:$N110)</f>
        <v>0.1459775595494785</v>
      </c>
      <c r="L110" s="16">
        <f>Dsp_POFxSCN124!L110/SUM(Dsp_POFxSCN124!$E110:$N110)</f>
        <v>0.10773735123538974</v>
      </c>
      <c r="M110" s="16">
        <f>Dsp_POFxSCN124!M110/SUM(Dsp_POFxSCN124!$E110:$N110)</f>
        <v>9.9348609713696093E-2</v>
      </c>
      <c r="N110" s="16">
        <f>Dsp_POFxSCN124!N110/SUM(Dsp_POFxSCN124!$E110:$N110)</f>
        <v>0.22045367972124766</v>
      </c>
      <c r="P110" s="18">
        <f>V3PUR!J110</f>
        <v>1658</v>
      </c>
      <c r="R110" s="20">
        <f t="shared" si="22"/>
        <v>50.149820998826819</v>
      </c>
      <c r="S110" s="20">
        <f t="shared" si="12"/>
        <v>60.456010913866216</v>
      </c>
      <c r="T110" s="20">
        <f t="shared" si="13"/>
        <v>149.08444287990122</v>
      </c>
      <c r="U110" s="20">
        <f t="shared" si="14"/>
        <v>83.303391736553706</v>
      </c>
      <c r="V110" s="20">
        <f t="shared" si="15"/>
        <v>189.79295081037122</v>
      </c>
      <c r="W110" s="20">
        <f t="shared" si="16"/>
        <v>174.32186469603243</v>
      </c>
      <c r="X110" s="20">
        <f t="shared" si="17"/>
        <v>242.03079373303535</v>
      </c>
      <c r="Y110" s="20">
        <f t="shared" si="18"/>
        <v>178.62852834827621</v>
      </c>
      <c r="Z110" s="20">
        <f t="shared" si="19"/>
        <v>164.71999490530811</v>
      </c>
      <c r="AA110" s="20">
        <f t="shared" si="20"/>
        <v>365.51220097782863</v>
      </c>
      <c r="AD110"/>
    </row>
    <row r="111" spans="1:30" ht="14.4" x14ac:dyDescent="0.3">
      <c r="A111" s="12" t="s">
        <v>226</v>
      </c>
      <c r="B111" s="4" t="s">
        <v>227</v>
      </c>
      <c r="C111" s="5">
        <f t="shared" si="21"/>
        <v>110</v>
      </c>
      <c r="D111" s="2" t="s">
        <v>347</v>
      </c>
      <c r="E111" s="16">
        <f>Dsp_POFxSCN124!E111/SUM(Dsp_POFxSCN124!$E111:$N111)</f>
        <v>3.4647535024219224E-2</v>
      </c>
      <c r="F111" s="16">
        <f>Dsp_POFxSCN124!F111/SUM(Dsp_POFxSCN124!$E111:$N111)</f>
        <v>5.4785344553584268E-2</v>
      </c>
      <c r="G111" s="16">
        <f>Dsp_POFxSCN124!G111/SUM(Dsp_POFxSCN124!$E111:$N111)</f>
        <v>0.11879168065352594</v>
      </c>
      <c r="H111" s="16">
        <f>Dsp_POFxSCN124!H111/SUM(Dsp_POFxSCN124!$E111:$N111)</f>
        <v>6.2385279002511111E-2</v>
      </c>
      <c r="I111" s="16">
        <f>Dsp_POFxSCN124!I111/SUM(Dsp_POFxSCN124!$E111:$N111)</f>
        <v>0.10280283057948275</v>
      </c>
      <c r="J111" s="16">
        <f>Dsp_POFxSCN124!J111/SUM(Dsp_POFxSCN124!$E111:$N111)</f>
        <v>9.3814265440824371E-2</v>
      </c>
      <c r="K111" s="16">
        <f>Dsp_POFxSCN124!K111/SUM(Dsp_POFxSCN124!$E111:$N111)</f>
        <v>0.12432665879912023</v>
      </c>
      <c r="L111" s="16">
        <f>Dsp_POFxSCN124!L111/SUM(Dsp_POFxSCN124!$E111:$N111)</f>
        <v>0.10868457522087686</v>
      </c>
      <c r="M111" s="16">
        <f>Dsp_POFxSCN124!M111/SUM(Dsp_POFxSCN124!$E111:$N111)</f>
        <v>0.10286524585119516</v>
      </c>
      <c r="N111" s="16">
        <f>Dsp_POFxSCN124!N111/SUM(Dsp_POFxSCN124!$E111:$N111)</f>
        <v>0.19689658487466011</v>
      </c>
      <c r="P111" s="18">
        <f>V3PUR!J111</f>
        <v>4708</v>
      </c>
      <c r="R111" s="20">
        <f t="shared" si="22"/>
        <v>163.12059489402409</v>
      </c>
      <c r="S111" s="20">
        <f t="shared" si="12"/>
        <v>257.92940215827474</v>
      </c>
      <c r="T111" s="20">
        <f t="shared" si="13"/>
        <v>559.27123251680007</v>
      </c>
      <c r="U111" s="20">
        <f t="shared" si="14"/>
        <v>293.70989354382232</v>
      </c>
      <c r="V111" s="20">
        <f t="shared" si="15"/>
        <v>483.99572636820477</v>
      </c>
      <c r="W111" s="20">
        <f t="shared" si="16"/>
        <v>441.67756169540115</v>
      </c>
      <c r="X111" s="20">
        <f t="shared" si="17"/>
        <v>585.32990962625809</v>
      </c>
      <c r="Y111" s="20">
        <f t="shared" si="18"/>
        <v>511.68698013988825</v>
      </c>
      <c r="Z111" s="20">
        <f t="shared" si="19"/>
        <v>484.28957746742685</v>
      </c>
      <c r="AA111" s="20">
        <f t="shared" si="20"/>
        <v>926.98912158989981</v>
      </c>
      <c r="AD111"/>
    </row>
    <row r="112" spans="1:30" ht="14.4" x14ac:dyDescent="0.3">
      <c r="A112" s="12" t="s">
        <v>228</v>
      </c>
      <c r="B112" s="4" t="s">
        <v>229</v>
      </c>
      <c r="C112" s="5">
        <f t="shared" si="21"/>
        <v>111</v>
      </c>
      <c r="D112" s="2" t="s">
        <v>348</v>
      </c>
      <c r="E112" s="16">
        <f>Dsp_POFxSCN124!E112/SUM(Dsp_POFxSCN124!$E112:$N112)</f>
        <v>1.2992590337761694E-2</v>
      </c>
      <c r="F112" s="16">
        <f>Dsp_POFxSCN124!F112/SUM(Dsp_POFxSCN124!$E112:$N112)</f>
        <v>1.8727214420791713E-2</v>
      </c>
      <c r="G112" s="16">
        <f>Dsp_POFxSCN124!G112/SUM(Dsp_POFxSCN124!$E112:$N112)</f>
        <v>4.0464796267027911E-2</v>
      </c>
      <c r="H112" s="16">
        <f>Dsp_POFxSCN124!H112/SUM(Dsp_POFxSCN124!$E112:$N112)</f>
        <v>2.6152649006332712E-2</v>
      </c>
      <c r="I112" s="16">
        <f>Dsp_POFxSCN124!I112/SUM(Dsp_POFxSCN124!$E112:$N112)</f>
        <v>6.9304899412687998E-2</v>
      </c>
      <c r="J112" s="16">
        <f>Dsp_POFxSCN124!J112/SUM(Dsp_POFxSCN124!$E112:$N112)</f>
        <v>8.1866267779998225E-2</v>
      </c>
      <c r="K112" s="16">
        <f>Dsp_POFxSCN124!K112/SUM(Dsp_POFxSCN124!$E112:$N112)</f>
        <v>0.15068706900061821</v>
      </c>
      <c r="L112" s="16">
        <f>Dsp_POFxSCN124!L112/SUM(Dsp_POFxSCN124!$E112:$N112)</f>
        <v>0.13931715960504529</v>
      </c>
      <c r="M112" s="16">
        <f>Dsp_POFxSCN124!M112/SUM(Dsp_POFxSCN124!$E112:$N112)</f>
        <v>0.17327143134250958</v>
      </c>
      <c r="N112" s="16">
        <f>Dsp_POFxSCN124!N112/SUM(Dsp_POFxSCN124!$E112:$N112)</f>
        <v>0.28721592282722669</v>
      </c>
      <c r="P112" s="18">
        <f>V3PUR!J112</f>
        <v>29958</v>
      </c>
      <c r="R112" s="20">
        <f t="shared" si="22"/>
        <v>389.23202133866482</v>
      </c>
      <c r="S112" s="20">
        <f t="shared" si="12"/>
        <v>561.02988961807819</v>
      </c>
      <c r="T112" s="20">
        <f t="shared" si="13"/>
        <v>1212.2443665676221</v>
      </c>
      <c r="U112" s="20">
        <f t="shared" si="14"/>
        <v>783.48105893171544</v>
      </c>
      <c r="V112" s="20">
        <f t="shared" si="15"/>
        <v>2076.2361766053073</v>
      </c>
      <c r="W112" s="20">
        <f t="shared" si="16"/>
        <v>2452.549650153187</v>
      </c>
      <c r="X112" s="20">
        <f t="shared" si="17"/>
        <v>4514.2832131205205</v>
      </c>
      <c r="Y112" s="20">
        <f t="shared" si="18"/>
        <v>4173.6634674479465</v>
      </c>
      <c r="Z112" s="20">
        <f t="shared" si="19"/>
        <v>5190.8655401589021</v>
      </c>
      <c r="AA112" s="20">
        <f t="shared" si="20"/>
        <v>8604.4146160580567</v>
      </c>
      <c r="AD112"/>
    </row>
    <row r="113" spans="1:30" ht="14.4" x14ac:dyDescent="0.3">
      <c r="A113" s="12" t="s">
        <v>230</v>
      </c>
      <c r="B113" s="4" t="s">
        <v>231</v>
      </c>
      <c r="C113" s="5">
        <f t="shared" si="21"/>
        <v>112</v>
      </c>
      <c r="D113" s="2" t="s">
        <v>349</v>
      </c>
      <c r="E113" s="16">
        <f>Dsp_POFxSCN124!E113/SUM(Dsp_POFxSCN124!$E113:$N113)</f>
        <v>1.4099505806455737E-2</v>
      </c>
      <c r="F113" s="16">
        <f>Dsp_POFxSCN124!F113/SUM(Dsp_POFxSCN124!$E113:$N113)</f>
        <v>2.1029812037290905E-2</v>
      </c>
      <c r="G113" s="16">
        <f>Dsp_POFxSCN124!G113/SUM(Dsp_POFxSCN124!$E113:$N113)</f>
        <v>4.6115350590045921E-2</v>
      </c>
      <c r="H113" s="16">
        <f>Dsp_POFxSCN124!H113/SUM(Dsp_POFxSCN124!$E113:$N113)</f>
        <v>2.8433488950251409E-2</v>
      </c>
      <c r="I113" s="16">
        <f>Dsp_POFxSCN124!I113/SUM(Dsp_POFxSCN124!$E113:$N113)</f>
        <v>6.773226688428742E-2</v>
      </c>
      <c r="J113" s="16">
        <f>Dsp_POFxSCN124!J113/SUM(Dsp_POFxSCN124!$E113:$N113)</f>
        <v>4.8128929450064979E-2</v>
      </c>
      <c r="K113" s="16">
        <f>Dsp_POFxSCN124!K113/SUM(Dsp_POFxSCN124!$E113:$N113)</f>
        <v>0.13118378084228571</v>
      </c>
      <c r="L113" s="16">
        <f>Dsp_POFxSCN124!L113/SUM(Dsp_POFxSCN124!$E113:$N113)</f>
        <v>0.10430421992912153</v>
      </c>
      <c r="M113" s="16">
        <f>Dsp_POFxSCN124!M113/SUM(Dsp_POFxSCN124!$E113:$N113)</f>
        <v>0.11069544172815042</v>
      </c>
      <c r="N113" s="16">
        <f>Dsp_POFxSCN124!N113/SUM(Dsp_POFxSCN124!$E113:$N113)</f>
        <v>0.42827720378204592</v>
      </c>
      <c r="P113" s="18">
        <f>V3PUR!J113</f>
        <v>9228</v>
      </c>
      <c r="R113" s="20">
        <f t="shared" si="22"/>
        <v>130.11023958197353</v>
      </c>
      <c r="S113" s="20">
        <f t="shared" si="12"/>
        <v>194.06310548012047</v>
      </c>
      <c r="T113" s="20">
        <f t="shared" si="13"/>
        <v>425.55245524494376</v>
      </c>
      <c r="U113" s="20">
        <f t="shared" si="14"/>
        <v>262.38423603292</v>
      </c>
      <c r="V113" s="20">
        <f t="shared" si="15"/>
        <v>625.0333588082043</v>
      </c>
      <c r="W113" s="20">
        <f t="shared" si="16"/>
        <v>444.13376096519966</v>
      </c>
      <c r="X113" s="20">
        <f t="shared" si="17"/>
        <v>1210.5639296126126</v>
      </c>
      <c r="Y113" s="20">
        <f t="shared" si="18"/>
        <v>962.51934150593354</v>
      </c>
      <c r="Z113" s="20">
        <f t="shared" si="19"/>
        <v>1021.4975362673721</v>
      </c>
      <c r="AA113" s="20">
        <f t="shared" si="20"/>
        <v>3952.1420365007198</v>
      </c>
      <c r="AD113"/>
    </row>
    <row r="114" spans="1:30" ht="14.4" x14ac:dyDescent="0.3">
      <c r="A114" s="12" t="s">
        <v>232</v>
      </c>
      <c r="B114" s="4" t="s">
        <v>233</v>
      </c>
      <c r="C114" s="5">
        <f t="shared" si="21"/>
        <v>113</v>
      </c>
      <c r="D114" s="2" t="s">
        <v>350</v>
      </c>
      <c r="E114" s="16">
        <f>Dsp_POFxSCN124!E114/SUM(Dsp_POFxSCN124!$E114:$N114)</f>
        <v>2.6616179138109406E-2</v>
      </c>
      <c r="F114" s="16">
        <f>Dsp_POFxSCN124!F114/SUM(Dsp_POFxSCN124!$E114:$N114)</f>
        <v>4.1814133231828809E-2</v>
      </c>
      <c r="G114" s="16">
        <f>Dsp_POFxSCN124!G114/SUM(Dsp_POFxSCN124!$E114:$N114)</f>
        <v>6.9419671978386471E-2</v>
      </c>
      <c r="H114" s="16">
        <f>Dsp_POFxSCN124!H114/SUM(Dsp_POFxSCN124!$E114:$N114)</f>
        <v>4.1227783112514862E-2</v>
      </c>
      <c r="I114" s="16">
        <f>Dsp_POFxSCN124!I114/SUM(Dsp_POFxSCN124!$E114:$N114)</f>
        <v>6.3368473259983835E-2</v>
      </c>
      <c r="J114" s="16">
        <f>Dsp_POFxSCN124!J114/SUM(Dsp_POFxSCN124!$E114:$N114)</f>
        <v>5.575019995340845E-2</v>
      </c>
      <c r="K114" s="16">
        <f>Dsp_POFxSCN124!K114/SUM(Dsp_POFxSCN124!$E114:$N114)</f>
        <v>7.963363709658991E-2</v>
      </c>
      <c r="L114" s="16">
        <f>Dsp_POFxSCN124!L114/SUM(Dsp_POFxSCN124!$E114:$N114)</f>
        <v>0.10667137734403472</v>
      </c>
      <c r="M114" s="16">
        <f>Dsp_POFxSCN124!M114/SUM(Dsp_POFxSCN124!$E114:$N114)</f>
        <v>0.2603619365115078</v>
      </c>
      <c r="N114" s="16">
        <f>Dsp_POFxSCN124!N114/SUM(Dsp_POFxSCN124!$E114:$N114)</f>
        <v>0.25513660837363589</v>
      </c>
      <c r="P114" s="18">
        <f>V3PUR!J114</f>
        <v>429</v>
      </c>
      <c r="R114" s="20">
        <f t="shared" si="22"/>
        <v>11.418340850248935</v>
      </c>
      <c r="S114" s="20">
        <f t="shared" si="12"/>
        <v>17.93826315645456</v>
      </c>
      <c r="T114" s="20">
        <f t="shared" si="13"/>
        <v>29.781039278727796</v>
      </c>
      <c r="U114" s="20">
        <f t="shared" si="14"/>
        <v>17.686718955268876</v>
      </c>
      <c r="V114" s="20">
        <f t="shared" si="15"/>
        <v>27.185075028533063</v>
      </c>
      <c r="W114" s="20">
        <f t="shared" si="16"/>
        <v>23.916835780012224</v>
      </c>
      <c r="X114" s="20">
        <f t="shared" si="17"/>
        <v>34.162830314437073</v>
      </c>
      <c r="Y114" s="20">
        <f t="shared" si="18"/>
        <v>45.762020880590896</v>
      </c>
      <c r="Z114" s="20">
        <f t="shared" si="19"/>
        <v>111.69527076343684</v>
      </c>
      <c r="AA114" s="20">
        <f t="shared" si="20"/>
        <v>109.4536049922898</v>
      </c>
      <c r="AD114"/>
    </row>
    <row r="115" spans="1:30" ht="14.4" x14ac:dyDescent="0.3">
      <c r="A115" s="12" t="s">
        <v>234</v>
      </c>
      <c r="B115" s="4" t="s">
        <v>235</v>
      </c>
      <c r="C115" s="5">
        <f t="shared" si="21"/>
        <v>114</v>
      </c>
      <c r="D115" s="2" t="s">
        <v>351</v>
      </c>
      <c r="E115" s="16">
        <f>Dsp_POFxSCN124!E115/SUM(Dsp_POFxSCN124!$E115:$N115)</f>
        <v>0.59383820621199479</v>
      </c>
      <c r="F115" s="16">
        <f>Dsp_POFxSCN124!F115/SUM(Dsp_POFxSCN124!$E115:$N115)</f>
        <v>5.5619098865704347E-2</v>
      </c>
      <c r="G115" s="16">
        <f>Dsp_POFxSCN124!G115/SUM(Dsp_POFxSCN124!$E115:$N115)</f>
        <v>0</v>
      </c>
      <c r="H115" s="16">
        <f>Dsp_POFxSCN124!H115/SUM(Dsp_POFxSCN124!$E115:$N115)</f>
        <v>0</v>
      </c>
      <c r="I115" s="16">
        <f>Dsp_POFxSCN124!I115/SUM(Dsp_POFxSCN124!$E115:$N115)</f>
        <v>0</v>
      </c>
      <c r="J115" s="16">
        <f>Dsp_POFxSCN124!J115/SUM(Dsp_POFxSCN124!$E115:$N115)</f>
        <v>0</v>
      </c>
      <c r="K115" s="16">
        <f>Dsp_POFxSCN124!K115/SUM(Dsp_POFxSCN124!$E115:$N115)</f>
        <v>0.24118548788904354</v>
      </c>
      <c r="L115" s="16">
        <f>Dsp_POFxSCN124!L115/SUM(Dsp_POFxSCN124!$E115:$N115)</f>
        <v>0.10935720703325731</v>
      </c>
      <c r="M115" s="16">
        <f>Dsp_POFxSCN124!M115/SUM(Dsp_POFxSCN124!$E115:$N115)</f>
        <v>0</v>
      </c>
      <c r="N115" s="16">
        <f>Dsp_POFxSCN124!N115/SUM(Dsp_POFxSCN124!$E115:$N115)</f>
        <v>0</v>
      </c>
      <c r="P115" s="18">
        <f>V3PUR!J115</f>
        <v>0</v>
      </c>
      <c r="R115" s="20">
        <f t="shared" si="22"/>
        <v>0</v>
      </c>
      <c r="S115" s="20">
        <f t="shared" si="12"/>
        <v>0</v>
      </c>
      <c r="T115" s="20">
        <f t="shared" si="13"/>
        <v>0</v>
      </c>
      <c r="U115" s="20">
        <f t="shared" si="14"/>
        <v>0</v>
      </c>
      <c r="V115" s="20">
        <f t="shared" si="15"/>
        <v>0</v>
      </c>
      <c r="W115" s="20">
        <f t="shared" si="16"/>
        <v>0</v>
      </c>
      <c r="X115" s="20">
        <f t="shared" si="17"/>
        <v>0</v>
      </c>
      <c r="Y115" s="20">
        <f t="shared" si="18"/>
        <v>0</v>
      </c>
      <c r="Z115" s="20">
        <f t="shared" si="19"/>
        <v>0</v>
      </c>
      <c r="AA115" s="20">
        <f t="shared" si="20"/>
        <v>0</v>
      </c>
      <c r="AD115"/>
    </row>
    <row r="116" spans="1:30" ht="14.4" x14ac:dyDescent="0.3">
      <c r="A116" s="12" t="s">
        <v>236</v>
      </c>
      <c r="B116" s="4" t="s">
        <v>237</v>
      </c>
      <c r="C116" s="5">
        <f t="shared" si="21"/>
        <v>115</v>
      </c>
      <c r="D116" s="2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P116" s="18">
        <f>V3PUR!J116</f>
        <v>0</v>
      </c>
      <c r="R116" s="20">
        <f t="shared" si="22"/>
        <v>0</v>
      </c>
      <c r="S116" s="20">
        <f t="shared" si="12"/>
        <v>0</v>
      </c>
      <c r="T116" s="20">
        <f t="shared" si="13"/>
        <v>0</v>
      </c>
      <c r="U116" s="20">
        <f t="shared" si="14"/>
        <v>0</v>
      </c>
      <c r="V116" s="20">
        <f t="shared" si="15"/>
        <v>0</v>
      </c>
      <c r="W116" s="20">
        <f t="shared" si="16"/>
        <v>0</v>
      </c>
      <c r="X116" s="20">
        <f t="shared" si="17"/>
        <v>0</v>
      </c>
      <c r="Y116" s="20">
        <f t="shared" si="18"/>
        <v>0</v>
      </c>
      <c r="Z116" s="20">
        <f t="shared" si="19"/>
        <v>0</v>
      </c>
      <c r="AA116" s="20">
        <f t="shared" si="20"/>
        <v>0</v>
      </c>
      <c r="AD116"/>
    </row>
    <row r="117" spans="1:30" ht="14.4" x14ac:dyDescent="0.3">
      <c r="A117" s="12" t="s">
        <v>238</v>
      </c>
      <c r="B117" s="4" t="s">
        <v>239</v>
      </c>
      <c r="C117" s="5">
        <f t="shared" si="21"/>
        <v>116</v>
      </c>
      <c r="D117" s="2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P117" s="18">
        <f>V3PUR!J117</f>
        <v>0</v>
      </c>
      <c r="R117" s="20">
        <f t="shared" si="22"/>
        <v>0</v>
      </c>
      <c r="S117" s="20">
        <f t="shared" si="12"/>
        <v>0</v>
      </c>
      <c r="T117" s="20">
        <f t="shared" si="13"/>
        <v>0</v>
      </c>
      <c r="U117" s="20">
        <f t="shared" si="14"/>
        <v>0</v>
      </c>
      <c r="V117" s="20">
        <f t="shared" si="15"/>
        <v>0</v>
      </c>
      <c r="W117" s="20">
        <f t="shared" si="16"/>
        <v>0</v>
      </c>
      <c r="X117" s="20">
        <f t="shared" si="17"/>
        <v>0</v>
      </c>
      <c r="Y117" s="20">
        <f t="shared" si="18"/>
        <v>0</v>
      </c>
      <c r="Z117" s="20">
        <f t="shared" si="19"/>
        <v>0</v>
      </c>
      <c r="AA117" s="20">
        <f t="shared" si="20"/>
        <v>0</v>
      </c>
      <c r="AD117"/>
    </row>
    <row r="118" spans="1:30" ht="14.4" x14ac:dyDescent="0.3">
      <c r="A118" s="12" t="s">
        <v>240</v>
      </c>
      <c r="B118" s="4" t="s">
        <v>241</v>
      </c>
      <c r="C118" s="5">
        <f t="shared" si="21"/>
        <v>117</v>
      </c>
      <c r="D118" s="2" t="s">
        <v>352</v>
      </c>
      <c r="E118" s="16">
        <f>Dsp_POFxSCN124!E118/SUM(Dsp_POFxSCN124!$E118:$N118)</f>
        <v>1.1779376468363674E-2</v>
      </c>
      <c r="F118" s="16">
        <f>Dsp_POFxSCN124!F118/SUM(Dsp_POFxSCN124!$E118:$N118)</f>
        <v>2.5274102174738026E-2</v>
      </c>
      <c r="G118" s="16">
        <f>Dsp_POFxSCN124!G118/SUM(Dsp_POFxSCN124!$E118:$N118)</f>
        <v>6.7837915541587829E-2</v>
      </c>
      <c r="H118" s="16">
        <f>Dsp_POFxSCN124!H118/SUM(Dsp_POFxSCN124!$E118:$N118)</f>
        <v>5.0017245176258593E-2</v>
      </c>
      <c r="I118" s="16">
        <f>Dsp_POFxSCN124!I118/SUM(Dsp_POFxSCN124!$E118:$N118)</f>
        <v>8.5328653383867345E-2</v>
      </c>
      <c r="J118" s="16">
        <f>Dsp_POFxSCN124!J118/SUM(Dsp_POFxSCN124!$E118:$N118)</f>
        <v>8.9974295552519137E-2</v>
      </c>
      <c r="K118" s="16">
        <f>Dsp_POFxSCN124!K118/SUM(Dsp_POFxSCN124!$E118:$N118)</f>
        <v>0.16926271502315157</v>
      </c>
      <c r="L118" s="16">
        <f>Dsp_POFxSCN124!L118/SUM(Dsp_POFxSCN124!$E118:$N118)</f>
        <v>0.14269838262914969</v>
      </c>
      <c r="M118" s="16">
        <f>Dsp_POFxSCN124!M118/SUM(Dsp_POFxSCN124!$E118:$N118)</f>
        <v>0.1531103435985274</v>
      </c>
      <c r="N118" s="16">
        <f>Dsp_POFxSCN124!N118/SUM(Dsp_POFxSCN124!$E118:$N118)</f>
        <v>0.20471697045183676</v>
      </c>
      <c r="P118" s="18">
        <f>V3PUR!J118</f>
        <v>103904</v>
      </c>
      <c r="R118" s="20">
        <f t="shared" si="22"/>
        <v>1223.9243325688592</v>
      </c>
      <c r="S118" s="20">
        <f t="shared" si="12"/>
        <v>2626.0803123639798</v>
      </c>
      <c r="T118" s="20">
        <f t="shared" si="13"/>
        <v>7048.6307764331414</v>
      </c>
      <c r="U118" s="20">
        <f t="shared" si="14"/>
        <v>5196.9918427939729</v>
      </c>
      <c r="V118" s="20">
        <f t="shared" si="15"/>
        <v>8865.9884011973518</v>
      </c>
      <c r="W118" s="20">
        <f t="shared" si="16"/>
        <v>9348.6892050889492</v>
      </c>
      <c r="X118" s="20">
        <f t="shared" si="17"/>
        <v>17587.073141765541</v>
      </c>
      <c r="Y118" s="20">
        <f t="shared" si="18"/>
        <v>14826.93274869917</v>
      </c>
      <c r="Z118" s="20">
        <f t="shared" si="19"/>
        <v>15908.777141261391</v>
      </c>
      <c r="AA118" s="20">
        <f t="shared" si="20"/>
        <v>21270.912097827648</v>
      </c>
      <c r="AD118"/>
    </row>
    <row r="119" spans="1:30" ht="14.4" x14ac:dyDescent="0.3">
      <c r="A119" s="12" t="s">
        <v>242</v>
      </c>
      <c r="B119" s="4" t="s">
        <v>243</v>
      </c>
      <c r="C119" s="5">
        <f t="shared" si="21"/>
        <v>118</v>
      </c>
      <c r="D119" s="2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P119" s="18">
        <f>V3PUR!J119</f>
        <v>0</v>
      </c>
      <c r="R119" s="20">
        <f t="shared" si="22"/>
        <v>0</v>
      </c>
      <c r="S119" s="20">
        <f t="shared" si="12"/>
        <v>0</v>
      </c>
      <c r="T119" s="20">
        <f t="shared" si="13"/>
        <v>0</v>
      </c>
      <c r="U119" s="20">
        <f t="shared" si="14"/>
        <v>0</v>
      </c>
      <c r="V119" s="20">
        <f t="shared" si="15"/>
        <v>0</v>
      </c>
      <c r="W119" s="20">
        <f t="shared" si="16"/>
        <v>0</v>
      </c>
      <c r="X119" s="20">
        <f t="shared" si="17"/>
        <v>0</v>
      </c>
      <c r="Y119" s="20">
        <f t="shared" si="18"/>
        <v>0</v>
      </c>
      <c r="Z119" s="20">
        <f t="shared" si="19"/>
        <v>0</v>
      </c>
      <c r="AA119" s="20">
        <f t="shared" si="20"/>
        <v>0</v>
      </c>
      <c r="AD119"/>
    </row>
    <row r="120" spans="1:30" ht="14.4" x14ac:dyDescent="0.3">
      <c r="A120" s="12" t="s">
        <v>244</v>
      </c>
      <c r="B120" s="4" t="s">
        <v>245</v>
      </c>
      <c r="C120" s="5">
        <f t="shared" si="21"/>
        <v>119</v>
      </c>
      <c r="D120" s="2" t="s">
        <v>353</v>
      </c>
      <c r="E120" s="16">
        <f>Dsp_POFxSCN124!E120/SUM(Dsp_POFxSCN124!$E120:$N120)</f>
        <v>4.5027083015812451E-2</v>
      </c>
      <c r="F120" s="16">
        <f>Dsp_POFxSCN124!F120/SUM(Dsp_POFxSCN124!$E120:$N120)</f>
        <v>6.7604243072985709E-2</v>
      </c>
      <c r="G120" s="16">
        <f>Dsp_POFxSCN124!G120/SUM(Dsp_POFxSCN124!$E120:$N120)</f>
        <v>0.13507461731000403</v>
      </c>
      <c r="H120" s="16">
        <f>Dsp_POFxSCN124!H120/SUM(Dsp_POFxSCN124!$E120:$N120)</f>
        <v>4.9957930910965488E-2</v>
      </c>
      <c r="I120" s="16">
        <f>Dsp_POFxSCN124!I120/SUM(Dsp_POFxSCN124!$E120:$N120)</f>
        <v>0.10444622424345326</v>
      </c>
      <c r="J120" s="16">
        <f>Dsp_POFxSCN124!J120/SUM(Dsp_POFxSCN124!$E120:$N120)</f>
        <v>6.4419100850843763E-2</v>
      </c>
      <c r="K120" s="16">
        <f>Dsp_POFxSCN124!K120/SUM(Dsp_POFxSCN124!$E120:$N120)</f>
        <v>0.12651019673743055</v>
      </c>
      <c r="L120" s="16">
        <f>Dsp_POFxSCN124!L120/SUM(Dsp_POFxSCN124!$E120:$N120)</f>
        <v>0.10215269222409239</v>
      </c>
      <c r="M120" s="16">
        <f>Dsp_POFxSCN124!M120/SUM(Dsp_POFxSCN124!$E120:$N120)</f>
        <v>0.14845219785669819</v>
      </c>
      <c r="N120" s="16">
        <f>Dsp_POFxSCN124!N120/SUM(Dsp_POFxSCN124!$E120:$N120)</f>
        <v>0.15635571377771423</v>
      </c>
      <c r="P120" s="18">
        <f>V3PUR!J120</f>
        <v>173500</v>
      </c>
      <c r="R120" s="20">
        <f t="shared" si="22"/>
        <v>7812.1989032434603</v>
      </c>
      <c r="S120" s="20">
        <f t="shared" si="12"/>
        <v>11729.336173163021</v>
      </c>
      <c r="T120" s="20">
        <f t="shared" si="13"/>
        <v>23435.4461032857</v>
      </c>
      <c r="U120" s="20">
        <f t="shared" si="14"/>
        <v>8667.7010130525123</v>
      </c>
      <c r="V120" s="20">
        <f t="shared" si="15"/>
        <v>18121.419906239142</v>
      </c>
      <c r="W120" s="20">
        <f t="shared" si="16"/>
        <v>11176.713997621393</v>
      </c>
      <c r="X120" s="20">
        <f t="shared" si="17"/>
        <v>21949.519133944203</v>
      </c>
      <c r="Y120" s="20">
        <f t="shared" si="18"/>
        <v>17723.49210088003</v>
      </c>
      <c r="Z120" s="20">
        <f t="shared" si="19"/>
        <v>25756.456328137137</v>
      </c>
      <c r="AA120" s="20">
        <f t="shared" si="20"/>
        <v>27127.716340433421</v>
      </c>
      <c r="AD120"/>
    </row>
    <row r="121" spans="1:30" ht="14.4" x14ac:dyDescent="0.3">
      <c r="A121" s="12" t="s">
        <v>246</v>
      </c>
      <c r="B121" s="4" t="s">
        <v>247</v>
      </c>
      <c r="C121" s="5">
        <f t="shared" si="21"/>
        <v>120</v>
      </c>
      <c r="D121" s="2" t="s">
        <v>354</v>
      </c>
      <c r="E121" s="16">
        <f>Dsp_POFxSCN124!E121/SUM(Dsp_POFxSCN124!$E121:$N121)</f>
        <v>3.4925497568398474E-2</v>
      </c>
      <c r="F121" s="16">
        <f>Dsp_POFxSCN124!F121/SUM(Dsp_POFxSCN124!$E121:$N121)</f>
        <v>4.9511672829151719E-2</v>
      </c>
      <c r="G121" s="16">
        <f>Dsp_POFxSCN124!G121/SUM(Dsp_POFxSCN124!$E121:$N121)</f>
        <v>0.11895578672188199</v>
      </c>
      <c r="H121" s="16">
        <f>Dsp_POFxSCN124!H121/SUM(Dsp_POFxSCN124!$E121:$N121)</f>
        <v>5.1031630126357551E-2</v>
      </c>
      <c r="I121" s="16">
        <f>Dsp_POFxSCN124!I121/SUM(Dsp_POFxSCN124!$E121:$N121)</f>
        <v>8.6796171564165317E-2</v>
      </c>
      <c r="J121" s="16">
        <f>Dsp_POFxSCN124!J121/SUM(Dsp_POFxSCN124!$E121:$N121)</f>
        <v>8.4834563558127116E-2</v>
      </c>
      <c r="K121" s="16">
        <f>Dsp_POFxSCN124!K121/SUM(Dsp_POFxSCN124!$E121:$N121)</f>
        <v>0.1443640593052726</v>
      </c>
      <c r="L121" s="16">
        <f>Dsp_POFxSCN124!L121/SUM(Dsp_POFxSCN124!$E121:$N121)</f>
        <v>9.7407202044491048E-2</v>
      </c>
      <c r="M121" s="16">
        <f>Dsp_POFxSCN124!M121/SUM(Dsp_POFxSCN124!$E121:$N121)</f>
        <v>0.13661674214594249</v>
      </c>
      <c r="N121" s="16">
        <f>Dsp_POFxSCN124!N121/SUM(Dsp_POFxSCN124!$E121:$N121)</f>
        <v>0.19555667413621161</v>
      </c>
      <c r="P121" s="18">
        <f>V3PUR!J121</f>
        <v>37192.000099999997</v>
      </c>
      <c r="R121" s="20">
        <f t="shared" si="22"/>
        <v>1298.9491090564256</v>
      </c>
      <c r="S121" s="20">
        <f t="shared" si="12"/>
        <v>1841.438140812978</v>
      </c>
      <c r="T121" s="20">
        <f t="shared" si="13"/>
        <v>4424.2036316558133</v>
      </c>
      <c r="U121" s="20">
        <f t="shared" si="14"/>
        <v>1897.9683927626529</v>
      </c>
      <c r="V121" s="20">
        <f t="shared" si="15"/>
        <v>3228.1232214940533</v>
      </c>
      <c r="W121" s="20">
        <f t="shared" si="16"/>
        <v>3155.1670963373199</v>
      </c>
      <c r="X121" s="20">
        <f t="shared" si="17"/>
        <v>5369.1881081181045</v>
      </c>
      <c r="Y121" s="20">
        <f t="shared" si="18"/>
        <v>3622.7686681794312</v>
      </c>
      <c r="Z121" s="20">
        <f t="shared" si="19"/>
        <v>5081.0498875535668</v>
      </c>
      <c r="AA121" s="20">
        <f t="shared" si="20"/>
        <v>7273.1438440296488</v>
      </c>
      <c r="AD121"/>
    </row>
    <row r="122" spans="1:30" ht="14.4" x14ac:dyDescent="0.3">
      <c r="A122" s="12" t="s">
        <v>248</v>
      </c>
      <c r="B122" s="4" t="s">
        <v>249</v>
      </c>
      <c r="C122" s="5">
        <f t="shared" si="21"/>
        <v>121</v>
      </c>
      <c r="D122" s="2" t="s">
        <v>355</v>
      </c>
      <c r="E122" s="16">
        <f>Dsp_POFxSCN124!E122/SUM(Dsp_POFxSCN124!$E122:$N122)</f>
        <v>4.4897397042997354E-2</v>
      </c>
      <c r="F122" s="16">
        <f>Dsp_POFxSCN124!F122/SUM(Dsp_POFxSCN124!$E122:$N122)</f>
        <v>4.1481915628613857E-2</v>
      </c>
      <c r="G122" s="16">
        <f>Dsp_POFxSCN124!G122/SUM(Dsp_POFxSCN124!$E122:$N122)</f>
        <v>0.10444830134507456</v>
      </c>
      <c r="H122" s="16">
        <f>Dsp_POFxSCN124!H122/SUM(Dsp_POFxSCN124!$E122:$N122)</f>
        <v>4.793528985232734E-2</v>
      </c>
      <c r="I122" s="16">
        <f>Dsp_POFxSCN124!I122/SUM(Dsp_POFxSCN124!$E122:$N122)</f>
        <v>0.10376250226427991</v>
      </c>
      <c r="J122" s="16">
        <f>Dsp_POFxSCN124!J122/SUM(Dsp_POFxSCN124!$E122:$N122)</f>
        <v>7.1527119422784002E-2</v>
      </c>
      <c r="K122" s="16">
        <f>Dsp_POFxSCN124!K122/SUM(Dsp_POFxSCN124!$E122:$N122)</f>
        <v>0.10760510196888297</v>
      </c>
      <c r="L122" s="16">
        <f>Dsp_POFxSCN124!L122/SUM(Dsp_POFxSCN124!$E122:$N122)</f>
        <v>8.0581431320189564E-2</v>
      </c>
      <c r="M122" s="16">
        <f>Dsp_POFxSCN124!M122/SUM(Dsp_POFxSCN124!$E122:$N122)</f>
        <v>0.17283003882521047</v>
      </c>
      <c r="N122" s="16">
        <f>Dsp_POFxSCN124!N122/SUM(Dsp_POFxSCN124!$E122:$N122)</f>
        <v>0.22493090232964</v>
      </c>
      <c r="P122" s="18">
        <f>V3PUR!J122</f>
        <v>77832</v>
      </c>
      <c r="R122" s="20">
        <f t="shared" si="22"/>
        <v>3494.4542066505701</v>
      </c>
      <c r="S122" s="20">
        <f t="shared" si="12"/>
        <v>3228.6204572062738</v>
      </c>
      <c r="T122" s="20">
        <f t="shared" si="13"/>
        <v>8129.420190289843</v>
      </c>
      <c r="U122" s="20">
        <f t="shared" si="14"/>
        <v>3730.8994797863415</v>
      </c>
      <c r="V122" s="20">
        <f t="shared" si="15"/>
        <v>8076.0430762334336</v>
      </c>
      <c r="W122" s="20">
        <f t="shared" si="16"/>
        <v>5567.0987589141241</v>
      </c>
      <c r="X122" s="20">
        <f t="shared" si="17"/>
        <v>8375.1202964420991</v>
      </c>
      <c r="Y122" s="20">
        <f t="shared" si="18"/>
        <v>6271.8139625129943</v>
      </c>
      <c r="Z122" s="20">
        <f t="shared" si="19"/>
        <v>13451.707581843782</v>
      </c>
      <c r="AA122" s="20">
        <f t="shared" si="20"/>
        <v>17506.821990120541</v>
      </c>
      <c r="AD122"/>
    </row>
    <row r="123" spans="1:30" ht="14.4" x14ac:dyDescent="0.3">
      <c r="A123" s="12" t="s">
        <v>250</v>
      </c>
      <c r="B123" s="4" t="s">
        <v>251</v>
      </c>
      <c r="C123" s="5">
        <f t="shared" si="21"/>
        <v>122</v>
      </c>
      <c r="D123" s="2" t="s">
        <v>356</v>
      </c>
      <c r="E123" s="16">
        <f>Dsp_POFxSCN124!E123/SUM(Dsp_POFxSCN124!$E123:$N123)</f>
        <v>7.619952893143607E-2</v>
      </c>
      <c r="F123" s="16">
        <f>Dsp_POFxSCN124!F123/SUM(Dsp_POFxSCN124!$E123:$N123)</f>
        <v>8.6621752498965573E-2</v>
      </c>
      <c r="G123" s="16">
        <f>Dsp_POFxSCN124!G123/SUM(Dsp_POFxSCN124!$E123:$N123)</f>
        <v>0.1471241377736697</v>
      </c>
      <c r="H123" s="16">
        <f>Dsp_POFxSCN124!H123/SUM(Dsp_POFxSCN124!$E123:$N123)</f>
        <v>6.6655453059388789E-2</v>
      </c>
      <c r="I123" s="16">
        <f>Dsp_POFxSCN124!I123/SUM(Dsp_POFxSCN124!$E123:$N123)</f>
        <v>0.11832418694856008</v>
      </c>
      <c r="J123" s="16">
        <f>Dsp_POFxSCN124!J123/SUM(Dsp_POFxSCN124!$E123:$N123)</f>
        <v>9.7303310357013867E-2</v>
      </c>
      <c r="K123" s="16">
        <f>Dsp_POFxSCN124!K123/SUM(Dsp_POFxSCN124!$E123:$N123)</f>
        <v>0.12955758381524926</v>
      </c>
      <c r="L123" s="16">
        <f>Dsp_POFxSCN124!L123/SUM(Dsp_POFxSCN124!$E123:$N123)</f>
        <v>8.8572923710672213E-2</v>
      </c>
      <c r="M123" s="16">
        <f>Dsp_POFxSCN124!M123/SUM(Dsp_POFxSCN124!$E123:$N123)</f>
        <v>8.5668746747809277E-2</v>
      </c>
      <c r="N123" s="16">
        <f>Dsp_POFxSCN124!N123/SUM(Dsp_POFxSCN124!$E123:$N123)</f>
        <v>0.10397237615723502</v>
      </c>
      <c r="P123" s="18">
        <f>V3PUR!J123</f>
        <v>9800</v>
      </c>
      <c r="R123" s="20">
        <f t="shared" si="22"/>
        <v>746.75538352807348</v>
      </c>
      <c r="S123" s="20">
        <f t="shared" si="12"/>
        <v>848.89317448986264</v>
      </c>
      <c r="T123" s="20">
        <f t="shared" si="13"/>
        <v>1441.8165501819631</v>
      </c>
      <c r="U123" s="20">
        <f t="shared" si="14"/>
        <v>653.22343998201018</v>
      </c>
      <c r="V123" s="20">
        <f t="shared" si="15"/>
        <v>1159.5770320958889</v>
      </c>
      <c r="W123" s="20">
        <f t="shared" si="16"/>
        <v>953.57244149873588</v>
      </c>
      <c r="X123" s="20">
        <f t="shared" si="17"/>
        <v>1269.6643213894426</v>
      </c>
      <c r="Y123" s="20">
        <f t="shared" si="18"/>
        <v>868.01465236458773</v>
      </c>
      <c r="Z123" s="20">
        <f t="shared" si="19"/>
        <v>839.55371812853093</v>
      </c>
      <c r="AA123" s="20">
        <f t="shared" si="20"/>
        <v>1018.9292863409032</v>
      </c>
      <c r="AD123"/>
    </row>
    <row r="124" spans="1:30" ht="14.4" x14ac:dyDescent="0.3">
      <c r="A124" s="12" t="s">
        <v>252</v>
      </c>
      <c r="B124" s="4" t="s">
        <v>253</v>
      </c>
      <c r="C124" s="5">
        <f t="shared" si="21"/>
        <v>123</v>
      </c>
      <c r="D124" s="2" t="s">
        <v>357</v>
      </c>
      <c r="E124" s="16">
        <f>Dsp_POFxSCN124!E124/SUM(Dsp_POFxSCN124!$E124:$N124)</f>
        <v>5.3147612167337752E-2</v>
      </c>
      <c r="F124" s="16">
        <f>Dsp_POFxSCN124!F124/SUM(Dsp_POFxSCN124!$E124:$N124)</f>
        <v>6.464095243698155E-2</v>
      </c>
      <c r="G124" s="16">
        <f>Dsp_POFxSCN124!G124/SUM(Dsp_POFxSCN124!$E124:$N124)</f>
        <v>0.14646706249790556</v>
      </c>
      <c r="H124" s="16">
        <f>Dsp_POFxSCN124!H124/SUM(Dsp_POFxSCN124!$E124:$N124)</f>
        <v>6.6000408698468474E-2</v>
      </c>
      <c r="I124" s="16">
        <f>Dsp_POFxSCN124!I124/SUM(Dsp_POFxSCN124!$E124:$N124)</f>
        <v>0.1101807034956637</v>
      </c>
      <c r="J124" s="16">
        <f>Dsp_POFxSCN124!J124/SUM(Dsp_POFxSCN124!$E124:$N124)</f>
        <v>9.3924714353716118E-2</v>
      </c>
      <c r="K124" s="16">
        <f>Dsp_POFxSCN124!K124/SUM(Dsp_POFxSCN124!$E124:$N124)</f>
        <v>0.14543859693286959</v>
      </c>
      <c r="L124" s="16">
        <f>Dsp_POFxSCN124!L124/SUM(Dsp_POFxSCN124!$E124:$N124)</f>
        <v>9.0559971886165463E-2</v>
      </c>
      <c r="M124" s="16">
        <f>Dsp_POFxSCN124!M124/SUM(Dsp_POFxSCN124!$E124:$N124)</f>
        <v>0.10946711326842831</v>
      </c>
      <c r="N124" s="16">
        <f>Dsp_POFxSCN124!N124/SUM(Dsp_POFxSCN124!$E124:$N124)</f>
        <v>0.12017286426246346</v>
      </c>
      <c r="P124" s="18">
        <f>V3PUR!J124</f>
        <v>39189</v>
      </c>
      <c r="R124" s="20">
        <f t="shared" si="22"/>
        <v>2082.801773225799</v>
      </c>
      <c r="S124" s="20">
        <f t="shared" si="12"/>
        <v>2533.2142850528699</v>
      </c>
      <c r="T124" s="20">
        <f t="shared" si="13"/>
        <v>5739.8977122304213</v>
      </c>
      <c r="U124" s="20">
        <f t="shared" si="14"/>
        <v>2586.4900164842811</v>
      </c>
      <c r="V124" s="20">
        <f t="shared" si="15"/>
        <v>4317.8715892915643</v>
      </c>
      <c r="W124" s="20">
        <f t="shared" si="16"/>
        <v>3680.815630807781</v>
      </c>
      <c r="X124" s="20">
        <f t="shared" si="17"/>
        <v>5699.5931752022261</v>
      </c>
      <c r="Y124" s="20">
        <f t="shared" si="18"/>
        <v>3548.9547382469382</v>
      </c>
      <c r="Z124" s="20">
        <f t="shared" si="19"/>
        <v>4289.9067018764372</v>
      </c>
      <c r="AA124" s="20">
        <f t="shared" si="20"/>
        <v>4709.4543775816801</v>
      </c>
      <c r="AD124"/>
    </row>
    <row r="125" spans="1:30" ht="14.4" x14ac:dyDescent="0.3">
      <c r="A125" s="12" t="s">
        <v>254</v>
      </c>
      <c r="B125" s="4" t="s">
        <v>255</v>
      </c>
      <c r="C125" s="5">
        <f t="shared" si="21"/>
        <v>124</v>
      </c>
      <c r="D125" s="2" t="s">
        <v>358</v>
      </c>
      <c r="E125" s="16">
        <f>Dsp_POFxSCN124!E125/SUM(Dsp_POFxSCN124!$E125:$N125)</f>
        <v>1.8246079131578063E-2</v>
      </c>
      <c r="F125" s="16">
        <f>Dsp_POFxSCN124!F125/SUM(Dsp_POFxSCN124!$E125:$N125)</f>
        <v>2.8888704651664446E-2</v>
      </c>
      <c r="G125" s="16">
        <f>Dsp_POFxSCN124!G125/SUM(Dsp_POFxSCN124!$E125:$N125)</f>
        <v>6.7154103863293568E-2</v>
      </c>
      <c r="H125" s="16">
        <f>Dsp_POFxSCN124!H125/SUM(Dsp_POFxSCN124!$E125:$N125)</f>
        <v>3.253293461445856E-2</v>
      </c>
      <c r="I125" s="16">
        <f>Dsp_POFxSCN124!I125/SUM(Dsp_POFxSCN124!$E125:$N125)</f>
        <v>7.8489206436612086E-2</v>
      </c>
      <c r="J125" s="16">
        <f>Dsp_POFxSCN124!J125/SUM(Dsp_POFxSCN124!$E125:$N125)</f>
        <v>7.6855903696094172E-2</v>
      </c>
      <c r="K125" s="16">
        <f>Dsp_POFxSCN124!K125/SUM(Dsp_POFxSCN124!$E125:$N125)</f>
        <v>0.14948851546878508</v>
      </c>
      <c r="L125" s="16">
        <f>Dsp_POFxSCN124!L125/SUM(Dsp_POFxSCN124!$E125:$N125)</f>
        <v>0.11888346265329187</v>
      </c>
      <c r="M125" s="16">
        <f>Dsp_POFxSCN124!M125/SUM(Dsp_POFxSCN124!$E125:$N125)</f>
        <v>0.14532855691325466</v>
      </c>
      <c r="N125" s="16">
        <f>Dsp_POFxSCN124!N125/SUM(Dsp_POFxSCN124!$E125:$N125)</f>
        <v>0.28413253257096754</v>
      </c>
      <c r="P125" s="18">
        <f>V3PUR!J125</f>
        <v>61996</v>
      </c>
      <c r="R125" s="20">
        <f t="shared" si="22"/>
        <v>1131.1839218413136</v>
      </c>
      <c r="S125" s="20">
        <f t="shared" si="12"/>
        <v>1790.984133584589</v>
      </c>
      <c r="T125" s="20">
        <f t="shared" si="13"/>
        <v>4163.2858231087484</v>
      </c>
      <c r="U125" s="20">
        <f t="shared" si="14"/>
        <v>2016.9118143579728</v>
      </c>
      <c r="V125" s="20">
        <f t="shared" si="15"/>
        <v>4866.016842244203</v>
      </c>
      <c r="W125" s="20">
        <f t="shared" si="16"/>
        <v>4764.7586055430538</v>
      </c>
      <c r="X125" s="20">
        <f t="shared" si="17"/>
        <v>9267.6900050027998</v>
      </c>
      <c r="Y125" s="20">
        <f t="shared" si="18"/>
        <v>7370.2991506534827</v>
      </c>
      <c r="Z125" s="20">
        <f t="shared" si="19"/>
        <v>9009.7892143941353</v>
      </c>
      <c r="AA125" s="20">
        <f t="shared" si="20"/>
        <v>17615.080489269705</v>
      </c>
      <c r="AD125"/>
    </row>
    <row r="126" spans="1:30" ht="14.4" x14ac:dyDescent="0.3">
      <c r="AD126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6380-77DB-42AE-8F9F-3A4128E90007}">
  <dimension ref="A1:N69"/>
  <sheetViews>
    <sheetView showGridLines="0" workbookViewId="0">
      <selection sqref="A1:C1"/>
    </sheetView>
  </sheetViews>
  <sheetFormatPr defaultRowHeight="14.4" x14ac:dyDescent="0.3"/>
  <cols>
    <col min="4" max="4" width="17.44140625" style="24" bestFit="1" customWidth="1"/>
    <col min="5" max="6" width="13.44140625" style="24" bestFit="1" customWidth="1"/>
    <col min="7" max="7" width="14.44140625" style="24" bestFit="1" customWidth="1"/>
    <col min="8" max="10" width="13.44140625" style="24" bestFit="1" customWidth="1"/>
    <col min="11" max="14" width="14.44140625" style="24" bestFit="1" customWidth="1"/>
  </cols>
  <sheetData>
    <row r="1" spans="1:14" x14ac:dyDescent="0.3">
      <c r="A1" s="38" t="s">
        <v>369</v>
      </c>
      <c r="B1" s="38"/>
      <c r="C1" s="38"/>
      <c r="D1" s="1" t="s">
        <v>370</v>
      </c>
      <c r="E1" s="14" t="s">
        <v>359</v>
      </c>
      <c r="F1" s="14" t="s">
        <v>360</v>
      </c>
      <c r="G1" s="14" t="s">
        <v>361</v>
      </c>
      <c r="H1" s="14" t="s">
        <v>362</v>
      </c>
      <c r="I1" s="14" t="s">
        <v>363</v>
      </c>
      <c r="J1" s="14" t="s">
        <v>364</v>
      </c>
      <c r="K1" s="14" t="s">
        <v>365</v>
      </c>
      <c r="L1" s="14" t="s">
        <v>366</v>
      </c>
      <c r="M1" s="14" t="s">
        <v>367</v>
      </c>
      <c r="N1" s="14" t="s">
        <v>368</v>
      </c>
    </row>
    <row r="2" spans="1:14" x14ac:dyDescent="0.3">
      <c r="A2" s="12" t="s">
        <v>495</v>
      </c>
      <c r="B2" s="4" t="s">
        <v>439</v>
      </c>
      <c r="C2" s="5">
        <f>C1+1</f>
        <v>1</v>
      </c>
      <c r="D2" s="23" t="s">
        <v>376</v>
      </c>
      <c r="E2" s="26">
        <v>3088750807</v>
      </c>
      <c r="F2" s="26">
        <v>2462289970</v>
      </c>
      <c r="G2" s="26">
        <v>3663363003</v>
      </c>
      <c r="H2" s="26">
        <v>1109637236</v>
      </c>
      <c r="I2" s="26">
        <v>1111626586</v>
      </c>
      <c r="J2" s="26">
        <v>589464426.79999995</v>
      </c>
      <c r="K2" s="26">
        <v>958756336.39999998</v>
      </c>
      <c r="L2" s="26">
        <v>170429841.5</v>
      </c>
      <c r="M2" s="26">
        <v>140795395.80000001</v>
      </c>
      <c r="N2" s="26">
        <v>56803636</v>
      </c>
    </row>
    <row r="3" spans="1:14" x14ac:dyDescent="0.3">
      <c r="A3" s="12" t="s">
        <v>496</v>
      </c>
      <c r="B3" s="7" t="s">
        <v>440</v>
      </c>
      <c r="C3" s="5">
        <f t="shared" ref="C3:C66" si="0">C2+1</f>
        <v>2</v>
      </c>
      <c r="D3" s="23" t="s">
        <v>377</v>
      </c>
      <c r="E3" s="26">
        <v>1071527832</v>
      </c>
      <c r="F3" s="26">
        <v>1289261274</v>
      </c>
      <c r="G3" s="26">
        <v>2021474694</v>
      </c>
      <c r="H3" s="26">
        <v>494000575.89999998</v>
      </c>
      <c r="I3" s="26">
        <v>548415609.89999998</v>
      </c>
      <c r="J3" s="26">
        <v>264317842.09999999</v>
      </c>
      <c r="K3" s="26">
        <v>122111649.7</v>
      </c>
      <c r="L3" s="26">
        <v>81957854.310000002</v>
      </c>
      <c r="M3" s="26">
        <v>1038660403</v>
      </c>
      <c r="N3" s="26">
        <v>31452974.25</v>
      </c>
    </row>
    <row r="4" spans="1:14" x14ac:dyDescent="0.3">
      <c r="A4" s="12" t="s">
        <v>497</v>
      </c>
      <c r="B4" s="4" t="s">
        <v>441</v>
      </c>
      <c r="C4" s="5">
        <f t="shared" si="0"/>
        <v>3</v>
      </c>
      <c r="D4" s="23" t="s">
        <v>378</v>
      </c>
      <c r="E4" s="26">
        <v>413413956</v>
      </c>
      <c r="F4" s="26">
        <v>469627964.60000002</v>
      </c>
      <c r="G4" s="26">
        <v>576427000.60000002</v>
      </c>
      <c r="H4" s="26">
        <v>146806199.59999999</v>
      </c>
      <c r="I4" s="26">
        <v>230166020.5</v>
      </c>
      <c r="J4" s="26">
        <v>81070805.25</v>
      </c>
      <c r="K4" s="26">
        <v>170148257.30000001</v>
      </c>
      <c r="L4" s="26">
        <v>67430664.25</v>
      </c>
      <c r="M4" s="26">
        <v>67910449.25</v>
      </c>
      <c r="N4" s="26">
        <v>0</v>
      </c>
    </row>
    <row r="5" spans="1:14" x14ac:dyDescent="0.3">
      <c r="A5" s="12" t="s">
        <v>498</v>
      </c>
      <c r="B5" s="4" t="s">
        <v>442</v>
      </c>
      <c r="C5" s="5">
        <f t="shared" si="0"/>
        <v>4</v>
      </c>
      <c r="D5" s="23" t="s">
        <v>379</v>
      </c>
      <c r="E5" s="26">
        <v>139586410.40000001</v>
      </c>
      <c r="F5" s="26">
        <v>117954539.59999999</v>
      </c>
      <c r="G5" s="26">
        <v>276687363.5</v>
      </c>
      <c r="H5" s="26">
        <v>205323481.59999999</v>
      </c>
      <c r="I5" s="26">
        <v>151699475.80000001</v>
      </c>
      <c r="J5" s="26">
        <v>93404485.129999995</v>
      </c>
      <c r="K5" s="26">
        <v>203569507.09999999</v>
      </c>
      <c r="L5" s="26">
        <v>6667008</v>
      </c>
      <c r="M5" s="26">
        <v>8416312</v>
      </c>
      <c r="N5" s="26">
        <v>58204932</v>
      </c>
    </row>
    <row r="6" spans="1:14" x14ac:dyDescent="0.3">
      <c r="A6" s="12" t="s">
        <v>499</v>
      </c>
      <c r="B6" s="4" t="s">
        <v>443</v>
      </c>
      <c r="C6" s="5">
        <f t="shared" si="0"/>
        <v>5</v>
      </c>
      <c r="D6" s="23" t="s">
        <v>380</v>
      </c>
      <c r="E6" s="26">
        <v>6988509.9380000001</v>
      </c>
      <c r="F6" s="26">
        <v>17066002.199999999</v>
      </c>
      <c r="G6" s="26">
        <v>90524904.129999995</v>
      </c>
      <c r="H6" s="26">
        <v>34127703</v>
      </c>
      <c r="I6" s="26">
        <v>306350324.30000001</v>
      </c>
      <c r="J6" s="26">
        <v>51981282.5</v>
      </c>
      <c r="K6" s="26">
        <v>227837684.80000001</v>
      </c>
      <c r="L6" s="26">
        <v>100481809</v>
      </c>
      <c r="M6" s="26">
        <v>564899501</v>
      </c>
      <c r="N6" s="26">
        <v>324214292.5</v>
      </c>
    </row>
    <row r="7" spans="1:14" x14ac:dyDescent="0.3">
      <c r="A7" s="12" t="s">
        <v>500</v>
      </c>
      <c r="B7" s="4" t="s">
        <v>444</v>
      </c>
      <c r="C7" s="5">
        <f t="shared" si="0"/>
        <v>6</v>
      </c>
      <c r="D7" s="23" t="s">
        <v>381</v>
      </c>
      <c r="E7" s="26">
        <v>29322884.100000001</v>
      </c>
      <c r="F7" s="26">
        <v>37117981.229999997</v>
      </c>
      <c r="G7" s="26">
        <v>130806148.7</v>
      </c>
      <c r="H7" s="26">
        <v>41534522.380000003</v>
      </c>
      <c r="I7" s="26">
        <v>254091110.80000001</v>
      </c>
      <c r="J7" s="26">
        <v>187959968.59999999</v>
      </c>
      <c r="K7" s="26">
        <v>248468052.80000001</v>
      </c>
      <c r="L7" s="26">
        <v>55599554</v>
      </c>
      <c r="M7" s="26">
        <v>131690372.3</v>
      </c>
      <c r="N7" s="26">
        <v>128228696</v>
      </c>
    </row>
    <row r="8" spans="1:14" x14ac:dyDescent="0.3">
      <c r="A8" s="12" t="s">
        <v>501</v>
      </c>
      <c r="B8" s="4" t="s">
        <v>445</v>
      </c>
      <c r="C8" s="5">
        <f t="shared" si="0"/>
        <v>7</v>
      </c>
      <c r="D8" s="23" t="s">
        <v>382</v>
      </c>
      <c r="E8" s="26">
        <v>444207.96879999997</v>
      </c>
      <c r="F8" s="26">
        <v>0</v>
      </c>
      <c r="G8" s="26">
        <v>35547017</v>
      </c>
      <c r="H8" s="26">
        <v>21154760</v>
      </c>
      <c r="I8" s="26">
        <v>20484040</v>
      </c>
      <c r="J8" s="26">
        <v>0</v>
      </c>
      <c r="K8" s="26">
        <v>7815227.5</v>
      </c>
      <c r="L8" s="26">
        <v>0</v>
      </c>
      <c r="M8" s="26">
        <v>69233760</v>
      </c>
      <c r="N8" s="26">
        <v>104610440</v>
      </c>
    </row>
    <row r="9" spans="1:14" x14ac:dyDescent="0.3">
      <c r="A9" s="12" t="s">
        <v>502</v>
      </c>
      <c r="B9" s="7" t="s">
        <v>446</v>
      </c>
      <c r="C9" s="5">
        <f t="shared" si="0"/>
        <v>8</v>
      </c>
      <c r="D9" s="23" t="s">
        <v>383</v>
      </c>
      <c r="E9" s="26">
        <v>206204563.30000001</v>
      </c>
      <c r="F9" s="26">
        <v>525622416</v>
      </c>
      <c r="G9" s="26">
        <v>1380073803</v>
      </c>
      <c r="H9" s="26">
        <v>605053755.39999998</v>
      </c>
      <c r="I9" s="26">
        <v>1070656096</v>
      </c>
      <c r="J9" s="26">
        <v>786827453.60000002</v>
      </c>
      <c r="K9" s="26">
        <v>367362886.80000001</v>
      </c>
      <c r="L9" s="26">
        <v>85592585.25</v>
      </c>
      <c r="M9" s="26">
        <v>164297495</v>
      </c>
      <c r="N9" s="26">
        <v>70585635.379999995</v>
      </c>
    </row>
    <row r="10" spans="1:14" x14ac:dyDescent="0.3">
      <c r="A10" s="12" t="s">
        <v>503</v>
      </c>
      <c r="B10" s="4" t="s">
        <v>447</v>
      </c>
      <c r="C10" s="5">
        <f t="shared" si="0"/>
        <v>9</v>
      </c>
      <c r="D10" s="23" t="s">
        <v>384</v>
      </c>
      <c r="E10" s="26">
        <v>219044514.5</v>
      </c>
      <c r="F10" s="26">
        <v>201843069.90000001</v>
      </c>
      <c r="G10" s="26">
        <v>438237073.60000002</v>
      </c>
      <c r="H10" s="26">
        <v>205181880.80000001</v>
      </c>
      <c r="I10" s="26">
        <v>393017897.5</v>
      </c>
      <c r="J10" s="26">
        <v>113342155.5</v>
      </c>
      <c r="K10" s="26">
        <v>522263830.80000001</v>
      </c>
      <c r="L10" s="26">
        <v>21522064</v>
      </c>
      <c r="M10" s="26">
        <v>5582041</v>
      </c>
      <c r="N10" s="26">
        <v>183523203.80000001</v>
      </c>
    </row>
    <row r="11" spans="1:14" x14ac:dyDescent="0.3">
      <c r="A11" s="12" t="s">
        <v>504</v>
      </c>
      <c r="B11" s="4" t="s">
        <v>67</v>
      </c>
      <c r="C11" s="5">
        <f t="shared" si="0"/>
        <v>10</v>
      </c>
      <c r="D11" s="23" t="s">
        <v>385</v>
      </c>
      <c r="E11" s="26">
        <v>300430052.10000002</v>
      </c>
      <c r="F11" s="26">
        <v>561863407.29999995</v>
      </c>
      <c r="G11" s="26">
        <v>1325594667</v>
      </c>
      <c r="H11" s="26">
        <v>520144184</v>
      </c>
      <c r="I11" s="26">
        <v>673365173</v>
      </c>
      <c r="J11" s="26">
        <v>394304263.80000001</v>
      </c>
      <c r="K11" s="26">
        <v>1354079091</v>
      </c>
      <c r="L11" s="26">
        <v>357902135.89999998</v>
      </c>
      <c r="M11" s="26">
        <v>580246376.5</v>
      </c>
      <c r="N11" s="26">
        <v>398806924.30000001</v>
      </c>
    </row>
    <row r="12" spans="1:14" x14ac:dyDescent="0.3">
      <c r="A12" s="13" t="s">
        <v>505</v>
      </c>
      <c r="B12" s="4" t="s">
        <v>448</v>
      </c>
      <c r="C12" s="5">
        <f t="shared" si="0"/>
        <v>11</v>
      </c>
      <c r="D12" s="23" t="s">
        <v>386</v>
      </c>
      <c r="E12" s="26">
        <v>13475368.630000001</v>
      </c>
      <c r="F12" s="26">
        <v>46906915.729999997</v>
      </c>
      <c r="G12" s="26">
        <v>248597331.30000001</v>
      </c>
      <c r="H12" s="26">
        <v>82773857.5</v>
      </c>
      <c r="I12" s="26">
        <v>217192361</v>
      </c>
      <c r="J12" s="26">
        <v>0</v>
      </c>
      <c r="K12" s="26">
        <v>111604711</v>
      </c>
      <c r="L12" s="26">
        <v>73850388</v>
      </c>
      <c r="M12" s="26">
        <v>95418600</v>
      </c>
      <c r="N12" s="26">
        <v>0</v>
      </c>
    </row>
    <row r="13" spans="1:14" x14ac:dyDescent="0.3">
      <c r="A13" s="13" t="s">
        <v>506</v>
      </c>
      <c r="B13" s="4" t="s">
        <v>449</v>
      </c>
      <c r="C13" s="5">
        <f t="shared" si="0"/>
        <v>12</v>
      </c>
      <c r="D13" s="23" t="s">
        <v>387</v>
      </c>
      <c r="E13" s="26">
        <v>3470964.25</v>
      </c>
      <c r="F13" s="26">
        <v>21831366.25</v>
      </c>
      <c r="G13" s="26">
        <v>42143211.380000003</v>
      </c>
      <c r="H13" s="26">
        <v>0</v>
      </c>
      <c r="I13" s="26">
        <v>76091238.879999995</v>
      </c>
      <c r="J13" s="26">
        <v>31970120</v>
      </c>
      <c r="K13" s="26">
        <v>111848053.59999999</v>
      </c>
      <c r="L13" s="26">
        <v>8022926.0630000001</v>
      </c>
      <c r="M13" s="26">
        <v>41148008</v>
      </c>
      <c r="N13" s="26">
        <v>0</v>
      </c>
    </row>
    <row r="14" spans="1:14" x14ac:dyDescent="0.3">
      <c r="A14" s="12" t="s">
        <v>507</v>
      </c>
      <c r="B14" s="4" t="s">
        <v>450</v>
      </c>
      <c r="C14" s="5">
        <f t="shared" si="0"/>
        <v>13</v>
      </c>
      <c r="D14" s="23" t="s">
        <v>388</v>
      </c>
      <c r="E14" s="26">
        <v>182075028.30000001</v>
      </c>
      <c r="F14" s="26">
        <v>239512679.19999999</v>
      </c>
      <c r="G14" s="26">
        <v>757023180.20000005</v>
      </c>
      <c r="H14" s="26">
        <v>378546447.89999998</v>
      </c>
      <c r="I14" s="26">
        <v>599496594.70000005</v>
      </c>
      <c r="J14" s="26">
        <v>299772971.19999999</v>
      </c>
      <c r="K14" s="26">
        <v>603475461.10000002</v>
      </c>
      <c r="L14" s="26">
        <v>292511227.5</v>
      </c>
      <c r="M14" s="26">
        <v>668803929.29999995</v>
      </c>
      <c r="N14" s="26">
        <v>558126614</v>
      </c>
    </row>
    <row r="15" spans="1:14" x14ac:dyDescent="0.3">
      <c r="A15" s="12" t="s">
        <v>508</v>
      </c>
      <c r="B15" s="4" t="s">
        <v>451</v>
      </c>
      <c r="C15" s="5">
        <f t="shared" si="0"/>
        <v>14</v>
      </c>
      <c r="D15" s="23" t="s">
        <v>389</v>
      </c>
      <c r="E15" s="26">
        <v>220911720.69999999</v>
      </c>
      <c r="F15" s="26">
        <v>523989578.80000001</v>
      </c>
      <c r="G15" s="26">
        <v>1524052713</v>
      </c>
      <c r="H15" s="26">
        <v>665622669.20000005</v>
      </c>
      <c r="I15" s="26">
        <v>847030486.5</v>
      </c>
      <c r="J15" s="26">
        <v>325936286.10000002</v>
      </c>
      <c r="K15" s="26">
        <v>389207116.60000002</v>
      </c>
      <c r="L15" s="26">
        <v>245266401.09999999</v>
      </c>
      <c r="M15" s="26">
        <v>193854887</v>
      </c>
      <c r="N15" s="26">
        <v>43451456</v>
      </c>
    </row>
    <row r="16" spans="1:14" x14ac:dyDescent="0.3">
      <c r="A16" s="12" t="s">
        <v>509</v>
      </c>
      <c r="B16" s="7" t="s">
        <v>452</v>
      </c>
      <c r="C16" s="5">
        <f t="shared" si="0"/>
        <v>15</v>
      </c>
      <c r="D16" s="23" t="s">
        <v>390</v>
      </c>
      <c r="E16" s="26">
        <v>171763330.90000001</v>
      </c>
      <c r="F16" s="26">
        <v>296979128</v>
      </c>
      <c r="G16" s="26">
        <v>913890578.5</v>
      </c>
      <c r="H16" s="26">
        <v>580442510.70000005</v>
      </c>
      <c r="I16" s="26">
        <v>1070407400</v>
      </c>
      <c r="J16" s="26">
        <v>361102685.80000001</v>
      </c>
      <c r="K16" s="26">
        <v>699129502.10000002</v>
      </c>
      <c r="L16" s="26">
        <v>44148543.75</v>
      </c>
      <c r="M16" s="26">
        <v>433699055.60000002</v>
      </c>
      <c r="N16" s="26">
        <v>317726784</v>
      </c>
    </row>
    <row r="17" spans="1:14" x14ac:dyDescent="0.3">
      <c r="A17" s="13" t="s">
        <v>510</v>
      </c>
      <c r="B17" s="7" t="s">
        <v>453</v>
      </c>
      <c r="C17" s="5">
        <f t="shared" si="0"/>
        <v>16</v>
      </c>
      <c r="D17" s="23" t="s">
        <v>391</v>
      </c>
      <c r="E17" s="26">
        <v>265814295.30000001</v>
      </c>
      <c r="F17" s="26">
        <v>416408629.39999998</v>
      </c>
      <c r="G17" s="26">
        <v>687090122.5</v>
      </c>
      <c r="H17" s="26">
        <v>212573997.80000001</v>
      </c>
      <c r="I17" s="26">
        <v>294994615.39999998</v>
      </c>
      <c r="J17" s="26">
        <v>152900684.5</v>
      </c>
      <c r="K17" s="26">
        <v>575794331.60000002</v>
      </c>
      <c r="L17" s="26">
        <v>105984369</v>
      </c>
      <c r="M17" s="26">
        <v>19561643.66</v>
      </c>
      <c r="N17" s="26">
        <v>0</v>
      </c>
    </row>
    <row r="18" spans="1:14" x14ac:dyDescent="0.3">
      <c r="A18" s="12" t="s">
        <v>511</v>
      </c>
      <c r="B18" s="4" t="s">
        <v>454</v>
      </c>
      <c r="C18" s="5">
        <f t="shared" si="0"/>
        <v>17</v>
      </c>
      <c r="D18" s="23" t="s">
        <v>392</v>
      </c>
      <c r="E18" s="26">
        <v>40789840.240000002</v>
      </c>
      <c r="F18" s="26">
        <v>209681824.5</v>
      </c>
      <c r="G18" s="26">
        <v>375712940.5</v>
      </c>
      <c r="H18" s="26">
        <v>164138485.40000001</v>
      </c>
      <c r="I18" s="26">
        <v>266855020.09999999</v>
      </c>
      <c r="J18" s="26">
        <v>291095939.30000001</v>
      </c>
      <c r="K18" s="26">
        <v>616109648.29999995</v>
      </c>
      <c r="L18" s="26">
        <v>278541515.30000001</v>
      </c>
      <c r="M18" s="26">
        <v>114132737.8</v>
      </c>
      <c r="N18" s="26">
        <v>294058104</v>
      </c>
    </row>
    <row r="19" spans="1:14" x14ac:dyDescent="0.3">
      <c r="A19" s="12" t="s">
        <v>512</v>
      </c>
      <c r="B19" s="4" t="s">
        <v>455</v>
      </c>
      <c r="C19" s="5">
        <f t="shared" si="0"/>
        <v>18</v>
      </c>
      <c r="D19" s="23" t="s">
        <v>393</v>
      </c>
      <c r="E19" s="26">
        <v>3192676.75</v>
      </c>
      <c r="F19" s="26">
        <v>12618581.689999999</v>
      </c>
      <c r="G19" s="26">
        <v>623820</v>
      </c>
      <c r="H19" s="26">
        <v>114650528</v>
      </c>
      <c r="I19" s="26">
        <v>33260667</v>
      </c>
      <c r="J19" s="26">
        <v>78083676.25</v>
      </c>
      <c r="K19" s="26">
        <v>5201320</v>
      </c>
      <c r="L19" s="26">
        <v>0</v>
      </c>
      <c r="M19" s="26">
        <v>142621248</v>
      </c>
      <c r="N19" s="26">
        <v>244836816</v>
      </c>
    </row>
    <row r="20" spans="1:14" x14ac:dyDescent="0.3">
      <c r="A20" s="12" t="s">
        <v>513</v>
      </c>
      <c r="B20" s="7" t="s">
        <v>456</v>
      </c>
      <c r="C20" s="5">
        <f t="shared" si="0"/>
        <v>19</v>
      </c>
      <c r="D20" s="23" t="s">
        <v>394</v>
      </c>
      <c r="E20" s="26">
        <v>143124625.19999999</v>
      </c>
      <c r="F20" s="26">
        <v>554873252.79999995</v>
      </c>
      <c r="G20" s="26">
        <v>524961448.89999998</v>
      </c>
      <c r="H20" s="26">
        <v>357937818.39999998</v>
      </c>
      <c r="I20" s="26">
        <v>948568254.39999998</v>
      </c>
      <c r="J20" s="26">
        <v>239429968</v>
      </c>
      <c r="K20" s="26">
        <v>398770984.5</v>
      </c>
      <c r="L20" s="26">
        <v>89837032</v>
      </c>
      <c r="M20" s="26">
        <v>41148385</v>
      </c>
      <c r="N20" s="26">
        <v>241668168</v>
      </c>
    </row>
    <row r="21" spans="1:14" x14ac:dyDescent="0.3">
      <c r="A21" s="13" t="s">
        <v>514</v>
      </c>
      <c r="B21" s="7" t="s">
        <v>457</v>
      </c>
      <c r="C21" s="5">
        <f t="shared" si="0"/>
        <v>20</v>
      </c>
      <c r="D21" s="23" t="s">
        <v>395</v>
      </c>
      <c r="E21" s="26">
        <v>81865598.579999998</v>
      </c>
      <c r="F21" s="26">
        <v>231650914.90000001</v>
      </c>
      <c r="G21" s="26">
        <v>517738225.30000001</v>
      </c>
      <c r="H21" s="26">
        <v>255734563.59999999</v>
      </c>
      <c r="I21" s="26">
        <v>545705424.29999995</v>
      </c>
      <c r="J21" s="26">
        <v>553534444.10000002</v>
      </c>
      <c r="K21" s="26">
        <v>874496109.89999998</v>
      </c>
      <c r="L21" s="26">
        <v>739257165.29999995</v>
      </c>
      <c r="M21" s="26">
        <v>910785606.5</v>
      </c>
      <c r="N21" s="26">
        <v>1140984618</v>
      </c>
    </row>
    <row r="22" spans="1:14" x14ac:dyDescent="0.3">
      <c r="A22" s="12" t="s">
        <v>515</v>
      </c>
      <c r="B22" s="7" t="s">
        <v>458</v>
      </c>
      <c r="C22" s="5">
        <f t="shared" si="0"/>
        <v>21</v>
      </c>
      <c r="D22" s="23" t="s">
        <v>396</v>
      </c>
      <c r="E22" s="26">
        <v>10122137.5</v>
      </c>
      <c r="F22" s="26">
        <v>35116325.560000002</v>
      </c>
      <c r="G22" s="26">
        <v>17694095.530000001</v>
      </c>
      <c r="H22" s="26">
        <v>41768175.060000002</v>
      </c>
      <c r="I22" s="26">
        <v>447574749.39999998</v>
      </c>
      <c r="J22" s="26">
        <v>76553508</v>
      </c>
      <c r="K22" s="26">
        <v>179773368.5</v>
      </c>
      <c r="L22" s="26">
        <v>199488984</v>
      </c>
      <c r="M22" s="26">
        <v>458057987.5</v>
      </c>
      <c r="N22" s="26">
        <v>364214324</v>
      </c>
    </row>
    <row r="23" spans="1:14" x14ac:dyDescent="0.3">
      <c r="A23" s="12" t="s">
        <v>516</v>
      </c>
      <c r="B23" s="4" t="s">
        <v>459</v>
      </c>
      <c r="C23" s="5">
        <f t="shared" si="0"/>
        <v>22</v>
      </c>
      <c r="D23" s="23" t="s">
        <v>397</v>
      </c>
      <c r="E23" s="26">
        <v>3984293.68</v>
      </c>
      <c r="F23" s="26">
        <v>26100257</v>
      </c>
      <c r="G23" s="26">
        <v>168872520.40000001</v>
      </c>
      <c r="H23" s="26">
        <v>242234389.19999999</v>
      </c>
      <c r="I23" s="26">
        <v>291008452.39999998</v>
      </c>
      <c r="J23" s="26">
        <v>269561261.5</v>
      </c>
      <c r="K23" s="26">
        <v>855960976.5</v>
      </c>
      <c r="L23" s="26">
        <v>238530776</v>
      </c>
      <c r="M23" s="26">
        <v>182231006</v>
      </c>
      <c r="N23" s="26">
        <v>904242903.5</v>
      </c>
    </row>
    <row r="24" spans="1:14" x14ac:dyDescent="0.3">
      <c r="A24" s="12" t="s">
        <v>517</v>
      </c>
      <c r="B24" s="7" t="s">
        <v>460</v>
      </c>
      <c r="C24" s="5">
        <f t="shared" si="0"/>
        <v>23</v>
      </c>
      <c r="D24" s="23" t="s">
        <v>398</v>
      </c>
      <c r="E24" s="26">
        <v>20373861.809999999</v>
      </c>
      <c r="F24" s="26">
        <v>147215850.09999999</v>
      </c>
      <c r="G24" s="26">
        <v>508790640.10000002</v>
      </c>
      <c r="H24" s="26">
        <v>244288496.59999999</v>
      </c>
      <c r="I24" s="26">
        <v>366156618.39999998</v>
      </c>
      <c r="J24" s="26">
        <v>630738325</v>
      </c>
      <c r="K24" s="26">
        <v>457135925.39999998</v>
      </c>
      <c r="L24" s="26">
        <v>284485260.80000001</v>
      </c>
      <c r="M24" s="26">
        <v>1137711384</v>
      </c>
      <c r="N24" s="26">
        <v>145561488</v>
      </c>
    </row>
    <row r="25" spans="1:14" x14ac:dyDescent="0.3">
      <c r="A25" s="12" t="s">
        <v>518</v>
      </c>
      <c r="B25" s="4" t="s">
        <v>461</v>
      </c>
      <c r="C25" s="5">
        <f t="shared" si="0"/>
        <v>24</v>
      </c>
      <c r="D25" s="23" t="s">
        <v>399</v>
      </c>
      <c r="E25" s="26">
        <v>279568539.19999999</v>
      </c>
      <c r="F25" s="26">
        <v>397026811.30000001</v>
      </c>
      <c r="G25" s="26">
        <v>1221725784</v>
      </c>
      <c r="H25" s="26">
        <v>353135975.10000002</v>
      </c>
      <c r="I25" s="26">
        <v>276942067.80000001</v>
      </c>
      <c r="J25" s="26">
        <v>149523972.90000001</v>
      </c>
      <c r="K25" s="26">
        <v>303232158.5</v>
      </c>
      <c r="L25" s="26">
        <v>56427693</v>
      </c>
      <c r="M25" s="26">
        <v>308347456</v>
      </c>
      <c r="N25" s="26">
        <v>273127090</v>
      </c>
    </row>
    <row r="26" spans="1:14" x14ac:dyDescent="0.3">
      <c r="A26" s="13" t="s">
        <v>519</v>
      </c>
      <c r="B26" s="4" t="s">
        <v>462</v>
      </c>
      <c r="C26" s="5">
        <f t="shared" si="0"/>
        <v>25</v>
      </c>
      <c r="D26" s="23" t="s">
        <v>400</v>
      </c>
      <c r="E26" s="26">
        <v>15156649.470000001</v>
      </c>
      <c r="F26" s="26">
        <v>99480618.5</v>
      </c>
      <c r="G26" s="26">
        <v>323082764.30000001</v>
      </c>
      <c r="H26" s="26">
        <v>96309621.359999999</v>
      </c>
      <c r="I26" s="26">
        <v>311478219.19999999</v>
      </c>
      <c r="J26" s="26">
        <v>263782852.69999999</v>
      </c>
      <c r="K26" s="26">
        <v>686565981.10000002</v>
      </c>
      <c r="L26" s="26">
        <v>200657853</v>
      </c>
      <c r="M26" s="26">
        <v>415376345</v>
      </c>
      <c r="N26" s="26">
        <v>557662004</v>
      </c>
    </row>
    <row r="27" spans="1:14" x14ac:dyDescent="0.3">
      <c r="A27" s="13" t="s">
        <v>520</v>
      </c>
      <c r="B27" s="4" t="s">
        <v>463</v>
      </c>
      <c r="C27" s="5">
        <f t="shared" si="0"/>
        <v>26</v>
      </c>
      <c r="D27" s="23" t="s">
        <v>401</v>
      </c>
      <c r="E27" s="26">
        <v>18535765.809999999</v>
      </c>
      <c r="F27" s="26">
        <v>115594031.7</v>
      </c>
      <c r="G27" s="26">
        <v>297868292.30000001</v>
      </c>
      <c r="H27" s="26">
        <v>371515424.19999999</v>
      </c>
      <c r="I27" s="26">
        <v>423328200.69999999</v>
      </c>
      <c r="J27" s="26">
        <v>153140616.59999999</v>
      </c>
      <c r="K27" s="26">
        <v>648938530</v>
      </c>
      <c r="L27" s="26">
        <v>334897176.80000001</v>
      </c>
      <c r="M27" s="26">
        <v>204146011.80000001</v>
      </c>
      <c r="N27" s="26">
        <v>204256636</v>
      </c>
    </row>
    <row r="28" spans="1:14" x14ac:dyDescent="0.3">
      <c r="A28" s="12" t="s">
        <v>521</v>
      </c>
      <c r="B28" s="4" t="s">
        <v>464</v>
      </c>
      <c r="C28" s="5">
        <f t="shared" si="0"/>
        <v>27</v>
      </c>
      <c r="D28" s="23" t="s">
        <v>402</v>
      </c>
      <c r="E28" s="26">
        <v>208034355.19999999</v>
      </c>
      <c r="F28" s="26">
        <v>326689171.5</v>
      </c>
      <c r="G28" s="26">
        <v>998545800.79999995</v>
      </c>
      <c r="H28" s="26">
        <v>646408953.89999998</v>
      </c>
      <c r="I28" s="26">
        <v>917985277.70000005</v>
      </c>
      <c r="J28" s="26">
        <v>1139543125</v>
      </c>
      <c r="K28" s="26">
        <v>1100438375</v>
      </c>
      <c r="L28" s="26">
        <v>1475126173</v>
      </c>
      <c r="M28" s="26">
        <v>811861879</v>
      </c>
      <c r="N28" s="26">
        <v>280134038</v>
      </c>
    </row>
    <row r="29" spans="1:14" x14ac:dyDescent="0.3">
      <c r="A29" s="13" t="s">
        <v>522</v>
      </c>
      <c r="B29" s="7" t="s">
        <v>465</v>
      </c>
      <c r="C29" s="5">
        <f t="shared" si="0"/>
        <v>28</v>
      </c>
      <c r="D29" s="23" t="s">
        <v>403</v>
      </c>
      <c r="E29" s="26">
        <v>41980022.130000003</v>
      </c>
      <c r="F29" s="26">
        <v>136854929</v>
      </c>
      <c r="G29" s="26">
        <v>310731211.39999998</v>
      </c>
      <c r="H29" s="26">
        <v>123386146.3</v>
      </c>
      <c r="I29" s="26">
        <v>249335668.5</v>
      </c>
      <c r="J29" s="26">
        <v>295548605.39999998</v>
      </c>
      <c r="K29" s="26">
        <v>451218579.5</v>
      </c>
      <c r="L29" s="26">
        <v>290533088</v>
      </c>
      <c r="M29" s="26">
        <v>999379621</v>
      </c>
      <c r="N29" s="26">
        <v>522005868</v>
      </c>
    </row>
    <row r="30" spans="1:14" x14ac:dyDescent="0.3">
      <c r="A30" s="12" t="s">
        <v>523</v>
      </c>
      <c r="B30" s="4" t="s">
        <v>466</v>
      </c>
      <c r="C30" s="5">
        <f t="shared" si="0"/>
        <v>29</v>
      </c>
      <c r="D30" s="23" t="s">
        <v>404</v>
      </c>
      <c r="E30" s="26">
        <v>13160653.960000001</v>
      </c>
      <c r="F30" s="26">
        <v>81007082.530000001</v>
      </c>
      <c r="G30" s="26">
        <v>254230054.40000001</v>
      </c>
      <c r="H30" s="26">
        <v>389007307.5</v>
      </c>
      <c r="I30" s="26">
        <v>413923509.5</v>
      </c>
      <c r="J30" s="26">
        <v>263179117.09999999</v>
      </c>
      <c r="K30" s="26">
        <v>302937593.30000001</v>
      </c>
      <c r="L30" s="26">
        <v>596081218</v>
      </c>
      <c r="M30" s="26">
        <v>1780368365</v>
      </c>
      <c r="N30" s="26">
        <v>743154518</v>
      </c>
    </row>
    <row r="31" spans="1:14" x14ac:dyDescent="0.3">
      <c r="A31" s="13" t="s">
        <v>524</v>
      </c>
      <c r="B31" s="7" t="s">
        <v>467</v>
      </c>
      <c r="C31" s="5">
        <f t="shared" si="0"/>
        <v>30</v>
      </c>
      <c r="D31" s="23" t="s">
        <v>405</v>
      </c>
      <c r="E31" s="26">
        <v>176336139.5</v>
      </c>
      <c r="F31" s="26">
        <v>463489544</v>
      </c>
      <c r="G31" s="26">
        <v>1323466690</v>
      </c>
      <c r="H31" s="26">
        <v>1191145244</v>
      </c>
      <c r="I31" s="26">
        <v>1477022502</v>
      </c>
      <c r="J31" s="26">
        <v>1299950139</v>
      </c>
      <c r="K31" s="26">
        <v>1699293708</v>
      </c>
      <c r="L31" s="26">
        <v>1638613609</v>
      </c>
      <c r="M31" s="26">
        <v>1398636770</v>
      </c>
      <c r="N31" s="26">
        <v>1868294533</v>
      </c>
    </row>
    <row r="32" spans="1:14" x14ac:dyDescent="0.3">
      <c r="A32" s="13" t="s">
        <v>525</v>
      </c>
      <c r="B32" s="4" t="s">
        <v>468</v>
      </c>
      <c r="C32" s="5">
        <f t="shared" si="0"/>
        <v>31</v>
      </c>
      <c r="D32" s="23" t="s">
        <v>406</v>
      </c>
      <c r="E32" s="26">
        <v>6003380.4060000004</v>
      </c>
      <c r="F32" s="26">
        <v>55723636.5</v>
      </c>
      <c r="G32" s="26">
        <v>223267564.09999999</v>
      </c>
      <c r="H32" s="26">
        <v>227205578.30000001</v>
      </c>
      <c r="I32" s="26">
        <v>403158204.39999998</v>
      </c>
      <c r="J32" s="26">
        <v>361529245.80000001</v>
      </c>
      <c r="K32" s="26">
        <v>1096643500</v>
      </c>
      <c r="L32" s="26">
        <v>579446210</v>
      </c>
      <c r="M32" s="26">
        <v>208242103</v>
      </c>
      <c r="N32" s="26">
        <v>1195793648</v>
      </c>
    </row>
    <row r="33" spans="1:14" x14ac:dyDescent="0.3">
      <c r="A33" s="12" t="s">
        <v>526</v>
      </c>
      <c r="B33" s="4" t="s">
        <v>469</v>
      </c>
      <c r="C33" s="5">
        <f t="shared" si="0"/>
        <v>32</v>
      </c>
      <c r="D33" s="23" t="s">
        <v>407</v>
      </c>
      <c r="E33" s="26">
        <v>28852985.879999999</v>
      </c>
      <c r="F33" s="26">
        <v>79696203.939999998</v>
      </c>
      <c r="G33" s="26">
        <v>494672963.60000002</v>
      </c>
      <c r="H33" s="26">
        <v>367283824.30000001</v>
      </c>
      <c r="I33" s="26">
        <v>502490016.10000002</v>
      </c>
      <c r="J33" s="26">
        <v>689611207.39999998</v>
      </c>
      <c r="K33" s="26">
        <v>1187554856</v>
      </c>
      <c r="L33" s="26">
        <v>386284981.30000001</v>
      </c>
      <c r="M33" s="26">
        <v>596741493.29999995</v>
      </c>
      <c r="N33" s="26">
        <v>287259274</v>
      </c>
    </row>
    <row r="34" spans="1:14" x14ac:dyDescent="0.3">
      <c r="A34" s="12" t="s">
        <v>527</v>
      </c>
      <c r="B34" s="4" t="s">
        <v>470</v>
      </c>
      <c r="C34" s="5">
        <f t="shared" si="0"/>
        <v>33</v>
      </c>
      <c r="D34" s="23" t="s">
        <v>408</v>
      </c>
      <c r="E34" s="26">
        <v>33864505.829999998</v>
      </c>
      <c r="F34" s="26">
        <v>23289710</v>
      </c>
      <c r="G34" s="26">
        <v>168284200.90000001</v>
      </c>
      <c r="H34" s="26">
        <v>10230659</v>
      </c>
      <c r="I34" s="26">
        <v>309884521</v>
      </c>
      <c r="J34" s="26">
        <v>226148682.80000001</v>
      </c>
      <c r="K34" s="26">
        <v>241730368</v>
      </c>
      <c r="L34" s="26">
        <v>7286023</v>
      </c>
      <c r="M34" s="26">
        <v>227430880</v>
      </c>
      <c r="N34" s="26">
        <v>842129665.5</v>
      </c>
    </row>
    <row r="35" spans="1:14" x14ac:dyDescent="0.3">
      <c r="A35" s="13" t="s">
        <v>528</v>
      </c>
      <c r="B35" s="4" t="s">
        <v>471</v>
      </c>
      <c r="C35" s="5">
        <f t="shared" si="0"/>
        <v>34</v>
      </c>
      <c r="D35" s="23" t="s">
        <v>409</v>
      </c>
      <c r="E35" s="26">
        <v>177669521.80000001</v>
      </c>
      <c r="F35" s="26">
        <v>426471119.30000001</v>
      </c>
      <c r="G35" s="26">
        <v>958653854.89999998</v>
      </c>
      <c r="H35" s="26">
        <v>397530050.89999998</v>
      </c>
      <c r="I35" s="26">
        <v>710224940.5</v>
      </c>
      <c r="J35" s="26">
        <v>511037914.19999999</v>
      </c>
      <c r="K35" s="26">
        <v>633343560.89999998</v>
      </c>
      <c r="L35" s="26">
        <v>529372586.60000002</v>
      </c>
      <c r="M35" s="26">
        <v>937263835</v>
      </c>
      <c r="N35" s="26">
        <v>216726330.5</v>
      </c>
    </row>
    <row r="36" spans="1:14" x14ac:dyDescent="0.3">
      <c r="A36" s="13" t="s">
        <v>529</v>
      </c>
      <c r="B36" s="4" t="s">
        <v>472</v>
      </c>
      <c r="C36" s="5">
        <f t="shared" si="0"/>
        <v>35</v>
      </c>
      <c r="D36" s="23" t="s">
        <v>410</v>
      </c>
      <c r="E36" s="26">
        <v>69643449.25</v>
      </c>
      <c r="F36" s="26">
        <v>252631532.80000001</v>
      </c>
      <c r="G36" s="26">
        <v>287066667</v>
      </c>
      <c r="H36" s="26">
        <v>151945387.09999999</v>
      </c>
      <c r="I36" s="26">
        <v>442969473.5</v>
      </c>
      <c r="J36" s="26">
        <v>489103246.60000002</v>
      </c>
      <c r="K36" s="26">
        <v>383133610.10000002</v>
      </c>
      <c r="L36" s="26">
        <v>725461283.29999995</v>
      </c>
      <c r="M36" s="26">
        <v>610120994.39999998</v>
      </c>
      <c r="N36" s="26">
        <v>2250653506</v>
      </c>
    </row>
    <row r="37" spans="1:14" x14ac:dyDescent="0.3">
      <c r="A37" s="12" t="s">
        <v>530</v>
      </c>
      <c r="B37" s="4" t="s">
        <v>473</v>
      </c>
      <c r="C37" s="5">
        <f t="shared" si="0"/>
        <v>36</v>
      </c>
      <c r="D37" s="23" t="s">
        <v>411</v>
      </c>
      <c r="E37" s="26">
        <v>269708160.30000001</v>
      </c>
      <c r="F37" s="26">
        <v>441322196</v>
      </c>
      <c r="G37" s="26">
        <v>813048806.79999995</v>
      </c>
      <c r="H37" s="26">
        <v>662475553.29999995</v>
      </c>
      <c r="I37" s="26">
        <v>441090359.30000001</v>
      </c>
      <c r="J37" s="26">
        <v>481662425.10000002</v>
      </c>
      <c r="K37" s="26">
        <v>615784438.70000005</v>
      </c>
      <c r="L37" s="26">
        <v>412399227.5</v>
      </c>
      <c r="M37" s="26">
        <v>387305188.80000001</v>
      </c>
      <c r="N37" s="26">
        <v>324883558.80000001</v>
      </c>
    </row>
    <row r="38" spans="1:14" x14ac:dyDescent="0.3">
      <c r="A38" s="12" t="s">
        <v>531</v>
      </c>
      <c r="B38" s="4" t="s">
        <v>173</v>
      </c>
      <c r="C38" s="5">
        <f t="shared" si="0"/>
        <v>37</v>
      </c>
      <c r="D38" s="23" t="s">
        <v>412</v>
      </c>
      <c r="E38" s="26">
        <v>2227664930</v>
      </c>
      <c r="F38" s="26">
        <v>3377090863</v>
      </c>
      <c r="G38" s="26">
        <v>5542838091</v>
      </c>
      <c r="H38" s="26">
        <v>2094891659</v>
      </c>
      <c r="I38" s="26">
        <v>3205669815</v>
      </c>
      <c r="J38" s="26">
        <v>1751724259</v>
      </c>
      <c r="K38" s="26">
        <v>3018007815</v>
      </c>
      <c r="L38" s="26">
        <v>2022029196</v>
      </c>
      <c r="M38" s="26">
        <v>2103564150</v>
      </c>
      <c r="N38" s="26">
        <v>3172910140</v>
      </c>
    </row>
    <row r="39" spans="1:14" x14ac:dyDescent="0.3">
      <c r="A39" s="12" t="s">
        <v>532</v>
      </c>
      <c r="B39" s="4" t="s">
        <v>474</v>
      </c>
      <c r="C39" s="5">
        <f t="shared" si="0"/>
        <v>38</v>
      </c>
      <c r="D39" s="23" t="s">
        <v>413</v>
      </c>
      <c r="E39" s="26">
        <v>544642748</v>
      </c>
      <c r="F39" s="26">
        <v>1043390739</v>
      </c>
      <c r="G39" s="26">
        <v>2733330455</v>
      </c>
      <c r="H39" s="26">
        <v>1135774490</v>
      </c>
      <c r="I39" s="26">
        <v>2005046579</v>
      </c>
      <c r="J39" s="26">
        <v>1531651921</v>
      </c>
      <c r="K39" s="26">
        <v>1984474160</v>
      </c>
      <c r="L39" s="26">
        <v>1796353258</v>
      </c>
      <c r="M39" s="26">
        <v>514367916.89999998</v>
      </c>
      <c r="N39" s="26">
        <v>411634524</v>
      </c>
    </row>
    <row r="40" spans="1:14" x14ac:dyDescent="0.3">
      <c r="A40" s="12" t="s">
        <v>533</v>
      </c>
      <c r="B40" s="4" t="s">
        <v>475</v>
      </c>
      <c r="C40" s="5">
        <f t="shared" si="0"/>
        <v>39</v>
      </c>
      <c r="D40" s="23" t="s">
        <v>414</v>
      </c>
      <c r="E40" s="26">
        <v>2421861581</v>
      </c>
      <c r="F40" s="26">
        <v>5298383316</v>
      </c>
      <c r="G40" s="26">
        <v>13468500000</v>
      </c>
      <c r="H40" s="26">
        <v>5947315249</v>
      </c>
      <c r="I40" s="26">
        <v>9368886952</v>
      </c>
      <c r="J40" s="26">
        <v>7882601753</v>
      </c>
      <c r="K40" s="26">
        <v>9107190624</v>
      </c>
      <c r="L40" s="26">
        <v>5685105373</v>
      </c>
      <c r="M40" s="26">
        <v>4882610650</v>
      </c>
      <c r="N40" s="26">
        <v>6025861109</v>
      </c>
    </row>
    <row r="41" spans="1:14" x14ac:dyDescent="0.3">
      <c r="A41" s="12" t="s">
        <v>534</v>
      </c>
      <c r="B41" s="7" t="s">
        <v>476</v>
      </c>
      <c r="C41" s="5">
        <f t="shared" si="0"/>
        <v>40</v>
      </c>
      <c r="D41" s="23" t="s">
        <v>415</v>
      </c>
      <c r="E41" s="26">
        <v>418144333.30000001</v>
      </c>
      <c r="F41" s="26">
        <v>1116965184</v>
      </c>
      <c r="G41" s="26">
        <v>4191806674</v>
      </c>
      <c r="H41" s="26">
        <v>1528109750</v>
      </c>
      <c r="I41" s="26">
        <v>3307645286</v>
      </c>
      <c r="J41" s="26">
        <v>1945064360</v>
      </c>
      <c r="K41" s="26">
        <v>2099411482</v>
      </c>
      <c r="L41" s="26">
        <v>873929650</v>
      </c>
      <c r="M41" s="26">
        <v>1021565917</v>
      </c>
      <c r="N41" s="26">
        <v>196882873</v>
      </c>
    </row>
    <row r="42" spans="1:14" x14ac:dyDescent="0.3">
      <c r="A42" s="12" t="s">
        <v>535</v>
      </c>
      <c r="B42" s="4" t="s">
        <v>477</v>
      </c>
      <c r="C42" s="5">
        <f t="shared" si="0"/>
        <v>41</v>
      </c>
      <c r="D42" s="23" t="s">
        <v>416</v>
      </c>
      <c r="E42" s="26">
        <v>7165341.5310000004</v>
      </c>
      <c r="F42" s="26">
        <v>23824584.379999999</v>
      </c>
      <c r="G42" s="26">
        <v>37495659.439999998</v>
      </c>
      <c r="H42" s="26">
        <v>73233039.379999995</v>
      </c>
      <c r="I42" s="26">
        <v>108845474</v>
      </c>
      <c r="J42" s="26">
        <v>0</v>
      </c>
      <c r="K42" s="26">
        <v>89977145</v>
      </c>
      <c r="L42" s="26">
        <v>22369509</v>
      </c>
      <c r="M42" s="26">
        <v>18354426</v>
      </c>
      <c r="N42" s="26">
        <v>107738038</v>
      </c>
    </row>
    <row r="43" spans="1:14" x14ac:dyDescent="0.3">
      <c r="A43" s="12" t="s">
        <v>536</v>
      </c>
      <c r="B43" s="4" t="s">
        <v>187</v>
      </c>
      <c r="C43" s="5">
        <f t="shared" si="0"/>
        <v>42</v>
      </c>
      <c r="D43" s="23" t="s">
        <v>417</v>
      </c>
      <c r="E43" s="26">
        <v>0</v>
      </c>
      <c r="F43" s="26">
        <v>0</v>
      </c>
      <c r="G43" s="26">
        <v>104670704.59999999</v>
      </c>
      <c r="H43" s="26">
        <v>1631902.625</v>
      </c>
      <c r="I43" s="26">
        <v>0</v>
      </c>
      <c r="J43" s="26">
        <v>90433466.5</v>
      </c>
      <c r="K43" s="26">
        <v>15271233</v>
      </c>
      <c r="L43" s="26">
        <v>41780944</v>
      </c>
      <c r="M43" s="26">
        <v>357193881.30000001</v>
      </c>
      <c r="N43" s="26">
        <v>868698750</v>
      </c>
    </row>
    <row r="44" spans="1:14" x14ac:dyDescent="0.3">
      <c r="A44" s="13" t="s">
        <v>537</v>
      </c>
      <c r="B44" s="4" t="s">
        <v>478</v>
      </c>
      <c r="C44" s="5">
        <f t="shared" si="0"/>
        <v>43</v>
      </c>
      <c r="D44" s="23" t="s">
        <v>418</v>
      </c>
      <c r="E44" s="26">
        <v>180272101.5</v>
      </c>
      <c r="F44" s="26">
        <v>333173950.19999999</v>
      </c>
      <c r="G44" s="26">
        <v>1484719622</v>
      </c>
      <c r="H44" s="26">
        <v>977527341.79999995</v>
      </c>
      <c r="I44" s="26">
        <v>737973690.70000005</v>
      </c>
      <c r="J44" s="26">
        <v>858164382.79999995</v>
      </c>
      <c r="K44" s="26">
        <v>1683907937</v>
      </c>
      <c r="L44" s="26">
        <v>364938472.89999998</v>
      </c>
      <c r="M44" s="26">
        <v>857116847.79999995</v>
      </c>
      <c r="N44" s="26">
        <v>298094417.39999998</v>
      </c>
    </row>
    <row r="45" spans="1:14" x14ac:dyDescent="0.3">
      <c r="A45" s="12" t="s">
        <v>538</v>
      </c>
      <c r="B45" s="4" t="s">
        <v>193</v>
      </c>
      <c r="C45" s="5">
        <f t="shared" si="0"/>
        <v>44</v>
      </c>
      <c r="D45" s="23" t="s">
        <v>419</v>
      </c>
      <c r="E45" s="26">
        <v>199307179</v>
      </c>
      <c r="F45" s="26">
        <v>383898672.19999999</v>
      </c>
      <c r="G45" s="26">
        <v>745335846.39999998</v>
      </c>
      <c r="H45" s="26">
        <v>300581345.60000002</v>
      </c>
      <c r="I45" s="26">
        <v>393023335.30000001</v>
      </c>
      <c r="J45" s="26">
        <v>215089399</v>
      </c>
      <c r="K45" s="26">
        <v>436094468.10000002</v>
      </c>
      <c r="L45" s="26">
        <v>372583720.30000001</v>
      </c>
      <c r="M45" s="26">
        <v>85471637</v>
      </c>
      <c r="N45" s="26">
        <v>182541251.5</v>
      </c>
    </row>
    <row r="46" spans="1:14" x14ac:dyDescent="0.3">
      <c r="A46" s="13" t="s">
        <v>539</v>
      </c>
      <c r="B46" s="4" t="s">
        <v>195</v>
      </c>
      <c r="C46" s="5">
        <f t="shared" si="0"/>
        <v>45</v>
      </c>
      <c r="D46" s="23" t="s">
        <v>420</v>
      </c>
      <c r="E46" s="26">
        <v>824426684.29999995</v>
      </c>
      <c r="F46" s="26">
        <v>1300806527</v>
      </c>
      <c r="G46" s="26">
        <v>3081889650</v>
      </c>
      <c r="H46" s="26">
        <v>1462767913</v>
      </c>
      <c r="I46" s="26">
        <v>2289344769</v>
      </c>
      <c r="J46" s="26">
        <v>936275360.89999998</v>
      </c>
      <c r="K46" s="26">
        <v>1457690465</v>
      </c>
      <c r="L46" s="26">
        <v>480116289.69999999</v>
      </c>
      <c r="M46" s="26">
        <v>283339144.60000002</v>
      </c>
      <c r="N46" s="26">
        <v>203245044.09999999</v>
      </c>
    </row>
    <row r="47" spans="1:14" x14ac:dyDescent="0.3">
      <c r="A47" s="12" t="s">
        <v>540</v>
      </c>
      <c r="B47" s="4" t="s">
        <v>479</v>
      </c>
      <c r="C47" s="5">
        <f t="shared" si="0"/>
        <v>46</v>
      </c>
      <c r="D47" s="23" t="s">
        <v>421</v>
      </c>
      <c r="E47" s="26">
        <v>49906421.829999998</v>
      </c>
      <c r="F47" s="26">
        <v>90864786.5</v>
      </c>
      <c r="G47" s="26">
        <v>570401251.89999998</v>
      </c>
      <c r="H47" s="26">
        <v>274177161.10000002</v>
      </c>
      <c r="I47" s="26">
        <v>530805151.10000002</v>
      </c>
      <c r="J47" s="26">
        <v>285786256.39999998</v>
      </c>
      <c r="K47" s="26">
        <v>1184483312</v>
      </c>
      <c r="L47" s="26">
        <v>917133593.70000005</v>
      </c>
      <c r="M47" s="26">
        <v>193778617.59999999</v>
      </c>
      <c r="N47" s="26">
        <v>1580432135</v>
      </c>
    </row>
    <row r="48" spans="1:14" x14ac:dyDescent="0.3">
      <c r="A48" s="12" t="s">
        <v>541</v>
      </c>
      <c r="B48" s="7" t="s">
        <v>480</v>
      </c>
      <c r="C48" s="5">
        <f t="shared" si="0"/>
        <v>47</v>
      </c>
      <c r="D48" s="23" t="s">
        <v>422</v>
      </c>
      <c r="E48" s="26">
        <v>8317280.5</v>
      </c>
      <c r="F48" s="26">
        <v>62862686.619999997</v>
      </c>
      <c r="G48" s="26">
        <v>110483772.3</v>
      </c>
      <c r="H48" s="26">
        <v>62204509.880000003</v>
      </c>
      <c r="I48" s="26">
        <v>107981011.09999999</v>
      </c>
      <c r="J48" s="26">
        <v>254144550.59999999</v>
      </c>
      <c r="K48" s="26">
        <v>61702592.060000002</v>
      </c>
      <c r="L48" s="26">
        <v>165342955.90000001</v>
      </c>
      <c r="M48" s="26">
        <v>186079622.5</v>
      </c>
      <c r="N48" s="26">
        <v>1038104911</v>
      </c>
    </row>
    <row r="49" spans="1:14" x14ac:dyDescent="0.3">
      <c r="A49" s="12" t="s">
        <v>542</v>
      </c>
      <c r="B49" s="4" t="s">
        <v>481</v>
      </c>
      <c r="C49" s="5">
        <f t="shared" si="0"/>
        <v>48</v>
      </c>
      <c r="D49" s="23" t="s">
        <v>423</v>
      </c>
      <c r="E49" s="26">
        <v>52885529.479999997</v>
      </c>
      <c r="F49" s="26">
        <v>154123176.90000001</v>
      </c>
      <c r="G49" s="26">
        <v>323217469.60000002</v>
      </c>
      <c r="H49" s="26">
        <v>244691231.09999999</v>
      </c>
      <c r="I49" s="26">
        <v>481085200.5</v>
      </c>
      <c r="J49" s="26">
        <v>369071518.60000002</v>
      </c>
      <c r="K49" s="26">
        <v>600473609.29999995</v>
      </c>
      <c r="L49" s="26">
        <v>378041577.5</v>
      </c>
      <c r="M49" s="26">
        <v>317432526.30000001</v>
      </c>
      <c r="N49" s="26">
        <v>1057421642</v>
      </c>
    </row>
    <row r="50" spans="1:14" x14ac:dyDescent="0.3">
      <c r="A50" s="13" t="s">
        <v>543</v>
      </c>
      <c r="B50" s="4" t="s">
        <v>482</v>
      </c>
      <c r="C50" s="5">
        <f t="shared" si="0"/>
        <v>49</v>
      </c>
      <c r="D50" s="23" t="s">
        <v>424</v>
      </c>
      <c r="E50" s="26">
        <v>19629036.120000001</v>
      </c>
      <c r="F50" s="26">
        <v>62304039.030000001</v>
      </c>
      <c r="G50" s="26">
        <v>113558514.8</v>
      </c>
      <c r="H50" s="26">
        <v>180078986.59999999</v>
      </c>
      <c r="I50" s="26">
        <v>225848797</v>
      </c>
      <c r="J50" s="26">
        <v>384829153.69999999</v>
      </c>
      <c r="K50" s="26">
        <v>1321168817</v>
      </c>
      <c r="L50" s="26">
        <v>1075338431</v>
      </c>
      <c r="M50" s="26">
        <v>1913748360</v>
      </c>
      <c r="N50" s="26">
        <v>2434597715</v>
      </c>
    </row>
    <row r="51" spans="1:14" x14ac:dyDescent="0.3">
      <c r="A51" s="13" t="s">
        <v>544</v>
      </c>
      <c r="B51" s="4" t="s">
        <v>483</v>
      </c>
      <c r="C51" s="5">
        <f t="shared" si="0"/>
        <v>50</v>
      </c>
      <c r="D51" s="23" t="s">
        <v>425</v>
      </c>
      <c r="E51" s="26">
        <v>90805660.870000005</v>
      </c>
      <c r="F51" s="26">
        <v>279457875.60000002</v>
      </c>
      <c r="G51" s="26">
        <v>786150467.5</v>
      </c>
      <c r="H51" s="26">
        <v>587546503.79999995</v>
      </c>
      <c r="I51" s="26">
        <v>1743438477</v>
      </c>
      <c r="J51" s="26">
        <v>1290858795</v>
      </c>
      <c r="K51" s="26">
        <v>4451136878</v>
      </c>
      <c r="L51" s="26">
        <v>2944705548</v>
      </c>
      <c r="M51" s="26">
        <v>7686524414</v>
      </c>
      <c r="N51" s="26">
        <v>8756656045</v>
      </c>
    </row>
    <row r="52" spans="1:14" x14ac:dyDescent="0.3">
      <c r="A52" s="12" t="s">
        <v>545</v>
      </c>
      <c r="B52" s="4" t="s">
        <v>484</v>
      </c>
      <c r="C52" s="5">
        <f t="shared" si="0"/>
        <v>51</v>
      </c>
      <c r="D52" s="23" t="s">
        <v>426</v>
      </c>
      <c r="E52" s="26">
        <v>70135016.409999996</v>
      </c>
      <c r="F52" s="26">
        <v>120740533.40000001</v>
      </c>
      <c r="G52" s="26">
        <v>675925203.60000002</v>
      </c>
      <c r="H52" s="26">
        <v>521297134</v>
      </c>
      <c r="I52" s="26">
        <v>222771959.5</v>
      </c>
      <c r="J52" s="26">
        <v>987322957.10000002</v>
      </c>
      <c r="K52" s="26">
        <v>446819233.19999999</v>
      </c>
      <c r="L52" s="26">
        <v>538397045.89999998</v>
      </c>
      <c r="M52" s="26">
        <v>735142954.29999995</v>
      </c>
      <c r="N52" s="26">
        <v>1252916576</v>
      </c>
    </row>
    <row r="53" spans="1:14" x14ac:dyDescent="0.3">
      <c r="A53" s="12" t="s">
        <v>546</v>
      </c>
      <c r="B53" s="4" t="s">
        <v>211</v>
      </c>
      <c r="C53" s="5">
        <f t="shared" si="0"/>
        <v>52</v>
      </c>
      <c r="D53" s="23" t="s">
        <v>427</v>
      </c>
      <c r="E53" s="26">
        <v>64218528.039999999</v>
      </c>
      <c r="F53" s="26">
        <v>391879913</v>
      </c>
      <c r="G53" s="26">
        <v>1092510298</v>
      </c>
      <c r="H53" s="26">
        <v>748921857</v>
      </c>
      <c r="I53" s="26">
        <v>1554612014</v>
      </c>
      <c r="J53" s="26">
        <v>1568275576</v>
      </c>
      <c r="K53" s="26">
        <v>3528215063</v>
      </c>
      <c r="L53" s="26">
        <v>2171316821</v>
      </c>
      <c r="M53" s="26">
        <v>3544203379</v>
      </c>
      <c r="N53" s="26">
        <v>6071972411</v>
      </c>
    </row>
    <row r="54" spans="1:14" x14ac:dyDescent="0.3">
      <c r="A54" s="13" t="s">
        <v>547</v>
      </c>
      <c r="B54" s="7" t="s">
        <v>213</v>
      </c>
      <c r="C54" s="5">
        <f t="shared" si="0"/>
        <v>53</v>
      </c>
      <c r="D54" s="23" t="s">
        <v>428</v>
      </c>
      <c r="E54" s="26">
        <v>15824673.91</v>
      </c>
      <c r="F54" s="26">
        <v>61123809.719999999</v>
      </c>
      <c r="G54" s="26">
        <v>238499099.19999999</v>
      </c>
      <c r="H54" s="26">
        <v>151164236.90000001</v>
      </c>
      <c r="I54" s="26">
        <v>325242239.10000002</v>
      </c>
      <c r="J54" s="26">
        <v>527456686.30000001</v>
      </c>
      <c r="K54" s="26">
        <v>617735214.10000002</v>
      </c>
      <c r="L54" s="26">
        <v>716003124.10000002</v>
      </c>
      <c r="M54" s="26">
        <v>709882190.5</v>
      </c>
      <c r="N54" s="26">
        <v>4747440288</v>
      </c>
    </row>
    <row r="55" spans="1:14" x14ac:dyDescent="0.3">
      <c r="A55" s="12" t="s">
        <v>548</v>
      </c>
      <c r="B55" s="4" t="s">
        <v>485</v>
      </c>
      <c r="C55" s="5">
        <f t="shared" si="0"/>
        <v>54</v>
      </c>
      <c r="D55" s="23" t="s">
        <v>429</v>
      </c>
      <c r="E55" s="26">
        <v>32912450.609999999</v>
      </c>
      <c r="F55" s="26">
        <v>51949002.899999999</v>
      </c>
      <c r="G55" s="26">
        <v>271173908</v>
      </c>
      <c r="H55" s="26">
        <v>121362813.59999999</v>
      </c>
      <c r="I55" s="26">
        <v>190127823</v>
      </c>
      <c r="J55" s="26">
        <v>104786937.2</v>
      </c>
      <c r="K55" s="26">
        <v>584157185.39999998</v>
      </c>
      <c r="L55" s="26">
        <v>607218956.89999998</v>
      </c>
      <c r="M55" s="26">
        <v>1221155847</v>
      </c>
      <c r="N55" s="26">
        <v>1007320067</v>
      </c>
    </row>
    <row r="56" spans="1:14" x14ac:dyDescent="0.3">
      <c r="A56" s="13" t="s">
        <v>549</v>
      </c>
      <c r="B56" s="4" t="s">
        <v>486</v>
      </c>
      <c r="C56" s="5">
        <f t="shared" si="0"/>
        <v>55</v>
      </c>
      <c r="D56" s="23" t="s">
        <v>430</v>
      </c>
      <c r="E56" s="26">
        <v>32361150.059999999</v>
      </c>
      <c r="F56" s="26">
        <v>93035327.810000002</v>
      </c>
      <c r="G56" s="26">
        <v>66100829.140000001</v>
      </c>
      <c r="H56" s="26">
        <v>34940933.25</v>
      </c>
      <c r="I56" s="26">
        <v>29691472.809999999</v>
      </c>
      <c r="J56" s="26">
        <v>42415894.630000003</v>
      </c>
      <c r="K56" s="26">
        <v>123516671</v>
      </c>
      <c r="L56" s="26">
        <v>55162112.5</v>
      </c>
      <c r="M56" s="26">
        <v>5414455.5</v>
      </c>
      <c r="N56" s="26">
        <v>17271570</v>
      </c>
    </row>
    <row r="57" spans="1:14" x14ac:dyDescent="0.3">
      <c r="A57" s="12" t="s">
        <v>550</v>
      </c>
      <c r="B57" s="4" t="s">
        <v>487</v>
      </c>
      <c r="C57" s="5">
        <f t="shared" si="0"/>
        <v>56</v>
      </c>
      <c r="D57" s="23" t="s">
        <v>431</v>
      </c>
      <c r="E57" s="26">
        <v>662939337.20000005</v>
      </c>
      <c r="F57" s="26">
        <v>1728693953</v>
      </c>
      <c r="G57" s="26">
        <v>3255601714</v>
      </c>
      <c r="H57" s="26">
        <v>1214282249</v>
      </c>
      <c r="I57" s="26">
        <v>2136007188</v>
      </c>
      <c r="J57" s="26">
        <v>1345160600</v>
      </c>
      <c r="K57" s="26">
        <v>1499660596</v>
      </c>
      <c r="L57" s="26">
        <v>1275677569</v>
      </c>
      <c r="M57" s="26">
        <v>2085494613</v>
      </c>
      <c r="N57" s="26">
        <v>392862495.30000001</v>
      </c>
    </row>
    <row r="58" spans="1:14" x14ac:dyDescent="0.3">
      <c r="A58" s="12" t="s">
        <v>551</v>
      </c>
      <c r="B58" s="4" t="s">
        <v>488</v>
      </c>
      <c r="C58" s="5">
        <f t="shared" si="0"/>
        <v>57</v>
      </c>
      <c r="D58" s="23" t="s">
        <v>432</v>
      </c>
      <c r="E58" s="26">
        <v>442461559</v>
      </c>
      <c r="F58" s="26">
        <v>984549200.10000002</v>
      </c>
      <c r="G58" s="26">
        <v>2546872768</v>
      </c>
      <c r="H58" s="26">
        <v>1045699595</v>
      </c>
      <c r="I58" s="26">
        <v>1558118236</v>
      </c>
      <c r="J58" s="26">
        <v>1090858216</v>
      </c>
      <c r="K58" s="26">
        <v>744513668.10000002</v>
      </c>
      <c r="L58" s="26">
        <v>181482739</v>
      </c>
      <c r="M58" s="26">
        <v>288650839.39999998</v>
      </c>
      <c r="N58" s="26">
        <v>351358057.5</v>
      </c>
    </row>
    <row r="59" spans="1:14" x14ac:dyDescent="0.3">
      <c r="A59" s="12" t="s">
        <v>552</v>
      </c>
      <c r="B59" s="7" t="s">
        <v>489</v>
      </c>
      <c r="C59" s="5">
        <f t="shared" si="0"/>
        <v>58</v>
      </c>
      <c r="D59" s="23" t="s">
        <v>433</v>
      </c>
      <c r="E59" s="26">
        <v>1063049217</v>
      </c>
      <c r="F59" s="26">
        <v>2284949237</v>
      </c>
      <c r="G59" s="26">
        <v>6425556673</v>
      </c>
      <c r="H59" s="26">
        <v>3568209121</v>
      </c>
      <c r="I59" s="26">
        <v>8537840136</v>
      </c>
      <c r="J59" s="26">
        <v>9160236964</v>
      </c>
      <c r="K59" s="26">
        <v>17204000000</v>
      </c>
      <c r="L59" s="26">
        <v>12613100000</v>
      </c>
      <c r="M59" s="26">
        <v>16499700000</v>
      </c>
      <c r="N59" s="26">
        <v>44729600000</v>
      </c>
    </row>
    <row r="60" spans="1:14" x14ac:dyDescent="0.3">
      <c r="A60" s="12" t="s">
        <v>553</v>
      </c>
      <c r="B60" s="4" t="s">
        <v>490</v>
      </c>
      <c r="C60" s="5">
        <f t="shared" si="0"/>
        <v>59</v>
      </c>
      <c r="D60" s="23" t="s">
        <v>434</v>
      </c>
      <c r="E60" s="26">
        <v>937972836</v>
      </c>
      <c r="F60" s="26">
        <v>2529534310</v>
      </c>
      <c r="G60" s="26">
        <v>7005829785</v>
      </c>
      <c r="H60" s="26">
        <v>3252983748</v>
      </c>
      <c r="I60" s="26">
        <v>7661835799</v>
      </c>
      <c r="J60" s="26">
        <v>7329742644</v>
      </c>
      <c r="K60" s="26">
        <v>16052200000</v>
      </c>
      <c r="L60" s="26">
        <v>10870000000</v>
      </c>
      <c r="M60" s="26">
        <v>10382500000</v>
      </c>
      <c r="N60" s="26">
        <v>15859000000</v>
      </c>
    </row>
    <row r="61" spans="1:14" x14ac:dyDescent="0.3">
      <c r="A61" s="12" t="s">
        <v>554</v>
      </c>
      <c r="B61" s="4" t="s">
        <v>491</v>
      </c>
      <c r="C61" s="5">
        <f t="shared" si="0"/>
        <v>60</v>
      </c>
      <c r="D61" s="23" t="s">
        <v>435</v>
      </c>
      <c r="E61" s="26">
        <v>362526273.69999999</v>
      </c>
      <c r="F61" s="26">
        <v>1182047107</v>
      </c>
      <c r="G61" s="26">
        <v>3473611184</v>
      </c>
      <c r="H61" s="26">
        <v>2210801639</v>
      </c>
      <c r="I61" s="26">
        <v>3443200060</v>
      </c>
      <c r="J61" s="26">
        <v>3433682566</v>
      </c>
      <c r="K61" s="26">
        <v>6764815590</v>
      </c>
      <c r="L61" s="26">
        <v>3819377760</v>
      </c>
      <c r="M61" s="26">
        <v>4596932986</v>
      </c>
      <c r="N61" s="26">
        <v>8662125418</v>
      </c>
    </row>
    <row r="62" spans="1:14" x14ac:dyDescent="0.3">
      <c r="A62" s="12" t="s">
        <v>555</v>
      </c>
      <c r="B62" s="4" t="s">
        <v>492</v>
      </c>
      <c r="C62" s="5">
        <f t="shared" si="0"/>
        <v>61</v>
      </c>
      <c r="D62" s="23" t="s">
        <v>436</v>
      </c>
      <c r="E62" s="26">
        <v>195390414.09999999</v>
      </c>
      <c r="F62" s="26">
        <v>220933488.19999999</v>
      </c>
      <c r="G62" s="26">
        <v>663124772.89999998</v>
      </c>
      <c r="H62" s="26">
        <v>302681972.69999999</v>
      </c>
      <c r="I62" s="26">
        <v>559456532.39999998</v>
      </c>
      <c r="J62" s="26">
        <v>674610034.70000005</v>
      </c>
      <c r="K62" s="26">
        <v>971831526.10000002</v>
      </c>
      <c r="L62" s="26">
        <v>504635462.39999998</v>
      </c>
      <c r="M62" s="26">
        <v>394003043.19999999</v>
      </c>
      <c r="N62" s="26">
        <v>870562857.5</v>
      </c>
    </row>
    <row r="63" spans="1:14" x14ac:dyDescent="0.3">
      <c r="A63" s="12" t="s">
        <v>556</v>
      </c>
      <c r="B63" s="4" t="s">
        <v>239</v>
      </c>
      <c r="C63" s="5">
        <f t="shared" si="0"/>
        <v>62</v>
      </c>
      <c r="D63" s="23" t="s">
        <v>437</v>
      </c>
      <c r="E63" s="26">
        <v>365175759.10000002</v>
      </c>
      <c r="F63" s="26">
        <v>750196409.39999998</v>
      </c>
      <c r="G63" s="26">
        <v>1854318827</v>
      </c>
      <c r="H63" s="26">
        <v>703350371.89999998</v>
      </c>
      <c r="I63" s="26">
        <v>1333210563</v>
      </c>
      <c r="J63" s="26">
        <v>759398752.89999998</v>
      </c>
      <c r="K63" s="26">
        <v>1071258223</v>
      </c>
      <c r="L63" s="26">
        <v>2666183772</v>
      </c>
      <c r="M63" s="26">
        <v>517847386</v>
      </c>
      <c r="N63" s="26">
        <v>2393409635</v>
      </c>
    </row>
    <row r="64" spans="1:14" x14ac:dyDescent="0.3">
      <c r="A64" s="12" t="s">
        <v>557</v>
      </c>
      <c r="B64" s="4" t="s">
        <v>241</v>
      </c>
      <c r="C64" s="5">
        <f t="shared" si="0"/>
        <v>63</v>
      </c>
      <c r="D64" s="23" t="s">
        <v>438</v>
      </c>
      <c r="E64" s="26">
        <v>4021147982</v>
      </c>
      <c r="F64" s="26">
        <v>5390026881</v>
      </c>
      <c r="G64" s="26">
        <v>8208384806</v>
      </c>
      <c r="H64" s="26">
        <v>3009858490</v>
      </c>
      <c r="I64" s="26">
        <v>3042447210</v>
      </c>
      <c r="J64" s="26">
        <v>2003367858</v>
      </c>
      <c r="K64" s="26">
        <v>1375600700</v>
      </c>
      <c r="L64" s="26">
        <v>289162982.19999999</v>
      </c>
      <c r="M64" s="26">
        <v>178182761.90000001</v>
      </c>
      <c r="N64" s="26">
        <v>88913341.069999993</v>
      </c>
    </row>
    <row r="65" spans="1:14" x14ac:dyDescent="0.3">
      <c r="A65" s="12" t="s">
        <v>558</v>
      </c>
      <c r="B65" s="4" t="s">
        <v>243</v>
      </c>
      <c r="C65" s="5">
        <f t="shared" si="0"/>
        <v>64</v>
      </c>
      <c r="D65" s="25"/>
      <c r="E65" s="27"/>
      <c r="F65" s="27"/>
      <c r="G65" s="27"/>
      <c r="H65" s="27"/>
      <c r="I65" s="27"/>
      <c r="J65" s="27"/>
      <c r="K65" s="27"/>
      <c r="L65" s="27"/>
      <c r="M65" s="27"/>
      <c r="N65" s="27"/>
    </row>
    <row r="66" spans="1:14" x14ac:dyDescent="0.3">
      <c r="A66" s="12" t="s">
        <v>559</v>
      </c>
      <c r="B66" s="4" t="s">
        <v>245</v>
      </c>
      <c r="C66" s="5">
        <f t="shared" si="0"/>
        <v>65</v>
      </c>
      <c r="D66" s="25"/>
      <c r="E66" s="27"/>
      <c r="F66" s="27"/>
      <c r="G66" s="27"/>
      <c r="H66" s="27"/>
      <c r="I66" s="27"/>
      <c r="J66" s="27"/>
      <c r="K66" s="27"/>
      <c r="L66" s="27"/>
      <c r="M66" s="27"/>
      <c r="N66" s="27"/>
    </row>
    <row r="67" spans="1:14" x14ac:dyDescent="0.3">
      <c r="A67" s="13" t="s">
        <v>560</v>
      </c>
      <c r="B67" s="4" t="s">
        <v>493</v>
      </c>
      <c r="C67" s="5">
        <f t="shared" ref="C67:C69" si="1">C66+1</f>
        <v>66</v>
      </c>
      <c r="D67" s="25"/>
      <c r="E67" s="27"/>
      <c r="F67" s="27"/>
      <c r="G67" s="27"/>
      <c r="H67" s="27"/>
      <c r="I67" s="27"/>
      <c r="J67" s="27"/>
      <c r="K67" s="27"/>
      <c r="L67" s="27"/>
      <c r="M67" s="27"/>
      <c r="N67" s="27"/>
    </row>
    <row r="68" spans="1:14" x14ac:dyDescent="0.3">
      <c r="A68" s="13" t="s">
        <v>561</v>
      </c>
      <c r="B68" s="4" t="s">
        <v>494</v>
      </c>
      <c r="C68" s="5">
        <f t="shared" si="1"/>
        <v>67</v>
      </c>
      <c r="D68" s="25"/>
      <c r="E68" s="27"/>
      <c r="F68" s="27"/>
      <c r="G68" s="27"/>
      <c r="H68" s="27"/>
      <c r="I68" s="27"/>
      <c r="J68" s="27"/>
      <c r="K68" s="27"/>
      <c r="L68" s="27"/>
      <c r="M68" s="27"/>
      <c r="N68" s="27"/>
    </row>
    <row r="69" spans="1:14" x14ac:dyDescent="0.3">
      <c r="A69" s="12">
        <v>9700</v>
      </c>
      <c r="B69" s="7" t="s">
        <v>255</v>
      </c>
      <c r="C69" s="5">
        <f t="shared" si="1"/>
        <v>68</v>
      </c>
      <c r="D69" s="25"/>
      <c r="E69" s="28"/>
      <c r="F69" s="28"/>
      <c r="G69" s="28"/>
      <c r="H69" s="28"/>
      <c r="I69" s="28"/>
      <c r="J69" s="28"/>
      <c r="K69" s="28"/>
      <c r="L69" s="28"/>
      <c r="M69" s="28"/>
      <c r="N69" s="28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543E2-D42A-40E6-9035-01E8EF514D9B}">
  <dimension ref="A1:N66"/>
  <sheetViews>
    <sheetView showGridLines="0" workbookViewId="0">
      <selection sqref="A1:C1"/>
    </sheetView>
  </sheetViews>
  <sheetFormatPr defaultRowHeight="14.4" x14ac:dyDescent="0.3"/>
  <cols>
    <col min="4" max="4" width="17.44140625" style="24" bestFit="1" customWidth="1"/>
    <col min="5" max="6" width="13.44140625" style="24" bestFit="1" customWidth="1"/>
    <col min="7" max="7" width="14.44140625" style="24" bestFit="1" customWidth="1"/>
    <col min="8" max="10" width="13.44140625" style="24" bestFit="1" customWidth="1"/>
    <col min="11" max="14" width="14.44140625" style="24" bestFit="1" customWidth="1"/>
  </cols>
  <sheetData>
    <row r="1" spans="1:14" x14ac:dyDescent="0.3">
      <c r="A1" s="38" t="s">
        <v>369</v>
      </c>
      <c r="B1" s="38"/>
      <c r="C1" s="38"/>
      <c r="D1" s="1" t="s">
        <v>370</v>
      </c>
      <c r="E1" s="14" t="s">
        <v>359</v>
      </c>
      <c r="F1" s="14" t="s">
        <v>360</v>
      </c>
      <c r="G1" s="14" t="s">
        <v>361</v>
      </c>
      <c r="H1" s="14" t="s">
        <v>362</v>
      </c>
      <c r="I1" s="14" t="s">
        <v>363</v>
      </c>
      <c r="J1" s="14" t="s">
        <v>364</v>
      </c>
      <c r="K1" s="14" t="s">
        <v>365</v>
      </c>
      <c r="L1" s="14" t="s">
        <v>366</v>
      </c>
      <c r="M1" s="14" t="s">
        <v>367</v>
      </c>
      <c r="N1" s="14" t="s">
        <v>368</v>
      </c>
    </row>
    <row r="2" spans="1:14" x14ac:dyDescent="0.3">
      <c r="A2" s="12" t="s">
        <v>495</v>
      </c>
      <c r="B2" s="4" t="s">
        <v>439</v>
      </c>
      <c r="C2" s="5">
        <f>C1+1</f>
        <v>1</v>
      </c>
      <c r="D2" s="23" t="s">
        <v>376</v>
      </c>
      <c r="E2" s="26">
        <v>3088750807</v>
      </c>
      <c r="F2" s="26">
        <v>2462289970</v>
      </c>
      <c r="G2" s="26">
        <v>3663363003</v>
      </c>
      <c r="H2" s="26">
        <v>1109637236</v>
      </c>
      <c r="I2" s="26">
        <v>1111626586</v>
      </c>
      <c r="J2" s="26">
        <v>589464426.79999995</v>
      </c>
      <c r="K2" s="26">
        <v>958756336.39999998</v>
      </c>
      <c r="L2" s="26">
        <v>170429841.5</v>
      </c>
      <c r="M2" s="26">
        <v>140795395.80000001</v>
      </c>
      <c r="N2" s="26">
        <v>56803636</v>
      </c>
    </row>
    <row r="3" spans="1:14" x14ac:dyDescent="0.3">
      <c r="A3" s="12" t="s">
        <v>496</v>
      </c>
      <c r="B3" s="7" t="s">
        <v>440</v>
      </c>
      <c r="C3" s="5">
        <f t="shared" ref="C3:C66" si="0">C2+1</f>
        <v>2</v>
      </c>
      <c r="D3" s="23" t="s">
        <v>377</v>
      </c>
      <c r="E3" s="26">
        <v>1071527832</v>
      </c>
      <c r="F3" s="26">
        <v>1289261274</v>
      </c>
      <c r="G3" s="26">
        <v>2021474694</v>
      </c>
      <c r="H3" s="26">
        <v>494000575.89999998</v>
      </c>
      <c r="I3" s="26">
        <v>548415609.89999998</v>
      </c>
      <c r="J3" s="26">
        <v>264317842.09999999</v>
      </c>
      <c r="K3" s="26">
        <v>122111649.7</v>
      </c>
      <c r="L3" s="26">
        <v>81957854.310000002</v>
      </c>
      <c r="M3" s="26">
        <v>1038660403</v>
      </c>
      <c r="N3" s="26">
        <v>31452974.25</v>
      </c>
    </row>
    <row r="4" spans="1:14" x14ac:dyDescent="0.3">
      <c r="A4" s="12" t="s">
        <v>497</v>
      </c>
      <c r="B4" s="4" t="s">
        <v>441</v>
      </c>
      <c r="C4" s="5">
        <f t="shared" si="0"/>
        <v>3</v>
      </c>
      <c r="D4" s="23" t="s">
        <v>378</v>
      </c>
      <c r="E4" s="26">
        <v>413413956</v>
      </c>
      <c r="F4" s="26">
        <v>469627964.60000002</v>
      </c>
      <c r="G4" s="26">
        <v>576427000.60000002</v>
      </c>
      <c r="H4" s="26">
        <v>146806199.59999999</v>
      </c>
      <c r="I4" s="26">
        <v>230166020.5</v>
      </c>
      <c r="J4" s="26">
        <v>81070805.25</v>
      </c>
      <c r="K4" s="26">
        <v>170148257.30000001</v>
      </c>
      <c r="L4" s="26">
        <v>67430664.25</v>
      </c>
      <c r="M4" s="26">
        <v>67910449.25</v>
      </c>
      <c r="N4" s="26">
        <v>0</v>
      </c>
    </row>
    <row r="5" spans="1:14" x14ac:dyDescent="0.3">
      <c r="A5" s="12" t="s">
        <v>498</v>
      </c>
      <c r="B5" s="4" t="s">
        <v>442</v>
      </c>
      <c r="C5" s="5">
        <f t="shared" si="0"/>
        <v>4</v>
      </c>
      <c r="D5" s="23" t="s">
        <v>379</v>
      </c>
      <c r="E5" s="26">
        <v>139586410.40000001</v>
      </c>
      <c r="F5" s="26">
        <v>117954539.59999999</v>
      </c>
      <c r="G5" s="26">
        <v>276687363.5</v>
      </c>
      <c r="H5" s="26">
        <v>205323481.59999999</v>
      </c>
      <c r="I5" s="26">
        <v>151699475.80000001</v>
      </c>
      <c r="J5" s="26">
        <v>93404485.129999995</v>
      </c>
      <c r="K5" s="26">
        <v>203569507.09999999</v>
      </c>
      <c r="L5" s="26">
        <v>6667008</v>
      </c>
      <c r="M5" s="26">
        <v>8416312</v>
      </c>
      <c r="N5" s="26">
        <v>58204932</v>
      </c>
    </row>
    <row r="6" spans="1:14" x14ac:dyDescent="0.3">
      <c r="A6" s="12" t="s">
        <v>499</v>
      </c>
      <c r="B6" s="4" t="s">
        <v>443</v>
      </c>
      <c r="C6" s="5">
        <f t="shared" si="0"/>
        <v>5</v>
      </c>
      <c r="D6" s="23" t="s">
        <v>380</v>
      </c>
      <c r="E6" s="26">
        <v>6988509.9380000001</v>
      </c>
      <c r="F6" s="26">
        <v>17066002.199999999</v>
      </c>
      <c r="G6" s="26">
        <v>90524904.129999995</v>
      </c>
      <c r="H6" s="26">
        <v>34127703</v>
      </c>
      <c r="I6" s="26">
        <v>306350324.30000001</v>
      </c>
      <c r="J6" s="26">
        <v>51981282.5</v>
      </c>
      <c r="K6" s="26">
        <v>227837684.80000001</v>
      </c>
      <c r="L6" s="26">
        <v>100481809</v>
      </c>
      <c r="M6" s="26">
        <v>564899501</v>
      </c>
      <c r="N6" s="26">
        <v>324214292.5</v>
      </c>
    </row>
    <row r="7" spans="1:14" x14ac:dyDescent="0.3">
      <c r="A7" s="12" t="s">
        <v>500</v>
      </c>
      <c r="B7" s="4" t="s">
        <v>444</v>
      </c>
      <c r="C7" s="5">
        <f t="shared" si="0"/>
        <v>6</v>
      </c>
      <c r="D7" s="23" t="s">
        <v>381</v>
      </c>
      <c r="E7" s="26">
        <v>29322884.100000001</v>
      </c>
      <c r="F7" s="26">
        <v>37117981.229999997</v>
      </c>
      <c r="G7" s="26">
        <v>130806148.7</v>
      </c>
      <c r="H7" s="26">
        <v>41534522.380000003</v>
      </c>
      <c r="I7" s="26">
        <v>254091110.80000001</v>
      </c>
      <c r="J7" s="26">
        <v>187959968.59999999</v>
      </c>
      <c r="K7" s="26">
        <v>248468052.80000001</v>
      </c>
      <c r="L7" s="26">
        <v>55599554</v>
      </c>
      <c r="M7" s="26">
        <v>131690372.3</v>
      </c>
      <c r="N7" s="26">
        <v>128228696</v>
      </c>
    </row>
    <row r="8" spans="1:14" x14ac:dyDescent="0.3">
      <c r="A8" s="12" t="s">
        <v>501</v>
      </c>
      <c r="B8" s="4" t="s">
        <v>445</v>
      </c>
      <c r="C8" s="5">
        <f t="shared" si="0"/>
        <v>7</v>
      </c>
      <c r="D8" s="23" t="s">
        <v>382</v>
      </c>
      <c r="E8" s="26">
        <v>444207.96879999997</v>
      </c>
      <c r="F8" s="26">
        <v>0</v>
      </c>
      <c r="G8" s="26">
        <v>35547017</v>
      </c>
      <c r="H8" s="26">
        <v>21154760</v>
      </c>
      <c r="I8" s="26">
        <v>20484040</v>
      </c>
      <c r="J8" s="26">
        <v>0</v>
      </c>
      <c r="K8" s="26">
        <v>7815227.5</v>
      </c>
      <c r="L8" s="26">
        <v>0</v>
      </c>
      <c r="M8" s="26">
        <v>69233760</v>
      </c>
      <c r="N8" s="26">
        <v>104610440</v>
      </c>
    </row>
    <row r="9" spans="1:14" x14ac:dyDescent="0.3">
      <c r="A9" s="12" t="s">
        <v>502</v>
      </c>
      <c r="B9" s="7" t="s">
        <v>446</v>
      </c>
      <c r="C9" s="5">
        <f t="shared" si="0"/>
        <v>8</v>
      </c>
      <c r="D9" s="23" t="s">
        <v>383</v>
      </c>
      <c r="E9" s="26">
        <v>206204563.30000001</v>
      </c>
      <c r="F9" s="26">
        <v>525622416</v>
      </c>
      <c r="G9" s="26">
        <v>1380073803</v>
      </c>
      <c r="H9" s="26">
        <v>605053755.39999998</v>
      </c>
      <c r="I9" s="26">
        <v>1070656096</v>
      </c>
      <c r="J9" s="26">
        <v>786827453.60000002</v>
      </c>
      <c r="K9" s="26">
        <v>367362886.80000001</v>
      </c>
      <c r="L9" s="26">
        <v>85592585.25</v>
      </c>
      <c r="M9" s="26">
        <v>164297495</v>
      </c>
      <c r="N9" s="26">
        <v>70585635.379999995</v>
      </c>
    </row>
    <row r="10" spans="1:14" x14ac:dyDescent="0.3">
      <c r="A10" s="12" t="s">
        <v>503</v>
      </c>
      <c r="B10" s="4" t="s">
        <v>447</v>
      </c>
      <c r="C10" s="5">
        <f t="shared" si="0"/>
        <v>9</v>
      </c>
      <c r="D10" s="23" t="s">
        <v>384</v>
      </c>
      <c r="E10" s="26">
        <v>219044514.5</v>
      </c>
      <c r="F10" s="26">
        <v>201843069.90000001</v>
      </c>
      <c r="G10" s="26">
        <v>438237073.60000002</v>
      </c>
      <c r="H10" s="26">
        <v>205181880.80000001</v>
      </c>
      <c r="I10" s="26">
        <v>393017897.5</v>
      </c>
      <c r="J10" s="26">
        <v>113342155.5</v>
      </c>
      <c r="K10" s="26">
        <v>522263830.80000001</v>
      </c>
      <c r="L10" s="26">
        <v>21522064</v>
      </c>
      <c r="M10" s="26">
        <v>5582041</v>
      </c>
      <c r="N10" s="26">
        <v>183523203.80000001</v>
      </c>
    </row>
    <row r="11" spans="1:14" x14ac:dyDescent="0.3">
      <c r="A11" s="12" t="s">
        <v>504</v>
      </c>
      <c r="B11" s="4" t="s">
        <v>67</v>
      </c>
      <c r="C11" s="5">
        <f t="shared" si="0"/>
        <v>10</v>
      </c>
      <c r="D11" s="23" t="s">
        <v>385</v>
      </c>
      <c r="E11" s="26">
        <v>300430052.10000002</v>
      </c>
      <c r="F11" s="26">
        <v>561863407.29999995</v>
      </c>
      <c r="G11" s="26">
        <v>1325594667</v>
      </c>
      <c r="H11" s="26">
        <v>520144184</v>
      </c>
      <c r="I11" s="26">
        <v>673365173</v>
      </c>
      <c r="J11" s="26">
        <v>394304263.80000001</v>
      </c>
      <c r="K11" s="26">
        <v>1354079091</v>
      </c>
      <c r="L11" s="26">
        <v>357902135.89999998</v>
      </c>
      <c r="M11" s="26">
        <v>580246376.5</v>
      </c>
      <c r="N11" s="26">
        <v>398806924.30000001</v>
      </c>
    </row>
    <row r="12" spans="1:14" x14ac:dyDescent="0.3">
      <c r="A12" s="13" t="s">
        <v>505</v>
      </c>
      <c r="B12" s="4" t="s">
        <v>448</v>
      </c>
      <c r="C12" s="5">
        <f t="shared" si="0"/>
        <v>11</v>
      </c>
      <c r="D12" s="23" t="s">
        <v>386</v>
      </c>
      <c r="E12" s="26">
        <v>13475368.630000001</v>
      </c>
      <c r="F12" s="26">
        <v>46906915.729999997</v>
      </c>
      <c r="G12" s="26">
        <v>248597331.30000001</v>
      </c>
      <c r="H12" s="26">
        <v>82773857.5</v>
      </c>
      <c r="I12" s="26">
        <v>217192361</v>
      </c>
      <c r="J12" s="26">
        <v>0</v>
      </c>
      <c r="K12" s="26">
        <v>111604711</v>
      </c>
      <c r="L12" s="26">
        <v>73850388</v>
      </c>
      <c r="M12" s="26">
        <v>95418600</v>
      </c>
      <c r="N12" s="26">
        <v>0</v>
      </c>
    </row>
    <row r="13" spans="1:14" x14ac:dyDescent="0.3">
      <c r="A13" s="13" t="s">
        <v>506</v>
      </c>
      <c r="B13" s="4" t="s">
        <v>449</v>
      </c>
      <c r="C13" s="5">
        <f t="shared" si="0"/>
        <v>12</v>
      </c>
      <c r="D13" s="23" t="s">
        <v>387</v>
      </c>
      <c r="E13" s="26">
        <v>3470964.25</v>
      </c>
      <c r="F13" s="26">
        <v>21831366.25</v>
      </c>
      <c r="G13" s="26">
        <v>42143211.380000003</v>
      </c>
      <c r="H13" s="26">
        <v>0</v>
      </c>
      <c r="I13" s="26">
        <v>76091238.879999995</v>
      </c>
      <c r="J13" s="26">
        <v>31970120</v>
      </c>
      <c r="K13" s="26">
        <v>111848053.59999999</v>
      </c>
      <c r="L13" s="26">
        <v>8022926.0630000001</v>
      </c>
      <c r="M13" s="26">
        <v>41148008</v>
      </c>
      <c r="N13" s="26">
        <v>0</v>
      </c>
    </row>
    <row r="14" spans="1:14" x14ac:dyDescent="0.3">
      <c r="A14" s="12" t="s">
        <v>507</v>
      </c>
      <c r="B14" s="4" t="s">
        <v>450</v>
      </c>
      <c r="C14" s="5">
        <f t="shared" si="0"/>
        <v>13</v>
      </c>
      <c r="D14" s="23" t="s">
        <v>388</v>
      </c>
      <c r="E14" s="26">
        <v>182075028.30000001</v>
      </c>
      <c r="F14" s="26">
        <v>239512679.19999999</v>
      </c>
      <c r="G14" s="26">
        <v>757023180.20000005</v>
      </c>
      <c r="H14" s="26">
        <v>378546447.89999998</v>
      </c>
      <c r="I14" s="26">
        <v>599496594.70000005</v>
      </c>
      <c r="J14" s="26">
        <v>299772971.19999999</v>
      </c>
      <c r="K14" s="26">
        <v>603475461.10000002</v>
      </c>
      <c r="L14" s="26">
        <v>292511227.5</v>
      </c>
      <c r="M14" s="26">
        <v>668803929.29999995</v>
      </c>
      <c r="N14" s="26">
        <v>558126614</v>
      </c>
    </row>
    <row r="15" spans="1:14" x14ac:dyDescent="0.3">
      <c r="A15" s="12" t="s">
        <v>508</v>
      </c>
      <c r="B15" s="4" t="s">
        <v>451</v>
      </c>
      <c r="C15" s="5">
        <f t="shared" si="0"/>
        <v>14</v>
      </c>
      <c r="D15" s="23" t="s">
        <v>389</v>
      </c>
      <c r="E15" s="26">
        <v>220911720.69999999</v>
      </c>
      <c r="F15" s="26">
        <v>523989578.80000001</v>
      </c>
      <c r="G15" s="26">
        <v>1524052713</v>
      </c>
      <c r="H15" s="26">
        <v>665622669.20000005</v>
      </c>
      <c r="I15" s="26">
        <v>847030486.5</v>
      </c>
      <c r="J15" s="26">
        <v>325936286.10000002</v>
      </c>
      <c r="K15" s="26">
        <v>389207116.60000002</v>
      </c>
      <c r="L15" s="26">
        <v>245266401.09999999</v>
      </c>
      <c r="M15" s="26">
        <v>193854887</v>
      </c>
      <c r="N15" s="26">
        <v>43451456</v>
      </c>
    </row>
    <row r="16" spans="1:14" x14ac:dyDescent="0.3">
      <c r="A16" s="12" t="s">
        <v>509</v>
      </c>
      <c r="B16" s="7" t="s">
        <v>452</v>
      </c>
      <c r="C16" s="5">
        <f t="shared" si="0"/>
        <v>15</v>
      </c>
      <c r="D16" s="23" t="s">
        <v>390</v>
      </c>
      <c r="E16" s="26">
        <v>171763330.90000001</v>
      </c>
      <c r="F16" s="26">
        <v>296979128</v>
      </c>
      <c r="G16" s="26">
        <v>913890578.5</v>
      </c>
      <c r="H16" s="26">
        <v>580442510.70000005</v>
      </c>
      <c r="I16" s="26">
        <v>1070407400</v>
      </c>
      <c r="J16" s="26">
        <v>361102685.80000001</v>
      </c>
      <c r="K16" s="26">
        <v>699129502.10000002</v>
      </c>
      <c r="L16" s="26">
        <v>44148543.75</v>
      </c>
      <c r="M16" s="26">
        <v>433699055.60000002</v>
      </c>
      <c r="N16" s="26">
        <v>317726784</v>
      </c>
    </row>
    <row r="17" spans="1:14" x14ac:dyDescent="0.3">
      <c r="A17" s="13" t="s">
        <v>510</v>
      </c>
      <c r="B17" s="7" t="s">
        <v>453</v>
      </c>
      <c r="C17" s="5">
        <f t="shared" si="0"/>
        <v>16</v>
      </c>
      <c r="D17" s="23" t="s">
        <v>391</v>
      </c>
      <c r="E17" s="26">
        <v>265814295.30000001</v>
      </c>
      <c r="F17" s="26">
        <v>416408629.39999998</v>
      </c>
      <c r="G17" s="26">
        <v>687090122.5</v>
      </c>
      <c r="H17" s="26">
        <v>212573997.80000001</v>
      </c>
      <c r="I17" s="26">
        <v>294994615.39999998</v>
      </c>
      <c r="J17" s="26">
        <v>152900684.5</v>
      </c>
      <c r="K17" s="26">
        <v>575794331.60000002</v>
      </c>
      <c r="L17" s="26">
        <v>105984369</v>
      </c>
      <c r="M17" s="26">
        <v>19561643.66</v>
      </c>
      <c r="N17" s="26">
        <v>0</v>
      </c>
    </row>
    <row r="18" spans="1:14" x14ac:dyDescent="0.3">
      <c r="A18" s="12" t="s">
        <v>511</v>
      </c>
      <c r="B18" s="4" t="s">
        <v>454</v>
      </c>
      <c r="C18" s="5">
        <f t="shared" si="0"/>
        <v>17</v>
      </c>
      <c r="D18" s="23" t="s">
        <v>392</v>
      </c>
      <c r="E18" s="26">
        <v>40789840.240000002</v>
      </c>
      <c r="F18" s="26">
        <v>209681824.5</v>
      </c>
      <c r="G18" s="26">
        <v>375712940.5</v>
      </c>
      <c r="H18" s="26">
        <v>164138485.40000001</v>
      </c>
      <c r="I18" s="26">
        <v>266855020.09999999</v>
      </c>
      <c r="J18" s="26">
        <v>291095939.30000001</v>
      </c>
      <c r="K18" s="26">
        <v>616109648.29999995</v>
      </c>
      <c r="L18" s="26">
        <v>278541515.30000001</v>
      </c>
      <c r="M18" s="26">
        <v>114132737.8</v>
      </c>
      <c r="N18" s="26">
        <v>294058104</v>
      </c>
    </row>
    <row r="19" spans="1:14" x14ac:dyDescent="0.3">
      <c r="A19" s="12" t="s">
        <v>512</v>
      </c>
      <c r="B19" s="4" t="s">
        <v>455</v>
      </c>
      <c r="C19" s="5">
        <f t="shared" si="0"/>
        <v>18</v>
      </c>
      <c r="D19" s="23" t="s">
        <v>393</v>
      </c>
      <c r="E19" s="26">
        <v>3192676.75</v>
      </c>
      <c r="F19" s="26">
        <v>12618581.689999999</v>
      </c>
      <c r="G19" s="26">
        <v>623820</v>
      </c>
      <c r="H19" s="26">
        <v>114650528</v>
      </c>
      <c r="I19" s="26">
        <v>33260667</v>
      </c>
      <c r="J19" s="26">
        <v>78083676.25</v>
      </c>
      <c r="K19" s="26">
        <v>5201320</v>
      </c>
      <c r="L19" s="26">
        <v>0</v>
      </c>
      <c r="M19" s="26">
        <v>142621248</v>
      </c>
      <c r="N19" s="26">
        <v>244836816</v>
      </c>
    </row>
    <row r="20" spans="1:14" x14ac:dyDescent="0.3">
      <c r="A20" s="12" t="s">
        <v>513</v>
      </c>
      <c r="B20" s="7" t="s">
        <v>456</v>
      </c>
      <c r="C20" s="5">
        <f t="shared" si="0"/>
        <v>19</v>
      </c>
      <c r="D20" s="23" t="s">
        <v>394</v>
      </c>
      <c r="E20" s="26">
        <v>143124625.19999999</v>
      </c>
      <c r="F20" s="26">
        <v>554873252.79999995</v>
      </c>
      <c r="G20" s="26">
        <v>524961448.89999998</v>
      </c>
      <c r="H20" s="26">
        <v>357937818.39999998</v>
      </c>
      <c r="I20" s="26">
        <v>948568254.39999998</v>
      </c>
      <c r="J20" s="26">
        <v>239429968</v>
      </c>
      <c r="K20" s="26">
        <v>398770984.5</v>
      </c>
      <c r="L20" s="26">
        <v>89837032</v>
      </c>
      <c r="M20" s="26">
        <v>41148385</v>
      </c>
      <c r="N20" s="26">
        <v>241668168</v>
      </c>
    </row>
    <row r="21" spans="1:14" x14ac:dyDescent="0.3">
      <c r="A21" s="13" t="s">
        <v>514</v>
      </c>
      <c r="B21" s="7" t="s">
        <v>457</v>
      </c>
      <c r="C21" s="5">
        <f t="shared" si="0"/>
        <v>20</v>
      </c>
      <c r="D21" s="23" t="s">
        <v>395</v>
      </c>
      <c r="E21" s="26">
        <v>81865598.579999998</v>
      </c>
      <c r="F21" s="26">
        <v>231650914.90000001</v>
      </c>
      <c r="G21" s="26">
        <v>517738225.30000001</v>
      </c>
      <c r="H21" s="26">
        <v>255734563.59999999</v>
      </c>
      <c r="I21" s="26">
        <v>545705424.29999995</v>
      </c>
      <c r="J21" s="26">
        <v>553534444.10000002</v>
      </c>
      <c r="K21" s="26">
        <v>874496109.89999998</v>
      </c>
      <c r="L21" s="26">
        <v>739257165.29999995</v>
      </c>
      <c r="M21" s="26">
        <v>910785606.5</v>
      </c>
      <c r="N21" s="26">
        <v>1140984618</v>
      </c>
    </row>
    <row r="22" spans="1:14" x14ac:dyDescent="0.3">
      <c r="A22" s="12" t="s">
        <v>515</v>
      </c>
      <c r="B22" s="7" t="s">
        <v>458</v>
      </c>
      <c r="C22" s="5">
        <f t="shared" si="0"/>
        <v>21</v>
      </c>
      <c r="D22" s="23" t="s">
        <v>396</v>
      </c>
      <c r="E22" s="26">
        <v>10122137.5</v>
      </c>
      <c r="F22" s="26">
        <v>35116325.560000002</v>
      </c>
      <c r="G22" s="26">
        <v>17694095.530000001</v>
      </c>
      <c r="H22" s="26">
        <v>41768175.060000002</v>
      </c>
      <c r="I22" s="26">
        <v>447574749.39999998</v>
      </c>
      <c r="J22" s="26">
        <v>76553508</v>
      </c>
      <c r="K22" s="26">
        <v>179773368.5</v>
      </c>
      <c r="L22" s="26">
        <v>199488984</v>
      </c>
      <c r="M22" s="26">
        <v>458057987.5</v>
      </c>
      <c r="N22" s="26">
        <v>364214324</v>
      </c>
    </row>
    <row r="23" spans="1:14" x14ac:dyDescent="0.3">
      <c r="A23" s="12" t="s">
        <v>516</v>
      </c>
      <c r="B23" s="4" t="s">
        <v>459</v>
      </c>
      <c r="C23" s="5">
        <f t="shared" si="0"/>
        <v>22</v>
      </c>
      <c r="D23" s="23" t="s">
        <v>397</v>
      </c>
      <c r="E23" s="26">
        <v>3984293.68</v>
      </c>
      <c r="F23" s="26">
        <v>26100257</v>
      </c>
      <c r="G23" s="26">
        <v>168872520.40000001</v>
      </c>
      <c r="H23" s="26">
        <v>242234389.19999999</v>
      </c>
      <c r="I23" s="26">
        <v>291008452.39999998</v>
      </c>
      <c r="J23" s="26">
        <v>269561261.5</v>
      </c>
      <c r="K23" s="26">
        <v>855960976.5</v>
      </c>
      <c r="L23" s="26">
        <v>238530776</v>
      </c>
      <c r="M23" s="26">
        <v>182231006</v>
      </c>
      <c r="N23" s="26">
        <v>904242903.5</v>
      </c>
    </row>
    <row r="24" spans="1:14" x14ac:dyDescent="0.3">
      <c r="A24" s="12" t="s">
        <v>517</v>
      </c>
      <c r="B24" s="7" t="s">
        <v>460</v>
      </c>
      <c r="C24" s="5">
        <f t="shared" si="0"/>
        <v>23</v>
      </c>
      <c r="D24" s="23" t="s">
        <v>398</v>
      </c>
      <c r="E24" s="26">
        <v>20373861.809999999</v>
      </c>
      <c r="F24" s="26">
        <v>147215850.09999999</v>
      </c>
      <c r="G24" s="26">
        <v>508790640.10000002</v>
      </c>
      <c r="H24" s="26">
        <v>244288496.59999999</v>
      </c>
      <c r="I24" s="26">
        <v>366156618.39999998</v>
      </c>
      <c r="J24" s="26">
        <v>630738325</v>
      </c>
      <c r="K24" s="26">
        <v>457135925.39999998</v>
      </c>
      <c r="L24" s="26">
        <v>284485260.80000001</v>
      </c>
      <c r="M24" s="26">
        <v>1137711384</v>
      </c>
      <c r="N24" s="26">
        <v>145561488</v>
      </c>
    </row>
    <row r="25" spans="1:14" x14ac:dyDescent="0.3">
      <c r="A25" s="12" t="s">
        <v>518</v>
      </c>
      <c r="B25" s="4" t="s">
        <v>461</v>
      </c>
      <c r="C25" s="5">
        <f t="shared" si="0"/>
        <v>24</v>
      </c>
      <c r="D25" s="23" t="s">
        <v>399</v>
      </c>
      <c r="E25" s="26">
        <v>279568539.19999999</v>
      </c>
      <c r="F25" s="26">
        <v>397026811.30000001</v>
      </c>
      <c r="G25" s="26">
        <v>1221725784</v>
      </c>
      <c r="H25" s="26">
        <v>353135975.10000002</v>
      </c>
      <c r="I25" s="26">
        <v>276942067.80000001</v>
      </c>
      <c r="J25" s="26">
        <v>149523972.90000001</v>
      </c>
      <c r="K25" s="26">
        <v>303232158.5</v>
      </c>
      <c r="L25" s="26">
        <v>56427693</v>
      </c>
      <c r="M25" s="26">
        <v>308347456</v>
      </c>
      <c r="N25" s="26">
        <v>273127090</v>
      </c>
    </row>
    <row r="26" spans="1:14" x14ac:dyDescent="0.3">
      <c r="A26" s="13" t="s">
        <v>519</v>
      </c>
      <c r="B26" s="4" t="s">
        <v>462</v>
      </c>
      <c r="C26" s="5">
        <f t="shared" si="0"/>
        <v>25</v>
      </c>
      <c r="D26" s="23" t="s">
        <v>400</v>
      </c>
      <c r="E26" s="26">
        <v>15156649.470000001</v>
      </c>
      <c r="F26" s="26">
        <v>99480618.5</v>
      </c>
      <c r="G26" s="26">
        <v>323082764.30000001</v>
      </c>
      <c r="H26" s="26">
        <v>96309621.359999999</v>
      </c>
      <c r="I26" s="26">
        <v>311478219.19999999</v>
      </c>
      <c r="J26" s="26">
        <v>263782852.69999999</v>
      </c>
      <c r="K26" s="26">
        <v>686565981.10000002</v>
      </c>
      <c r="L26" s="26">
        <v>200657853</v>
      </c>
      <c r="M26" s="26">
        <v>415376345</v>
      </c>
      <c r="N26" s="26">
        <v>557662004</v>
      </c>
    </row>
    <row r="27" spans="1:14" x14ac:dyDescent="0.3">
      <c r="A27" s="13" t="s">
        <v>520</v>
      </c>
      <c r="B27" s="4" t="s">
        <v>463</v>
      </c>
      <c r="C27" s="5">
        <f t="shared" si="0"/>
        <v>26</v>
      </c>
      <c r="D27" s="23" t="s">
        <v>401</v>
      </c>
      <c r="E27" s="26">
        <v>18535765.809999999</v>
      </c>
      <c r="F27" s="26">
        <v>115594031.7</v>
      </c>
      <c r="G27" s="26">
        <v>297868292.30000001</v>
      </c>
      <c r="H27" s="26">
        <v>371515424.19999999</v>
      </c>
      <c r="I27" s="26">
        <v>423328200.69999999</v>
      </c>
      <c r="J27" s="26">
        <v>153140616.59999999</v>
      </c>
      <c r="K27" s="26">
        <v>648938530</v>
      </c>
      <c r="L27" s="26">
        <v>334897176.80000001</v>
      </c>
      <c r="M27" s="26">
        <v>204146011.80000001</v>
      </c>
      <c r="N27" s="26">
        <v>204256636</v>
      </c>
    </row>
    <row r="28" spans="1:14" x14ac:dyDescent="0.3">
      <c r="A28" s="12" t="s">
        <v>521</v>
      </c>
      <c r="B28" s="4" t="s">
        <v>464</v>
      </c>
      <c r="C28" s="5">
        <f t="shared" si="0"/>
        <v>27</v>
      </c>
      <c r="D28" s="23" t="s">
        <v>402</v>
      </c>
      <c r="E28" s="26">
        <v>208034355.19999999</v>
      </c>
      <c r="F28" s="26">
        <v>326689171.5</v>
      </c>
      <c r="G28" s="26">
        <v>998545800.79999995</v>
      </c>
      <c r="H28" s="26">
        <v>646408953.89999998</v>
      </c>
      <c r="I28" s="26">
        <v>917985277.70000005</v>
      </c>
      <c r="J28" s="26">
        <v>1139543125</v>
      </c>
      <c r="K28" s="26">
        <v>1100438375</v>
      </c>
      <c r="L28" s="26">
        <v>1475126173</v>
      </c>
      <c r="M28" s="26">
        <v>811861879</v>
      </c>
      <c r="N28" s="26">
        <v>280134038</v>
      </c>
    </row>
    <row r="29" spans="1:14" x14ac:dyDescent="0.3">
      <c r="A29" s="13" t="s">
        <v>522</v>
      </c>
      <c r="B29" s="7" t="s">
        <v>465</v>
      </c>
      <c r="C29" s="5">
        <f t="shared" si="0"/>
        <v>28</v>
      </c>
      <c r="D29" s="23" t="s">
        <v>403</v>
      </c>
      <c r="E29" s="26">
        <v>41980022.130000003</v>
      </c>
      <c r="F29" s="26">
        <v>136854929</v>
      </c>
      <c r="G29" s="26">
        <v>310731211.39999998</v>
      </c>
      <c r="H29" s="26">
        <v>123386146.3</v>
      </c>
      <c r="I29" s="26">
        <v>249335668.5</v>
      </c>
      <c r="J29" s="26">
        <v>295548605.39999998</v>
      </c>
      <c r="K29" s="26">
        <v>451218579.5</v>
      </c>
      <c r="L29" s="26">
        <v>290533088</v>
      </c>
      <c r="M29" s="26">
        <v>999379621</v>
      </c>
      <c r="N29" s="26">
        <v>522005868</v>
      </c>
    </row>
    <row r="30" spans="1:14" x14ac:dyDescent="0.3">
      <c r="A30" s="12" t="s">
        <v>523</v>
      </c>
      <c r="B30" s="4" t="s">
        <v>466</v>
      </c>
      <c r="C30" s="5">
        <f t="shared" si="0"/>
        <v>29</v>
      </c>
      <c r="D30" s="23" t="s">
        <v>404</v>
      </c>
      <c r="E30" s="26">
        <v>13160653.960000001</v>
      </c>
      <c r="F30" s="26">
        <v>81007082.530000001</v>
      </c>
      <c r="G30" s="26">
        <v>254230054.40000001</v>
      </c>
      <c r="H30" s="26">
        <v>389007307.5</v>
      </c>
      <c r="I30" s="26">
        <v>413923509.5</v>
      </c>
      <c r="J30" s="26">
        <v>263179117.09999999</v>
      </c>
      <c r="K30" s="26">
        <v>302937593.30000001</v>
      </c>
      <c r="L30" s="26">
        <v>596081218</v>
      </c>
      <c r="M30" s="26">
        <v>1780368365</v>
      </c>
      <c r="N30" s="26">
        <v>743154518</v>
      </c>
    </row>
    <row r="31" spans="1:14" x14ac:dyDescent="0.3">
      <c r="A31" s="13" t="s">
        <v>524</v>
      </c>
      <c r="B31" s="7" t="s">
        <v>467</v>
      </c>
      <c r="C31" s="5">
        <f t="shared" si="0"/>
        <v>30</v>
      </c>
      <c r="D31" s="23" t="s">
        <v>405</v>
      </c>
      <c r="E31" s="26">
        <v>176336139.5</v>
      </c>
      <c r="F31" s="26">
        <v>463489544</v>
      </c>
      <c r="G31" s="26">
        <v>1323466690</v>
      </c>
      <c r="H31" s="26">
        <v>1191145244</v>
      </c>
      <c r="I31" s="26">
        <v>1477022502</v>
      </c>
      <c r="J31" s="26">
        <v>1299950139</v>
      </c>
      <c r="K31" s="26">
        <v>1699293708</v>
      </c>
      <c r="L31" s="26">
        <v>1638613609</v>
      </c>
      <c r="M31" s="26">
        <v>1398636770</v>
      </c>
      <c r="N31" s="26">
        <v>1868294533</v>
      </c>
    </row>
    <row r="32" spans="1:14" x14ac:dyDescent="0.3">
      <c r="A32" s="13" t="s">
        <v>525</v>
      </c>
      <c r="B32" s="4" t="s">
        <v>468</v>
      </c>
      <c r="C32" s="5">
        <f t="shared" si="0"/>
        <v>31</v>
      </c>
      <c r="D32" s="23" t="s">
        <v>406</v>
      </c>
      <c r="E32" s="26">
        <v>6003380.4060000004</v>
      </c>
      <c r="F32" s="26">
        <v>55723636.5</v>
      </c>
      <c r="G32" s="26">
        <v>223267564.09999999</v>
      </c>
      <c r="H32" s="26">
        <v>227205578.30000001</v>
      </c>
      <c r="I32" s="26">
        <v>403158204.39999998</v>
      </c>
      <c r="J32" s="26">
        <v>361529245.80000001</v>
      </c>
      <c r="K32" s="26">
        <v>1096643500</v>
      </c>
      <c r="L32" s="26">
        <v>579446210</v>
      </c>
      <c r="M32" s="26">
        <v>208242103</v>
      </c>
      <c r="N32" s="26">
        <v>1195793648</v>
      </c>
    </row>
    <row r="33" spans="1:14" x14ac:dyDescent="0.3">
      <c r="A33" s="12" t="s">
        <v>526</v>
      </c>
      <c r="B33" s="4" t="s">
        <v>469</v>
      </c>
      <c r="C33" s="5">
        <f t="shared" si="0"/>
        <v>32</v>
      </c>
      <c r="D33" s="23" t="s">
        <v>407</v>
      </c>
      <c r="E33" s="26">
        <v>28852985.879999999</v>
      </c>
      <c r="F33" s="26">
        <v>79696203.939999998</v>
      </c>
      <c r="G33" s="26">
        <v>494672963.60000002</v>
      </c>
      <c r="H33" s="26">
        <v>367283824.30000001</v>
      </c>
      <c r="I33" s="26">
        <v>502490016.10000002</v>
      </c>
      <c r="J33" s="26">
        <v>689611207.39999998</v>
      </c>
      <c r="K33" s="26">
        <v>1187554856</v>
      </c>
      <c r="L33" s="26">
        <v>386284981.30000001</v>
      </c>
      <c r="M33" s="26">
        <v>596741493.29999995</v>
      </c>
      <c r="N33" s="26">
        <v>287259274</v>
      </c>
    </row>
    <row r="34" spans="1:14" x14ac:dyDescent="0.3">
      <c r="A34" s="12" t="s">
        <v>527</v>
      </c>
      <c r="B34" s="4" t="s">
        <v>470</v>
      </c>
      <c r="C34" s="5">
        <f t="shared" si="0"/>
        <v>33</v>
      </c>
      <c r="D34" s="23" t="s">
        <v>408</v>
      </c>
      <c r="E34" s="26">
        <v>33864505.829999998</v>
      </c>
      <c r="F34" s="26">
        <v>23289710</v>
      </c>
      <c r="G34" s="26">
        <v>168284200.90000001</v>
      </c>
      <c r="H34" s="26">
        <v>10230659</v>
      </c>
      <c r="I34" s="26">
        <v>309884521</v>
      </c>
      <c r="J34" s="26">
        <v>226148682.80000001</v>
      </c>
      <c r="K34" s="26">
        <v>241730368</v>
      </c>
      <c r="L34" s="26">
        <v>7286023</v>
      </c>
      <c r="M34" s="26">
        <v>227430880</v>
      </c>
      <c r="N34" s="26">
        <v>842129665.5</v>
      </c>
    </row>
    <row r="35" spans="1:14" x14ac:dyDescent="0.3">
      <c r="A35" s="13" t="s">
        <v>528</v>
      </c>
      <c r="B35" s="4" t="s">
        <v>471</v>
      </c>
      <c r="C35" s="5">
        <f t="shared" si="0"/>
        <v>34</v>
      </c>
      <c r="D35" s="23" t="s">
        <v>409</v>
      </c>
      <c r="E35" s="26">
        <v>177669521.80000001</v>
      </c>
      <c r="F35" s="26">
        <v>426471119.30000001</v>
      </c>
      <c r="G35" s="26">
        <v>958653854.89999998</v>
      </c>
      <c r="H35" s="26">
        <v>397530050.89999998</v>
      </c>
      <c r="I35" s="26">
        <v>710224940.5</v>
      </c>
      <c r="J35" s="26">
        <v>511037914.19999999</v>
      </c>
      <c r="K35" s="26">
        <v>633343560.89999998</v>
      </c>
      <c r="L35" s="26">
        <v>529372586.60000002</v>
      </c>
      <c r="M35" s="26">
        <v>937263835</v>
      </c>
      <c r="N35" s="26">
        <v>216726330.5</v>
      </c>
    </row>
    <row r="36" spans="1:14" x14ac:dyDescent="0.3">
      <c r="A36" s="13" t="s">
        <v>529</v>
      </c>
      <c r="B36" s="4" t="s">
        <v>472</v>
      </c>
      <c r="C36" s="5">
        <f t="shared" si="0"/>
        <v>35</v>
      </c>
      <c r="D36" s="23" t="s">
        <v>410</v>
      </c>
      <c r="E36" s="26">
        <v>69643449.25</v>
      </c>
      <c r="F36" s="26">
        <v>252631532.80000001</v>
      </c>
      <c r="G36" s="26">
        <v>287066667</v>
      </c>
      <c r="H36" s="26">
        <v>151945387.09999999</v>
      </c>
      <c r="I36" s="26">
        <v>442969473.5</v>
      </c>
      <c r="J36" s="26">
        <v>489103246.60000002</v>
      </c>
      <c r="K36" s="26">
        <v>383133610.10000002</v>
      </c>
      <c r="L36" s="26">
        <v>725461283.29999995</v>
      </c>
      <c r="M36" s="26">
        <v>610120994.39999998</v>
      </c>
      <c r="N36" s="26">
        <v>2250653506</v>
      </c>
    </row>
    <row r="37" spans="1:14" x14ac:dyDescent="0.3">
      <c r="A37" s="12" t="s">
        <v>530</v>
      </c>
      <c r="B37" s="4" t="s">
        <v>473</v>
      </c>
      <c r="C37" s="5">
        <f t="shared" si="0"/>
        <v>36</v>
      </c>
      <c r="D37" s="23" t="s">
        <v>411</v>
      </c>
      <c r="E37" s="26">
        <v>269708160.30000001</v>
      </c>
      <c r="F37" s="26">
        <v>441322196</v>
      </c>
      <c r="G37" s="26">
        <v>813048806.79999995</v>
      </c>
      <c r="H37" s="26">
        <v>662475553.29999995</v>
      </c>
      <c r="I37" s="26">
        <v>441090359.30000001</v>
      </c>
      <c r="J37" s="26">
        <v>481662425.10000002</v>
      </c>
      <c r="K37" s="26">
        <v>615784438.70000005</v>
      </c>
      <c r="L37" s="26">
        <v>412399227.5</v>
      </c>
      <c r="M37" s="26">
        <v>387305188.80000001</v>
      </c>
      <c r="N37" s="26">
        <v>324883558.80000001</v>
      </c>
    </row>
    <row r="38" spans="1:14" x14ac:dyDescent="0.3">
      <c r="A38" s="12" t="s">
        <v>531</v>
      </c>
      <c r="B38" s="4" t="s">
        <v>173</v>
      </c>
      <c r="C38" s="5">
        <f t="shared" si="0"/>
        <v>37</v>
      </c>
      <c r="D38" s="23" t="s">
        <v>412</v>
      </c>
      <c r="E38" s="26">
        <v>2227664930</v>
      </c>
      <c r="F38" s="26">
        <v>3377090863</v>
      </c>
      <c r="G38" s="26">
        <v>5542838091</v>
      </c>
      <c r="H38" s="26">
        <v>2094891659</v>
      </c>
      <c r="I38" s="26">
        <v>3205669815</v>
      </c>
      <c r="J38" s="26">
        <v>1751724259</v>
      </c>
      <c r="K38" s="26">
        <v>3018007815</v>
      </c>
      <c r="L38" s="26">
        <v>2022029196</v>
      </c>
      <c r="M38" s="26">
        <v>2103564150</v>
      </c>
      <c r="N38" s="26">
        <v>3172910140</v>
      </c>
    </row>
    <row r="39" spans="1:14" x14ac:dyDescent="0.3">
      <c r="A39" s="12" t="s">
        <v>532</v>
      </c>
      <c r="B39" s="4" t="s">
        <v>474</v>
      </c>
      <c r="C39" s="5">
        <f t="shared" si="0"/>
        <v>38</v>
      </c>
      <c r="D39" s="23" t="s">
        <v>413</v>
      </c>
      <c r="E39" s="26">
        <v>544642748</v>
      </c>
      <c r="F39" s="26">
        <v>1043390739</v>
      </c>
      <c r="G39" s="26">
        <v>2733330455</v>
      </c>
      <c r="H39" s="26">
        <v>1135774490</v>
      </c>
      <c r="I39" s="26">
        <v>2005046579</v>
      </c>
      <c r="J39" s="26">
        <v>1531651921</v>
      </c>
      <c r="K39" s="26">
        <v>1984474160</v>
      </c>
      <c r="L39" s="26">
        <v>1796353258</v>
      </c>
      <c r="M39" s="26">
        <v>514367916.89999998</v>
      </c>
      <c r="N39" s="26">
        <v>411634524</v>
      </c>
    </row>
    <row r="40" spans="1:14" x14ac:dyDescent="0.3">
      <c r="A40" s="12" t="s">
        <v>533</v>
      </c>
      <c r="B40" s="4" t="s">
        <v>475</v>
      </c>
      <c r="C40" s="5">
        <f t="shared" si="0"/>
        <v>39</v>
      </c>
      <c r="D40" s="23" t="s">
        <v>414</v>
      </c>
      <c r="E40" s="26">
        <v>2421861581</v>
      </c>
      <c r="F40" s="26">
        <v>5298383316</v>
      </c>
      <c r="G40" s="26">
        <v>13468500000</v>
      </c>
      <c r="H40" s="26">
        <v>5947315249</v>
      </c>
      <c r="I40" s="26">
        <v>9368886952</v>
      </c>
      <c r="J40" s="26">
        <v>7882601753</v>
      </c>
      <c r="K40" s="26">
        <v>9107190624</v>
      </c>
      <c r="L40" s="26">
        <v>5685105373</v>
      </c>
      <c r="M40" s="26">
        <v>4882610650</v>
      </c>
      <c r="N40" s="26">
        <v>6025861109</v>
      </c>
    </row>
    <row r="41" spans="1:14" x14ac:dyDescent="0.3">
      <c r="A41" s="12" t="s">
        <v>534</v>
      </c>
      <c r="B41" s="7" t="s">
        <v>476</v>
      </c>
      <c r="C41" s="5">
        <f t="shared" si="0"/>
        <v>40</v>
      </c>
      <c r="D41" s="23" t="s">
        <v>415</v>
      </c>
      <c r="E41" s="26">
        <v>418144333.30000001</v>
      </c>
      <c r="F41" s="26">
        <v>1116965184</v>
      </c>
      <c r="G41" s="26">
        <v>4191806674</v>
      </c>
      <c r="H41" s="26">
        <v>1528109750</v>
      </c>
      <c r="I41" s="26">
        <v>3307645286</v>
      </c>
      <c r="J41" s="26">
        <v>1945064360</v>
      </c>
      <c r="K41" s="26">
        <v>2099411482</v>
      </c>
      <c r="L41" s="26">
        <v>873929650</v>
      </c>
      <c r="M41" s="26">
        <v>1021565917</v>
      </c>
      <c r="N41" s="26">
        <v>196882873</v>
      </c>
    </row>
    <row r="42" spans="1:14" x14ac:dyDescent="0.3">
      <c r="A42" s="12" t="s">
        <v>535</v>
      </c>
      <c r="B42" s="4" t="s">
        <v>371</v>
      </c>
      <c r="C42" s="5">
        <f t="shared" si="0"/>
        <v>41</v>
      </c>
      <c r="D42" s="23" t="s">
        <v>562</v>
      </c>
      <c r="E42" s="26">
        <f>Rda_POFxSCN68!E42+Rda_POFxSCN68!E43</f>
        <v>7165341.5310000004</v>
      </c>
      <c r="F42" s="26">
        <f>Rda_POFxSCN68!F42+Rda_POFxSCN68!F43</f>
        <v>23824584.379999999</v>
      </c>
      <c r="G42" s="26">
        <f>Rda_POFxSCN68!G42+Rda_POFxSCN68!G43</f>
        <v>142166364.03999999</v>
      </c>
      <c r="H42" s="26">
        <f>Rda_POFxSCN68!H42+Rda_POFxSCN68!H43</f>
        <v>74864942.004999995</v>
      </c>
      <c r="I42" s="26">
        <f>Rda_POFxSCN68!I42+Rda_POFxSCN68!I43</f>
        <v>108845474</v>
      </c>
      <c r="J42" s="26">
        <f>Rda_POFxSCN68!J42+Rda_POFxSCN68!J43</f>
        <v>90433466.5</v>
      </c>
      <c r="K42" s="26">
        <f>Rda_POFxSCN68!K42+Rda_POFxSCN68!K43</f>
        <v>105248378</v>
      </c>
      <c r="L42" s="26">
        <f>Rda_POFxSCN68!L42+Rda_POFxSCN68!L43</f>
        <v>64150453</v>
      </c>
      <c r="M42" s="26">
        <f>Rda_POFxSCN68!M42+Rda_POFxSCN68!M43</f>
        <v>375548307.30000001</v>
      </c>
      <c r="N42" s="26">
        <f>Rda_POFxSCN68!N42+Rda_POFxSCN68!N43</f>
        <v>976436788</v>
      </c>
    </row>
    <row r="43" spans="1:14" x14ac:dyDescent="0.3">
      <c r="A43" s="13" t="s">
        <v>537</v>
      </c>
      <c r="B43" s="4" t="s">
        <v>372</v>
      </c>
      <c r="C43" s="5">
        <f t="shared" si="0"/>
        <v>42</v>
      </c>
      <c r="D43" s="23" t="s">
        <v>563</v>
      </c>
      <c r="E43" s="26">
        <f>Rda_POFxSCN68!E44+Rda_POFxSCN68!E45+Rda_POFxSCN68!E46</f>
        <v>1204005964.8</v>
      </c>
      <c r="F43" s="26">
        <f>Rda_POFxSCN68!F44+Rda_POFxSCN68!F45+Rda_POFxSCN68!F46</f>
        <v>2017879149.4000001</v>
      </c>
      <c r="G43" s="26">
        <f>Rda_POFxSCN68!G44+Rda_POFxSCN68!G45+Rda_POFxSCN68!G46</f>
        <v>5311945118.3999996</v>
      </c>
      <c r="H43" s="26">
        <f>Rda_POFxSCN68!H44+Rda_POFxSCN68!H45+Rda_POFxSCN68!H46</f>
        <v>2740876600.4000001</v>
      </c>
      <c r="I43" s="26">
        <f>Rda_POFxSCN68!I44+Rda_POFxSCN68!I45+Rda_POFxSCN68!I46</f>
        <v>3420341795</v>
      </c>
      <c r="J43" s="26">
        <f>Rda_POFxSCN68!J44+Rda_POFxSCN68!J45+Rda_POFxSCN68!J46</f>
        <v>2009529142.6999998</v>
      </c>
      <c r="K43" s="26">
        <f>Rda_POFxSCN68!K44+Rda_POFxSCN68!K45+Rda_POFxSCN68!K46</f>
        <v>3577692870.0999999</v>
      </c>
      <c r="L43" s="26">
        <f>Rda_POFxSCN68!L44+Rda_POFxSCN68!L45+Rda_POFxSCN68!L46</f>
        <v>1217638482.9000001</v>
      </c>
      <c r="M43" s="26">
        <f>Rda_POFxSCN68!M44+Rda_POFxSCN68!M45+Rda_POFxSCN68!M46</f>
        <v>1225927629.4000001</v>
      </c>
      <c r="N43" s="26">
        <f>Rda_POFxSCN68!N44+Rda_POFxSCN68!N45+Rda_POFxSCN68!N46</f>
        <v>683880713</v>
      </c>
    </row>
    <row r="44" spans="1:14" x14ac:dyDescent="0.3">
      <c r="A44" s="12" t="s">
        <v>540</v>
      </c>
      <c r="B44" s="4" t="s">
        <v>479</v>
      </c>
      <c r="C44" s="5">
        <f t="shared" si="0"/>
        <v>43</v>
      </c>
      <c r="D44" s="23" t="s">
        <v>421</v>
      </c>
      <c r="E44" s="26">
        <v>49906421.829999998</v>
      </c>
      <c r="F44" s="26">
        <v>90864786.5</v>
      </c>
      <c r="G44" s="26">
        <v>570401251.89999998</v>
      </c>
      <c r="H44" s="26">
        <v>274177161.10000002</v>
      </c>
      <c r="I44" s="26">
        <v>530805151.10000002</v>
      </c>
      <c r="J44" s="26">
        <v>285786256.39999998</v>
      </c>
      <c r="K44" s="26">
        <v>1184483312</v>
      </c>
      <c r="L44" s="26">
        <v>917133593.70000005</v>
      </c>
      <c r="M44" s="26">
        <v>193778617.59999999</v>
      </c>
      <c r="N44" s="26">
        <v>1580432135</v>
      </c>
    </row>
    <row r="45" spans="1:14" x14ac:dyDescent="0.3">
      <c r="A45" s="12" t="s">
        <v>541</v>
      </c>
      <c r="B45" s="7" t="s">
        <v>480</v>
      </c>
      <c r="C45" s="5">
        <f t="shared" si="0"/>
        <v>44</v>
      </c>
      <c r="D45" s="23" t="s">
        <v>422</v>
      </c>
      <c r="E45" s="26">
        <v>8317280.5</v>
      </c>
      <c r="F45" s="26">
        <v>62862686.619999997</v>
      </c>
      <c r="G45" s="26">
        <v>110483772.3</v>
      </c>
      <c r="H45" s="26">
        <v>62204509.880000003</v>
      </c>
      <c r="I45" s="26">
        <v>107981011.09999999</v>
      </c>
      <c r="J45" s="26">
        <v>254144550.59999999</v>
      </c>
      <c r="K45" s="26">
        <v>61702592.060000002</v>
      </c>
      <c r="L45" s="26">
        <v>165342955.90000001</v>
      </c>
      <c r="M45" s="26">
        <v>186079622.5</v>
      </c>
      <c r="N45" s="26">
        <v>1038104911</v>
      </c>
    </row>
    <row r="46" spans="1:14" x14ac:dyDescent="0.3">
      <c r="A46" s="12" t="s">
        <v>542</v>
      </c>
      <c r="B46" s="4" t="s">
        <v>481</v>
      </c>
      <c r="C46" s="5">
        <f t="shared" si="0"/>
        <v>45</v>
      </c>
      <c r="D46" s="23" t="s">
        <v>423</v>
      </c>
      <c r="E46" s="26">
        <v>52885529.479999997</v>
      </c>
      <c r="F46" s="26">
        <v>154123176.90000001</v>
      </c>
      <c r="G46" s="26">
        <v>323217469.60000002</v>
      </c>
      <c r="H46" s="26">
        <v>244691231.09999999</v>
      </c>
      <c r="I46" s="26">
        <v>481085200.5</v>
      </c>
      <c r="J46" s="26">
        <v>369071518.60000002</v>
      </c>
      <c r="K46" s="26">
        <v>600473609.29999995</v>
      </c>
      <c r="L46" s="26">
        <v>378041577.5</v>
      </c>
      <c r="M46" s="26">
        <v>317432526.30000001</v>
      </c>
      <c r="N46" s="26">
        <v>1057421642</v>
      </c>
    </row>
    <row r="47" spans="1:14" x14ac:dyDescent="0.3">
      <c r="A47" s="13" t="s">
        <v>543</v>
      </c>
      <c r="B47" s="4" t="s">
        <v>482</v>
      </c>
      <c r="C47" s="5">
        <f t="shared" si="0"/>
        <v>46</v>
      </c>
      <c r="D47" s="23" t="s">
        <v>424</v>
      </c>
      <c r="E47" s="26">
        <v>19629036.120000001</v>
      </c>
      <c r="F47" s="26">
        <v>62304039.030000001</v>
      </c>
      <c r="G47" s="26">
        <v>113558514.8</v>
      </c>
      <c r="H47" s="26">
        <v>180078986.59999999</v>
      </c>
      <c r="I47" s="26">
        <v>225848797</v>
      </c>
      <c r="J47" s="26">
        <v>384829153.69999999</v>
      </c>
      <c r="K47" s="26">
        <v>1321168817</v>
      </c>
      <c r="L47" s="26">
        <v>1075338431</v>
      </c>
      <c r="M47" s="26">
        <v>1913748360</v>
      </c>
      <c r="N47" s="26">
        <v>2434597715</v>
      </c>
    </row>
    <row r="48" spans="1:14" x14ac:dyDescent="0.3">
      <c r="A48" s="13" t="s">
        <v>544</v>
      </c>
      <c r="B48" s="4" t="s">
        <v>483</v>
      </c>
      <c r="C48" s="5">
        <f t="shared" si="0"/>
        <v>47</v>
      </c>
      <c r="D48" s="23" t="s">
        <v>425</v>
      </c>
      <c r="E48" s="26">
        <v>90805660.870000005</v>
      </c>
      <c r="F48" s="26">
        <v>279457875.60000002</v>
      </c>
      <c r="G48" s="26">
        <v>786150467.5</v>
      </c>
      <c r="H48" s="26">
        <v>587546503.79999995</v>
      </c>
      <c r="I48" s="26">
        <v>1743438477</v>
      </c>
      <c r="J48" s="26">
        <v>1290858795</v>
      </c>
      <c r="K48" s="26">
        <v>4451136878</v>
      </c>
      <c r="L48" s="26">
        <v>2944705548</v>
      </c>
      <c r="M48" s="26">
        <v>7686524414</v>
      </c>
      <c r="N48" s="26">
        <v>8756656045</v>
      </c>
    </row>
    <row r="49" spans="1:14" x14ac:dyDescent="0.3">
      <c r="A49" s="12" t="s">
        <v>545</v>
      </c>
      <c r="B49" s="4" t="s">
        <v>484</v>
      </c>
      <c r="C49" s="5">
        <f t="shared" si="0"/>
        <v>48</v>
      </c>
      <c r="D49" s="23" t="s">
        <v>426</v>
      </c>
      <c r="E49" s="26">
        <v>70135016.409999996</v>
      </c>
      <c r="F49" s="26">
        <v>120740533.40000001</v>
      </c>
      <c r="G49" s="26">
        <v>675925203.60000002</v>
      </c>
      <c r="H49" s="26">
        <v>521297134</v>
      </c>
      <c r="I49" s="26">
        <v>222771959.5</v>
      </c>
      <c r="J49" s="26">
        <v>987322957.10000002</v>
      </c>
      <c r="K49" s="26">
        <v>446819233.19999999</v>
      </c>
      <c r="L49" s="26">
        <v>538397045.89999998</v>
      </c>
      <c r="M49" s="26">
        <v>735142954.29999995</v>
      </c>
      <c r="N49" s="26">
        <v>1252916576</v>
      </c>
    </row>
    <row r="50" spans="1:14" x14ac:dyDescent="0.3">
      <c r="A50" s="12" t="s">
        <v>546</v>
      </c>
      <c r="B50" s="4" t="s">
        <v>211</v>
      </c>
      <c r="C50" s="5">
        <f t="shared" si="0"/>
        <v>49</v>
      </c>
      <c r="D50" s="23" t="s">
        <v>427</v>
      </c>
      <c r="E50" s="26">
        <v>64218528.039999999</v>
      </c>
      <c r="F50" s="26">
        <v>391879913</v>
      </c>
      <c r="G50" s="26">
        <v>1092510298</v>
      </c>
      <c r="H50" s="26">
        <v>748921857</v>
      </c>
      <c r="I50" s="26">
        <v>1554612014</v>
      </c>
      <c r="J50" s="26">
        <v>1568275576</v>
      </c>
      <c r="K50" s="26">
        <v>3528215063</v>
      </c>
      <c r="L50" s="26">
        <v>2171316821</v>
      </c>
      <c r="M50" s="26">
        <v>3544203379</v>
      </c>
      <c r="N50" s="26">
        <v>6071972411</v>
      </c>
    </row>
    <row r="51" spans="1:14" x14ac:dyDescent="0.3">
      <c r="A51" s="13" t="s">
        <v>547</v>
      </c>
      <c r="B51" s="7" t="s">
        <v>213</v>
      </c>
      <c r="C51" s="5">
        <f t="shared" si="0"/>
        <v>50</v>
      </c>
      <c r="D51" s="23" t="s">
        <v>428</v>
      </c>
      <c r="E51" s="26">
        <v>15824673.91</v>
      </c>
      <c r="F51" s="26">
        <v>61123809.719999999</v>
      </c>
      <c r="G51" s="26">
        <v>238499099.19999999</v>
      </c>
      <c r="H51" s="26">
        <v>151164236.90000001</v>
      </c>
      <c r="I51" s="26">
        <v>325242239.10000002</v>
      </c>
      <c r="J51" s="26">
        <v>527456686.30000001</v>
      </c>
      <c r="K51" s="26">
        <v>617735214.10000002</v>
      </c>
      <c r="L51" s="26">
        <v>716003124.10000002</v>
      </c>
      <c r="M51" s="26">
        <v>709882190.5</v>
      </c>
      <c r="N51" s="26">
        <v>4747440288</v>
      </c>
    </row>
    <row r="52" spans="1:14" x14ac:dyDescent="0.3">
      <c r="A52" s="12" t="s">
        <v>548</v>
      </c>
      <c r="B52" s="4" t="s">
        <v>485</v>
      </c>
      <c r="C52" s="5">
        <f t="shared" si="0"/>
        <v>51</v>
      </c>
      <c r="D52" s="23" t="s">
        <v>429</v>
      </c>
      <c r="E52" s="26">
        <v>32912450.609999999</v>
      </c>
      <c r="F52" s="26">
        <v>51949002.899999999</v>
      </c>
      <c r="G52" s="26">
        <v>271173908</v>
      </c>
      <c r="H52" s="26">
        <v>121362813.59999999</v>
      </c>
      <c r="I52" s="26">
        <v>190127823</v>
      </c>
      <c r="J52" s="26">
        <v>104786937.2</v>
      </c>
      <c r="K52" s="26">
        <v>584157185.39999998</v>
      </c>
      <c r="L52" s="26">
        <v>607218956.89999998</v>
      </c>
      <c r="M52" s="26">
        <v>1221155847</v>
      </c>
      <c r="N52" s="26">
        <v>1007320067</v>
      </c>
    </row>
    <row r="53" spans="1:14" x14ac:dyDescent="0.3">
      <c r="A53" s="13" t="s">
        <v>549</v>
      </c>
      <c r="B53" s="4" t="s">
        <v>486</v>
      </c>
      <c r="C53" s="5">
        <f t="shared" si="0"/>
        <v>52</v>
      </c>
      <c r="D53" s="23" t="s">
        <v>430</v>
      </c>
      <c r="E53" s="26">
        <v>32361150.059999999</v>
      </c>
      <c r="F53" s="26">
        <v>93035327.810000002</v>
      </c>
      <c r="G53" s="26">
        <v>66100829.140000001</v>
      </c>
      <c r="H53" s="26">
        <v>34940933.25</v>
      </c>
      <c r="I53" s="26">
        <v>29691472.809999999</v>
      </c>
      <c r="J53" s="26">
        <v>42415894.630000003</v>
      </c>
      <c r="K53" s="26">
        <v>123516671</v>
      </c>
      <c r="L53" s="26">
        <v>55162112.5</v>
      </c>
      <c r="M53" s="26">
        <v>5414455.5</v>
      </c>
      <c r="N53" s="26">
        <v>17271570</v>
      </c>
    </row>
    <row r="54" spans="1:14" x14ac:dyDescent="0.3">
      <c r="A54" s="12" t="s">
        <v>550</v>
      </c>
      <c r="B54" s="4" t="s">
        <v>487</v>
      </c>
      <c r="C54" s="5">
        <f t="shared" si="0"/>
        <v>53</v>
      </c>
      <c r="D54" s="23" t="s">
        <v>431</v>
      </c>
      <c r="E54" s="26">
        <v>662939337.20000005</v>
      </c>
      <c r="F54" s="26">
        <v>1728693953</v>
      </c>
      <c r="G54" s="26">
        <v>3255601714</v>
      </c>
      <c r="H54" s="26">
        <v>1214282249</v>
      </c>
      <c r="I54" s="26">
        <v>2136007188</v>
      </c>
      <c r="J54" s="26">
        <v>1345160600</v>
      </c>
      <c r="K54" s="26">
        <v>1499660596</v>
      </c>
      <c r="L54" s="26">
        <v>1275677569</v>
      </c>
      <c r="M54" s="26">
        <v>2085494613</v>
      </c>
      <c r="N54" s="26">
        <v>392862495.30000001</v>
      </c>
    </row>
    <row r="55" spans="1:14" x14ac:dyDescent="0.3">
      <c r="A55" s="12" t="s">
        <v>551</v>
      </c>
      <c r="B55" s="4" t="s">
        <v>488</v>
      </c>
      <c r="C55" s="5">
        <f t="shared" si="0"/>
        <v>54</v>
      </c>
      <c r="D55" s="23" t="s">
        <v>432</v>
      </c>
      <c r="E55" s="26">
        <v>442461559</v>
      </c>
      <c r="F55" s="26">
        <v>984549200.10000002</v>
      </c>
      <c r="G55" s="26">
        <v>2546872768</v>
      </c>
      <c r="H55" s="26">
        <v>1045699595</v>
      </c>
      <c r="I55" s="26">
        <v>1558118236</v>
      </c>
      <c r="J55" s="26">
        <v>1090858216</v>
      </c>
      <c r="K55" s="26">
        <v>744513668.10000002</v>
      </c>
      <c r="L55" s="26">
        <v>181482739</v>
      </c>
      <c r="M55" s="26">
        <v>288650839.39999998</v>
      </c>
      <c r="N55" s="26">
        <v>351358057.5</v>
      </c>
    </row>
    <row r="56" spans="1:14" x14ac:dyDescent="0.3">
      <c r="A56" s="12" t="s">
        <v>552</v>
      </c>
      <c r="B56" s="7" t="s">
        <v>489</v>
      </c>
      <c r="C56" s="5">
        <f t="shared" si="0"/>
        <v>55</v>
      </c>
      <c r="D56" s="23" t="s">
        <v>433</v>
      </c>
      <c r="E56" s="26">
        <v>1063049217</v>
      </c>
      <c r="F56" s="26">
        <v>2284949237</v>
      </c>
      <c r="G56" s="26">
        <v>6425556673</v>
      </c>
      <c r="H56" s="26">
        <v>3568209121</v>
      </c>
      <c r="I56" s="26">
        <v>8537840136</v>
      </c>
      <c r="J56" s="26">
        <v>9160236964</v>
      </c>
      <c r="K56" s="26">
        <v>17204000000</v>
      </c>
      <c r="L56" s="26">
        <v>12613100000</v>
      </c>
      <c r="M56" s="26">
        <v>16499700000</v>
      </c>
      <c r="N56" s="26">
        <v>44729600000</v>
      </c>
    </row>
    <row r="57" spans="1:14" x14ac:dyDescent="0.3">
      <c r="A57" s="12" t="s">
        <v>553</v>
      </c>
      <c r="B57" s="4" t="s">
        <v>490</v>
      </c>
      <c r="C57" s="5">
        <f t="shared" si="0"/>
        <v>56</v>
      </c>
      <c r="D57" s="23" t="s">
        <v>434</v>
      </c>
      <c r="E57" s="26">
        <v>937972836</v>
      </c>
      <c r="F57" s="26">
        <v>2529534310</v>
      </c>
      <c r="G57" s="26">
        <v>7005829785</v>
      </c>
      <c r="H57" s="26">
        <v>3252983748</v>
      </c>
      <c r="I57" s="26">
        <v>7661835799</v>
      </c>
      <c r="J57" s="26">
        <v>7329742644</v>
      </c>
      <c r="K57" s="26">
        <v>16052200000</v>
      </c>
      <c r="L57" s="26">
        <v>10870000000</v>
      </c>
      <c r="M57" s="26">
        <v>10382500000</v>
      </c>
      <c r="N57" s="26">
        <v>15859000000</v>
      </c>
    </row>
    <row r="58" spans="1:14" x14ac:dyDescent="0.3">
      <c r="A58" s="12" t="s">
        <v>554</v>
      </c>
      <c r="B58" s="4" t="s">
        <v>491</v>
      </c>
      <c r="C58" s="5">
        <f t="shared" si="0"/>
        <v>57</v>
      </c>
      <c r="D58" s="23" t="s">
        <v>435</v>
      </c>
      <c r="E58" s="26">
        <v>362526273.69999999</v>
      </c>
      <c r="F58" s="26">
        <v>1182047107</v>
      </c>
      <c r="G58" s="26">
        <v>3473611184</v>
      </c>
      <c r="H58" s="26">
        <v>2210801639</v>
      </c>
      <c r="I58" s="26">
        <v>3443200060</v>
      </c>
      <c r="J58" s="26">
        <v>3433682566</v>
      </c>
      <c r="K58" s="26">
        <v>6764815590</v>
      </c>
      <c r="L58" s="26">
        <v>3819377760</v>
      </c>
      <c r="M58" s="26">
        <v>4596932986</v>
      </c>
      <c r="N58" s="26">
        <v>8662125418</v>
      </c>
    </row>
    <row r="59" spans="1:14" x14ac:dyDescent="0.3">
      <c r="A59" s="12" t="s">
        <v>555</v>
      </c>
      <c r="B59" s="4" t="s">
        <v>492</v>
      </c>
      <c r="C59" s="5">
        <f t="shared" si="0"/>
        <v>58</v>
      </c>
      <c r="D59" s="23" t="s">
        <v>436</v>
      </c>
      <c r="E59" s="26">
        <v>195390414.09999999</v>
      </c>
      <c r="F59" s="26">
        <v>220933488.19999999</v>
      </c>
      <c r="G59" s="26">
        <v>663124772.89999998</v>
      </c>
      <c r="H59" s="26">
        <v>302681972.69999999</v>
      </c>
      <c r="I59" s="26">
        <v>559456532.39999998</v>
      </c>
      <c r="J59" s="26">
        <v>674610034.70000005</v>
      </c>
      <c r="K59" s="26">
        <v>971831526.10000002</v>
      </c>
      <c r="L59" s="26">
        <v>504635462.39999998</v>
      </c>
      <c r="M59" s="26">
        <v>394003043.19999999</v>
      </c>
      <c r="N59" s="26">
        <v>870562857.5</v>
      </c>
    </row>
    <row r="60" spans="1:14" x14ac:dyDescent="0.3">
      <c r="A60" s="12" t="s">
        <v>556</v>
      </c>
      <c r="B60" s="4" t="s">
        <v>239</v>
      </c>
      <c r="C60" s="5">
        <f t="shared" si="0"/>
        <v>59</v>
      </c>
      <c r="D60" s="23" t="s">
        <v>437</v>
      </c>
      <c r="E60" s="26">
        <v>365175759.10000002</v>
      </c>
      <c r="F60" s="26">
        <v>750196409.39999998</v>
      </c>
      <c r="G60" s="26">
        <v>1854318827</v>
      </c>
      <c r="H60" s="26">
        <v>703350371.89999998</v>
      </c>
      <c r="I60" s="26">
        <v>1333210563</v>
      </c>
      <c r="J60" s="26">
        <v>759398752.89999998</v>
      </c>
      <c r="K60" s="26">
        <v>1071258223</v>
      </c>
      <c r="L60" s="26">
        <v>2666183772</v>
      </c>
      <c r="M60" s="26">
        <v>517847386</v>
      </c>
      <c r="N60" s="26">
        <v>2393409635</v>
      </c>
    </row>
    <row r="61" spans="1:14" x14ac:dyDescent="0.3">
      <c r="A61" s="12" t="s">
        <v>557</v>
      </c>
      <c r="B61" s="4" t="s">
        <v>241</v>
      </c>
      <c r="C61" s="5">
        <f t="shared" si="0"/>
        <v>60</v>
      </c>
      <c r="D61" s="23" t="s">
        <v>438</v>
      </c>
      <c r="E61" s="26">
        <v>4021147982</v>
      </c>
      <c r="F61" s="26">
        <v>5390026881</v>
      </c>
      <c r="G61" s="26">
        <v>8208384806</v>
      </c>
      <c r="H61" s="26">
        <v>3009858490</v>
      </c>
      <c r="I61" s="26">
        <v>3042447210</v>
      </c>
      <c r="J61" s="26">
        <v>2003367858</v>
      </c>
      <c r="K61" s="26">
        <v>1375600700</v>
      </c>
      <c r="L61" s="26">
        <v>289162982.19999999</v>
      </c>
      <c r="M61" s="26">
        <v>178182761.90000001</v>
      </c>
      <c r="N61" s="26">
        <v>88913341.069999993</v>
      </c>
    </row>
    <row r="62" spans="1:14" x14ac:dyDescent="0.3">
      <c r="A62" s="12" t="s">
        <v>558</v>
      </c>
      <c r="B62" s="4" t="s">
        <v>243</v>
      </c>
      <c r="C62" s="5">
        <f t="shared" si="0"/>
        <v>61</v>
      </c>
      <c r="D62" s="25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spans="1:14" x14ac:dyDescent="0.3">
      <c r="A63" s="12" t="s">
        <v>559</v>
      </c>
      <c r="B63" s="4" t="s">
        <v>245</v>
      </c>
      <c r="C63" s="5">
        <f t="shared" si="0"/>
        <v>62</v>
      </c>
      <c r="D63" s="25"/>
      <c r="E63" s="27"/>
      <c r="F63" s="27"/>
      <c r="G63" s="27"/>
      <c r="H63" s="27"/>
      <c r="I63" s="27"/>
      <c r="J63" s="27"/>
      <c r="K63" s="27"/>
      <c r="L63" s="27"/>
      <c r="M63" s="27"/>
      <c r="N63" s="27"/>
    </row>
    <row r="64" spans="1:14" x14ac:dyDescent="0.3">
      <c r="A64" s="13" t="s">
        <v>560</v>
      </c>
      <c r="B64" s="4" t="s">
        <v>493</v>
      </c>
      <c r="C64" s="5">
        <f t="shared" si="0"/>
        <v>63</v>
      </c>
      <c r="D64" s="25"/>
      <c r="E64" s="27"/>
      <c r="F64" s="27"/>
      <c r="G64" s="27"/>
      <c r="H64" s="27"/>
      <c r="I64" s="27"/>
      <c r="J64" s="27"/>
      <c r="K64" s="27"/>
      <c r="L64" s="27"/>
      <c r="M64" s="27"/>
      <c r="N64" s="27"/>
    </row>
    <row r="65" spans="1:14" x14ac:dyDescent="0.3">
      <c r="A65" s="13" t="s">
        <v>561</v>
      </c>
      <c r="B65" s="4" t="s">
        <v>494</v>
      </c>
      <c r="C65" s="5">
        <f t="shared" si="0"/>
        <v>64</v>
      </c>
      <c r="D65" s="25"/>
      <c r="E65" s="27"/>
      <c r="F65" s="27"/>
      <c r="G65" s="27"/>
      <c r="H65" s="27"/>
      <c r="I65" s="27"/>
      <c r="J65" s="27"/>
      <c r="K65" s="27"/>
      <c r="L65" s="27"/>
      <c r="M65" s="27"/>
      <c r="N65" s="27"/>
    </row>
    <row r="66" spans="1:14" x14ac:dyDescent="0.3">
      <c r="A66" s="12">
        <v>9700</v>
      </c>
      <c r="B66" s="7" t="s">
        <v>255</v>
      </c>
      <c r="C66" s="5">
        <f t="shared" si="0"/>
        <v>65</v>
      </c>
      <c r="D66" s="25"/>
      <c r="E66" s="28"/>
      <c r="F66" s="28"/>
      <c r="G66" s="28"/>
      <c r="H66" s="28"/>
      <c r="I66" s="28"/>
      <c r="J66" s="28"/>
      <c r="K66" s="28"/>
      <c r="L66" s="28"/>
      <c r="M66" s="28"/>
      <c r="N66" s="28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3B688-1F75-4D49-8789-3CF7F671D5CF}">
  <sheetPr>
    <tabColor rgb="FFFF0000"/>
  </sheetPr>
  <dimension ref="A1:AA66"/>
  <sheetViews>
    <sheetView showGridLines="0" workbookViewId="0">
      <selection sqref="A1:C1"/>
    </sheetView>
  </sheetViews>
  <sheetFormatPr defaultRowHeight="14.4" x14ac:dyDescent="0.3"/>
  <cols>
    <col min="4" max="4" width="17.44140625" style="24" bestFit="1" customWidth="1"/>
    <col min="5" max="14" width="7.5546875" style="24" customWidth="1"/>
    <col min="16" max="16" width="12.109375" bestFit="1" customWidth="1"/>
    <col min="18" max="26" width="12.33203125" bestFit="1" customWidth="1"/>
    <col min="27" max="27" width="13.44140625" bestFit="1" customWidth="1"/>
  </cols>
  <sheetData>
    <row r="1" spans="1:27" ht="15" thickBot="1" x14ac:dyDescent="0.35">
      <c r="A1" s="38" t="s">
        <v>369</v>
      </c>
      <c r="B1" s="38"/>
      <c r="C1" s="38"/>
      <c r="D1" s="1" t="s">
        <v>370</v>
      </c>
      <c r="E1" s="14" t="s">
        <v>359</v>
      </c>
      <c r="F1" s="14" t="s">
        <v>360</v>
      </c>
      <c r="G1" s="14" t="s">
        <v>361</v>
      </c>
      <c r="H1" s="14" t="s">
        <v>362</v>
      </c>
      <c r="I1" s="14" t="s">
        <v>363</v>
      </c>
      <c r="J1" s="14" t="s">
        <v>364</v>
      </c>
      <c r="K1" s="14" t="s">
        <v>365</v>
      </c>
      <c r="L1" s="14" t="s">
        <v>366</v>
      </c>
      <c r="M1" s="14" t="s">
        <v>367</v>
      </c>
      <c r="N1" s="14" t="s">
        <v>368</v>
      </c>
      <c r="P1" s="17" t="s">
        <v>564</v>
      </c>
      <c r="Q1" s="22" t="s">
        <v>375</v>
      </c>
      <c r="R1" s="14" t="s">
        <v>359</v>
      </c>
      <c r="S1" s="14" t="s">
        <v>360</v>
      </c>
      <c r="T1" s="14" t="s">
        <v>361</v>
      </c>
      <c r="U1" s="14" t="s">
        <v>362</v>
      </c>
      <c r="V1" s="14" t="s">
        <v>363</v>
      </c>
      <c r="W1" s="14" t="s">
        <v>364</v>
      </c>
      <c r="X1" s="14" t="s">
        <v>365</v>
      </c>
      <c r="Y1" s="14" t="s">
        <v>366</v>
      </c>
      <c r="Z1" s="14" t="s">
        <v>367</v>
      </c>
      <c r="AA1" s="14" t="s">
        <v>368</v>
      </c>
    </row>
    <row r="2" spans="1:27" x14ac:dyDescent="0.3">
      <c r="A2" s="12" t="s">
        <v>495</v>
      </c>
      <c r="B2" s="4" t="s">
        <v>439</v>
      </c>
      <c r="C2" s="5">
        <f>C1+1</f>
        <v>1</v>
      </c>
      <c r="D2" s="23" t="s">
        <v>376</v>
      </c>
      <c r="E2" s="33">
        <f>Rda_POFxSCN65!E2/SUM(Rda_POFxSCN65!$E2:$N2)</f>
        <v>0.2313338790097984</v>
      </c>
      <c r="F2" s="33">
        <f>Rda_POFxSCN65!F2/SUM(Rda_POFxSCN65!$E2:$N2)</f>
        <v>0.18441471183629224</v>
      </c>
      <c r="G2" s="33">
        <f>Rda_POFxSCN65!G2/SUM(Rda_POFxSCN65!$E2:$N2)</f>
        <v>0.2743698105345323</v>
      </c>
      <c r="H2" s="33">
        <f>Rda_POFxSCN65!H2/SUM(Rda_POFxSCN65!$E2:$N2)</f>
        <v>8.3106958811906217E-2</v>
      </c>
      <c r="I2" s="33">
        <f>Rda_POFxSCN65!I2/SUM(Rda_POFxSCN65!$E2:$N2)</f>
        <v>8.3255952395708835E-2</v>
      </c>
      <c r="J2" s="33">
        <f>Rda_POFxSCN65!J2/SUM(Rda_POFxSCN65!$E2:$N2)</f>
        <v>4.4148298425659094E-2</v>
      </c>
      <c r="K2" s="33">
        <f>Rda_POFxSCN65!K2/SUM(Rda_POFxSCN65!$E2:$N2)</f>
        <v>7.1806641643601898E-2</v>
      </c>
      <c r="L2" s="33">
        <f>Rda_POFxSCN65!L2/SUM(Rda_POFxSCN65!$E2:$N2)</f>
        <v>1.2764447116895603E-2</v>
      </c>
      <c r="M2" s="33">
        <f>Rda_POFxSCN65!M2/SUM(Rda_POFxSCN65!$E2:$N2)</f>
        <v>1.0544957198657522E-2</v>
      </c>
      <c r="N2" s="33">
        <f>Rda_POFxSCN65!N2/SUM(Rda_POFxSCN65!$E2:$N2)</f>
        <v>4.2543430269480556E-3</v>
      </c>
      <c r="P2" s="29">
        <v>26121</v>
      </c>
      <c r="R2" s="32">
        <f>$P2*E2</f>
        <v>6042.6722536149446</v>
      </c>
      <c r="S2" s="32">
        <f t="shared" ref="S2:S61" si="0">$P2*F2</f>
        <v>4817.0966878757899</v>
      </c>
      <c r="T2" s="32">
        <f t="shared" ref="T2:T61" si="1">$P2*G2</f>
        <v>7166.8138209725184</v>
      </c>
      <c r="U2" s="32">
        <f t="shared" ref="U2:U61" si="2">$P2*H2</f>
        <v>2170.8368711258022</v>
      </c>
      <c r="V2" s="32">
        <f t="shared" ref="V2:V61" si="3">$P2*I2</f>
        <v>2174.7287325283105</v>
      </c>
      <c r="W2" s="32">
        <f t="shared" ref="W2:W61" si="4">$P2*J2</f>
        <v>1153.1977031766412</v>
      </c>
      <c r="X2" s="32">
        <f t="shared" ref="X2:X61" si="5">$P2*K2</f>
        <v>1875.6612863725252</v>
      </c>
      <c r="Y2" s="32">
        <f t="shared" ref="Y2:Y61" si="6">$P2*L2</f>
        <v>333.42012314043001</v>
      </c>
      <c r="Z2" s="32">
        <f t="shared" ref="Z2:Z61" si="7">$P2*M2</f>
        <v>275.44482698613314</v>
      </c>
      <c r="AA2" s="32">
        <f t="shared" ref="AA2:AA61" si="8">$P2*N2</f>
        <v>111.12769420691016</v>
      </c>
    </row>
    <row r="3" spans="1:27" x14ac:dyDescent="0.3">
      <c r="A3" s="12" t="s">
        <v>496</v>
      </c>
      <c r="B3" s="7" t="s">
        <v>440</v>
      </c>
      <c r="C3" s="5">
        <f t="shared" ref="C3:C66" si="9">C2+1</f>
        <v>2</v>
      </c>
      <c r="D3" s="23" t="s">
        <v>377</v>
      </c>
      <c r="E3" s="33">
        <f>Rda_POFxSCN65!E3/SUM(Rda_POFxSCN65!$E3:$N3)</f>
        <v>0.1538848231513531</v>
      </c>
      <c r="F3" s="33">
        <f>Rda_POFxSCN65!F3/SUM(Rda_POFxSCN65!$E3:$N3)</f>
        <v>0.18515407366980849</v>
      </c>
      <c r="G3" s="33">
        <f>Rda_POFxSCN65!G3/SUM(Rda_POFxSCN65!$E3:$N3)</f>
        <v>0.29030909557478074</v>
      </c>
      <c r="H3" s="33">
        <f>Rda_POFxSCN65!H3/SUM(Rda_POFxSCN65!$E3:$N3)</f>
        <v>7.0944672633606473E-2</v>
      </c>
      <c r="I3" s="33">
        <f>Rda_POFxSCN65!I3/SUM(Rda_POFxSCN65!$E3:$N3)</f>
        <v>7.8759353348185304E-2</v>
      </c>
      <c r="J3" s="33">
        <f>Rda_POFxSCN65!J3/SUM(Rda_POFxSCN65!$E3:$N3)</f>
        <v>3.7959354085452979E-2</v>
      </c>
      <c r="K3" s="33">
        <f>Rda_POFxSCN65!K3/SUM(Rda_POFxSCN65!$E3:$N3)</f>
        <v>1.7536762982377184E-2</v>
      </c>
      <c r="L3" s="33">
        <f>Rda_POFxSCN65!L3/SUM(Rda_POFxSCN65!$E3:$N3)</f>
        <v>1.177017482860745E-2</v>
      </c>
      <c r="M3" s="33">
        <f>Rda_POFxSCN65!M3/SUM(Rda_POFxSCN65!$E3:$N3)</f>
        <v>0.14916464851093866</v>
      </c>
      <c r="N3" s="33">
        <f>Rda_POFxSCN65!N3/SUM(Rda_POFxSCN65!$E3:$N3)</f>
        <v>4.5170412148896125E-3</v>
      </c>
      <c r="P3" s="30">
        <v>21490</v>
      </c>
      <c r="R3" s="32">
        <f t="shared" ref="R3:R61" si="10">$P3*E3</f>
        <v>3306.9848495225783</v>
      </c>
      <c r="S3" s="32">
        <f t="shared" si="0"/>
        <v>3978.9610431641845</v>
      </c>
      <c r="T3" s="32">
        <f t="shared" si="1"/>
        <v>6238.7424639020383</v>
      </c>
      <c r="U3" s="32">
        <f t="shared" si="2"/>
        <v>1524.6010148962032</v>
      </c>
      <c r="V3" s="32">
        <f t="shared" si="3"/>
        <v>1692.5385034525023</v>
      </c>
      <c r="W3" s="32">
        <f t="shared" si="4"/>
        <v>815.74651929638446</v>
      </c>
      <c r="X3" s="32">
        <f t="shared" si="5"/>
        <v>376.86503649128571</v>
      </c>
      <c r="Y3" s="32">
        <f t="shared" si="6"/>
        <v>252.94105706677408</v>
      </c>
      <c r="Z3" s="32">
        <f t="shared" si="7"/>
        <v>3205.548296500072</v>
      </c>
      <c r="AA3" s="32">
        <f t="shared" si="8"/>
        <v>97.071215707977771</v>
      </c>
    </row>
    <row r="4" spans="1:27" x14ac:dyDescent="0.3">
      <c r="A4" s="12" t="s">
        <v>497</v>
      </c>
      <c r="B4" s="4" t="s">
        <v>441</v>
      </c>
      <c r="C4" s="5">
        <f t="shared" si="9"/>
        <v>3</v>
      </c>
      <c r="D4" s="23" t="s">
        <v>378</v>
      </c>
      <c r="E4" s="33">
        <f>Rda_POFxSCN65!E4/SUM(Rda_POFxSCN65!$E4:$N4)</f>
        <v>0.18597108007692204</v>
      </c>
      <c r="F4" s="33">
        <f>Rda_POFxSCN65!F4/SUM(Rda_POFxSCN65!$E4:$N4)</f>
        <v>0.21125851835294238</v>
      </c>
      <c r="G4" s="33">
        <f>Rda_POFxSCN65!G4/SUM(Rda_POFxSCN65!$E4:$N4)</f>
        <v>0.25930124111988756</v>
      </c>
      <c r="H4" s="33">
        <f>Rda_POFxSCN65!H4/SUM(Rda_POFxSCN65!$E4:$N4)</f>
        <v>6.6039636798328596E-2</v>
      </c>
      <c r="I4" s="33">
        <f>Rda_POFxSCN65!I4/SUM(Rda_POFxSCN65!$E4:$N4)</f>
        <v>0.1035384094033632</v>
      </c>
      <c r="J4" s="33">
        <f>Rda_POFxSCN65!J4/SUM(Rda_POFxSCN65!$E4:$N4)</f>
        <v>3.6469076566559601E-2</v>
      </c>
      <c r="K4" s="33">
        <f>Rda_POFxSCN65!K4/SUM(Rda_POFxSCN65!$E4:$N4)</f>
        <v>7.6539881453075664E-2</v>
      </c>
      <c r="L4" s="33">
        <f>Rda_POFxSCN65!L4/SUM(Rda_POFxSCN65!$E4:$N4)</f>
        <v>3.033316432325955E-2</v>
      </c>
      <c r="M4" s="33">
        <f>Rda_POFxSCN65!M4/SUM(Rda_POFxSCN65!$E4:$N4)</f>
        <v>3.0548991905661502E-2</v>
      </c>
      <c r="N4" s="33">
        <f>Rda_POFxSCN65!N4/SUM(Rda_POFxSCN65!$E4:$N4)</f>
        <v>0</v>
      </c>
      <c r="P4" s="30">
        <v>2199</v>
      </c>
      <c r="R4" s="32">
        <f t="shared" si="10"/>
        <v>408.95040508915156</v>
      </c>
      <c r="S4" s="32">
        <f t="shared" si="0"/>
        <v>464.5574818581203</v>
      </c>
      <c r="T4" s="32">
        <f t="shared" si="1"/>
        <v>570.20342922263274</v>
      </c>
      <c r="U4" s="32">
        <f t="shared" si="2"/>
        <v>145.22116131952458</v>
      </c>
      <c r="V4" s="32">
        <f t="shared" si="3"/>
        <v>227.68096227799569</v>
      </c>
      <c r="W4" s="32">
        <f t="shared" si="4"/>
        <v>80.195499369864564</v>
      </c>
      <c r="X4" s="32">
        <f t="shared" si="5"/>
        <v>168.31119931531339</v>
      </c>
      <c r="Y4" s="32">
        <f t="shared" si="6"/>
        <v>66.702628346847746</v>
      </c>
      <c r="Z4" s="32">
        <f t="shared" si="7"/>
        <v>67.177233200549637</v>
      </c>
      <c r="AA4" s="32">
        <f t="shared" si="8"/>
        <v>0</v>
      </c>
    </row>
    <row r="5" spans="1:27" x14ac:dyDescent="0.3">
      <c r="A5" s="12" t="s">
        <v>498</v>
      </c>
      <c r="B5" s="4" t="s">
        <v>442</v>
      </c>
      <c r="C5" s="5">
        <f t="shared" si="9"/>
        <v>4</v>
      </c>
      <c r="D5" s="23" t="s">
        <v>379</v>
      </c>
      <c r="E5" s="33">
        <f>Rda_POFxSCN65!E5/SUM(Rda_POFxSCN65!$E5:$N5)</f>
        <v>0.11064995239913501</v>
      </c>
      <c r="F5" s="33">
        <f>Rda_POFxSCN65!F5/SUM(Rda_POFxSCN65!$E5:$N5)</f>
        <v>9.3502398654718072E-2</v>
      </c>
      <c r="G5" s="33">
        <f>Rda_POFxSCN65!G5/SUM(Rda_POFxSCN65!$E5:$N5)</f>
        <v>0.21932968627092919</v>
      </c>
      <c r="H5" s="33">
        <f>Rda_POFxSCN65!H5/SUM(Rda_POFxSCN65!$E5:$N5)</f>
        <v>0.16275963684688802</v>
      </c>
      <c r="I5" s="33">
        <f>Rda_POFxSCN65!I5/SUM(Rda_POFxSCN65!$E5:$N5)</f>
        <v>0.12025196240911239</v>
      </c>
      <c r="J5" s="33">
        <f>Rda_POFxSCN65!J5/SUM(Rda_POFxSCN65!$E5:$N5)</f>
        <v>7.4041604794360505E-2</v>
      </c>
      <c r="K5" s="33">
        <f>Rda_POFxSCN65!K5/SUM(Rda_POFxSCN65!$E5:$N5)</f>
        <v>0.16136926371258256</v>
      </c>
      <c r="L5" s="33">
        <f>Rda_POFxSCN65!L5/SUM(Rda_POFxSCN65!$E5:$N5)</f>
        <v>5.2849279219279377E-3</v>
      </c>
      <c r="M5" s="33">
        <f>Rda_POFxSCN65!M5/SUM(Rda_POFxSCN65!$E5:$N5)</f>
        <v>6.6715987574121954E-3</v>
      </c>
      <c r="N5" s="33">
        <f>Rda_POFxSCN65!N5/SUM(Rda_POFxSCN65!$E5:$N5)</f>
        <v>4.6138968232934015E-2</v>
      </c>
      <c r="P5" s="30">
        <v>4040</v>
      </c>
      <c r="R5" s="32">
        <f t="shared" si="10"/>
        <v>447.02580769250545</v>
      </c>
      <c r="S5" s="32">
        <f t="shared" si="0"/>
        <v>377.74969056506103</v>
      </c>
      <c r="T5" s="32">
        <f t="shared" si="1"/>
        <v>886.09193253455396</v>
      </c>
      <c r="U5" s="32">
        <f t="shared" si="2"/>
        <v>657.5489328614276</v>
      </c>
      <c r="V5" s="32">
        <f t="shared" si="3"/>
        <v>485.81792813281402</v>
      </c>
      <c r="W5" s="32">
        <f t="shared" si="4"/>
        <v>299.12808336921643</v>
      </c>
      <c r="X5" s="32">
        <f t="shared" si="5"/>
        <v>651.93182539883355</v>
      </c>
      <c r="Y5" s="32">
        <f t="shared" si="6"/>
        <v>21.351108804588868</v>
      </c>
      <c r="Z5" s="32">
        <f t="shared" si="7"/>
        <v>26.953258979945268</v>
      </c>
      <c r="AA5" s="32">
        <f t="shared" si="8"/>
        <v>186.40143166105341</v>
      </c>
    </row>
    <row r="6" spans="1:27" x14ac:dyDescent="0.3">
      <c r="A6" s="12" t="s">
        <v>499</v>
      </c>
      <c r="B6" s="4" t="s">
        <v>443</v>
      </c>
      <c r="C6" s="5">
        <f t="shared" si="9"/>
        <v>5</v>
      </c>
      <c r="D6" s="23" t="s">
        <v>380</v>
      </c>
      <c r="E6" s="33">
        <f>Rda_POFxSCN65!E6/SUM(Rda_POFxSCN65!$E6:$N6)</f>
        <v>4.0525505104318914E-3</v>
      </c>
      <c r="F6" s="33">
        <f>Rda_POFxSCN65!F6/SUM(Rda_POFxSCN65!$E6:$N6)</f>
        <v>9.8963636798425313E-3</v>
      </c>
      <c r="G6" s="33">
        <f>Rda_POFxSCN65!G6/SUM(Rda_POFxSCN65!$E6:$N6)</f>
        <v>5.2494272698110814E-2</v>
      </c>
      <c r="H6" s="33">
        <f>Rda_POFxSCN65!H6/SUM(Rda_POFxSCN65!$E6:$N6)</f>
        <v>1.9790233031005529E-2</v>
      </c>
      <c r="I6" s="33">
        <f>Rda_POFxSCN65!I6/SUM(Rda_POFxSCN65!$E6:$N6)</f>
        <v>0.17764876549180927</v>
      </c>
      <c r="J6" s="33">
        <f>Rda_POFxSCN65!J6/SUM(Rda_POFxSCN65!$E6:$N6)</f>
        <v>3.0143303049886761E-2</v>
      </c>
      <c r="K6" s="33">
        <f>Rda_POFxSCN65!K6/SUM(Rda_POFxSCN65!$E6:$N6)</f>
        <v>0.13212025653870657</v>
      </c>
      <c r="L6" s="33">
        <f>Rda_POFxSCN65!L6/SUM(Rda_POFxSCN65!$E6:$N6)</f>
        <v>5.8268158729785843E-2</v>
      </c>
      <c r="M6" s="33">
        <f>Rda_POFxSCN65!M6/SUM(Rda_POFxSCN65!$E6:$N6)</f>
        <v>0.32757823648104123</v>
      </c>
      <c r="N6" s="33">
        <f>Rda_POFxSCN65!N6/SUM(Rda_POFxSCN65!$E6:$N6)</f>
        <v>0.18800785978937953</v>
      </c>
      <c r="P6" s="30">
        <v>22138</v>
      </c>
      <c r="R6" s="32">
        <f t="shared" si="10"/>
        <v>89.715363199941208</v>
      </c>
      <c r="S6" s="32">
        <f t="shared" si="0"/>
        <v>219.08569914435395</v>
      </c>
      <c r="T6" s="32">
        <f t="shared" si="1"/>
        <v>1162.1182089907772</v>
      </c>
      <c r="U6" s="32">
        <f t="shared" si="2"/>
        <v>438.11617884040038</v>
      </c>
      <c r="V6" s="32">
        <f t="shared" si="3"/>
        <v>3932.7883704576739</v>
      </c>
      <c r="W6" s="32">
        <f t="shared" si="4"/>
        <v>667.31244291839312</v>
      </c>
      <c r="X6" s="32">
        <f t="shared" si="5"/>
        <v>2924.878239253886</v>
      </c>
      <c r="Y6" s="32">
        <f t="shared" si="6"/>
        <v>1289.940497959999</v>
      </c>
      <c r="Z6" s="32">
        <f t="shared" si="7"/>
        <v>7251.9269992172904</v>
      </c>
      <c r="AA6" s="32">
        <f t="shared" si="8"/>
        <v>4162.1180000172844</v>
      </c>
    </row>
    <row r="7" spans="1:27" x14ac:dyDescent="0.3">
      <c r="A7" s="12" t="s">
        <v>500</v>
      </c>
      <c r="B7" s="4" t="s">
        <v>444</v>
      </c>
      <c r="C7" s="5">
        <f t="shared" si="9"/>
        <v>6</v>
      </c>
      <c r="D7" s="23" t="s">
        <v>381</v>
      </c>
      <c r="E7" s="33">
        <f>Rda_POFxSCN65!E7/SUM(Rda_POFxSCN65!$E7:$N7)</f>
        <v>2.3555936443243979E-2</v>
      </c>
      <c r="F7" s="33">
        <f>Rda_POFxSCN65!F7/SUM(Rda_POFxSCN65!$E7:$N7)</f>
        <v>2.9817967556452024E-2</v>
      </c>
      <c r="G7" s="33">
        <f>Rda_POFxSCN65!G7/SUM(Rda_POFxSCN65!$E7:$N7)</f>
        <v>0.10508043187889288</v>
      </c>
      <c r="H7" s="33">
        <f>Rda_POFxSCN65!H7/SUM(Rda_POFxSCN65!$E7:$N7)</f>
        <v>3.3365905142454071E-2</v>
      </c>
      <c r="I7" s="33">
        <f>Rda_POFxSCN65!I7/SUM(Rda_POFxSCN65!$E7:$N7)</f>
        <v>0.20411887304080242</v>
      </c>
      <c r="J7" s="33">
        <f>Rda_POFxSCN65!J7/SUM(Rda_POFxSCN65!$E7:$N7)</f>
        <v>0.15099377875369818</v>
      </c>
      <c r="K7" s="33">
        <f>Rda_POFxSCN65!K7/SUM(Rda_POFxSCN65!$E7:$N7)</f>
        <v>0.19960170493370363</v>
      </c>
      <c r="L7" s="33">
        <f>Rda_POFxSCN65!L7/SUM(Rda_POFxSCN65!$E7:$N7)</f>
        <v>4.4664759299604895E-2</v>
      </c>
      <c r="M7" s="33">
        <f>Rda_POFxSCN65!M7/SUM(Rda_POFxSCN65!$E7:$N7)</f>
        <v>0.10579075473977465</v>
      </c>
      <c r="N7" s="33">
        <f>Rda_POFxSCN65!N7/SUM(Rda_POFxSCN65!$E7:$N7)</f>
        <v>0.10300988821137323</v>
      </c>
      <c r="P7" s="30">
        <v>4349</v>
      </c>
      <c r="R7" s="32">
        <f t="shared" si="10"/>
        <v>102.44476759166807</v>
      </c>
      <c r="S7" s="32">
        <f t="shared" si="0"/>
        <v>129.67834090300985</v>
      </c>
      <c r="T7" s="32">
        <f t="shared" si="1"/>
        <v>456.99479824130515</v>
      </c>
      <c r="U7" s="32">
        <f t="shared" si="2"/>
        <v>145.10832146453276</v>
      </c>
      <c r="V7" s="32">
        <f t="shared" si="3"/>
        <v>887.71297885444972</v>
      </c>
      <c r="W7" s="32">
        <f t="shared" si="4"/>
        <v>656.67194379983334</v>
      </c>
      <c r="X7" s="32">
        <f t="shared" si="5"/>
        <v>868.06781475667708</v>
      </c>
      <c r="Y7" s="32">
        <f t="shared" si="6"/>
        <v>194.24703819398169</v>
      </c>
      <c r="Z7" s="32">
        <f t="shared" si="7"/>
        <v>460.08399236327995</v>
      </c>
      <c r="AA7" s="32">
        <f t="shared" si="8"/>
        <v>447.99000383126219</v>
      </c>
    </row>
    <row r="8" spans="1:27" x14ac:dyDescent="0.3">
      <c r="A8" s="12" t="s">
        <v>501</v>
      </c>
      <c r="B8" s="4" t="s">
        <v>445</v>
      </c>
      <c r="C8" s="5">
        <f t="shared" si="9"/>
        <v>7</v>
      </c>
      <c r="D8" s="23" t="s">
        <v>382</v>
      </c>
      <c r="E8" s="33">
        <f>Rda_POFxSCN65!E8/SUM(Rda_POFxSCN65!$E8:$N8)</f>
        <v>1.7131740785076902E-3</v>
      </c>
      <c r="F8" s="33">
        <f>Rda_POFxSCN65!F8/SUM(Rda_POFxSCN65!$E8:$N8)</f>
        <v>0</v>
      </c>
      <c r="G8" s="33">
        <f>Rda_POFxSCN65!G8/SUM(Rda_POFxSCN65!$E8:$N8)</f>
        <v>0.13709395681753514</v>
      </c>
      <c r="H8" s="33">
        <f>Rda_POFxSCN65!H8/SUM(Rda_POFxSCN65!$E8:$N8)</f>
        <v>8.1587429795454275E-2</v>
      </c>
      <c r="I8" s="33">
        <f>Rda_POFxSCN65!I8/SUM(Rda_POFxSCN65!$E8:$N8)</f>
        <v>7.9000668191332696E-2</v>
      </c>
      <c r="J8" s="33">
        <f>Rda_POFxSCN65!J8/SUM(Rda_POFxSCN65!$E8:$N8)</f>
        <v>0</v>
      </c>
      <c r="K8" s="33">
        <f>Rda_POFxSCN65!K8/SUM(Rda_POFxSCN65!$E8:$N8)</f>
        <v>3.0140938729238887E-2</v>
      </c>
      <c r="L8" s="33">
        <f>Rda_POFxSCN65!L8/SUM(Rda_POFxSCN65!$E8:$N8)</f>
        <v>0</v>
      </c>
      <c r="M8" s="33">
        <f>Rda_POFxSCN65!M8/SUM(Rda_POFxSCN65!$E8:$N8)</f>
        <v>0.26701340660330491</v>
      </c>
      <c r="N8" s="33">
        <f>Rda_POFxSCN65!N8/SUM(Rda_POFxSCN65!$E8:$N8)</f>
        <v>0.40345042578462637</v>
      </c>
      <c r="P8" s="30">
        <v>2264</v>
      </c>
      <c r="R8" s="32">
        <f t="shared" si="10"/>
        <v>3.8786261137414106</v>
      </c>
      <c r="S8" s="32">
        <f t="shared" si="0"/>
        <v>0</v>
      </c>
      <c r="T8" s="32">
        <f t="shared" si="1"/>
        <v>310.38071823489958</v>
      </c>
      <c r="U8" s="32">
        <f t="shared" si="2"/>
        <v>184.71394105690848</v>
      </c>
      <c r="V8" s="32">
        <f t="shared" si="3"/>
        <v>178.85751278517722</v>
      </c>
      <c r="W8" s="32">
        <f t="shared" si="4"/>
        <v>0</v>
      </c>
      <c r="X8" s="32">
        <f t="shared" si="5"/>
        <v>68.23908528299684</v>
      </c>
      <c r="Y8" s="32">
        <f t="shared" si="6"/>
        <v>0</v>
      </c>
      <c r="Z8" s="32">
        <f t="shared" si="7"/>
        <v>604.51835254988237</v>
      </c>
      <c r="AA8" s="32">
        <f t="shared" si="8"/>
        <v>913.41176397639413</v>
      </c>
    </row>
    <row r="9" spans="1:27" x14ac:dyDescent="0.3">
      <c r="A9" s="12" t="s">
        <v>502</v>
      </c>
      <c r="B9" s="7" t="s">
        <v>446</v>
      </c>
      <c r="C9" s="5">
        <f t="shared" si="9"/>
        <v>8</v>
      </c>
      <c r="D9" s="23" t="s">
        <v>383</v>
      </c>
      <c r="E9" s="33">
        <f>Rda_POFxSCN65!E9/SUM(Rda_POFxSCN65!$E9:$N9)</f>
        <v>3.9185427802083145E-2</v>
      </c>
      <c r="F9" s="33">
        <f>Rda_POFxSCN65!F9/SUM(Rda_POFxSCN65!$E9:$N9)</f>
        <v>9.9884982677900372E-2</v>
      </c>
      <c r="G9" s="33">
        <f>Rda_POFxSCN65!G9/SUM(Rda_POFxSCN65!$E9:$N9)</f>
        <v>0.26225793214054838</v>
      </c>
      <c r="H9" s="33">
        <f>Rda_POFxSCN65!H9/SUM(Rda_POFxSCN65!$E9:$N9)</f>
        <v>0.11497946441714839</v>
      </c>
      <c r="I9" s="33">
        <f>Rda_POFxSCN65!I9/SUM(Rda_POFxSCN65!$E9:$N9)</f>
        <v>0.20345872312064492</v>
      </c>
      <c r="J9" s="33">
        <f>Rda_POFxSCN65!J9/SUM(Rda_POFxSCN65!$E9:$N9)</f>
        <v>0.14952225053760351</v>
      </c>
      <c r="K9" s="33">
        <f>Rda_POFxSCN65!K9/SUM(Rda_POFxSCN65!$E9:$N9)</f>
        <v>6.9810636813711302E-2</v>
      </c>
      <c r="L9" s="33">
        <f>Rda_POFxSCN65!L9/SUM(Rda_POFxSCN65!$E9:$N9)</f>
        <v>1.6265314482046291E-2</v>
      </c>
      <c r="M9" s="33">
        <f>Rda_POFxSCN65!M9/SUM(Rda_POFxSCN65!$E9:$N9)</f>
        <v>3.1221751475107223E-2</v>
      </c>
      <c r="N9" s="33">
        <f>Rda_POFxSCN65!N9/SUM(Rda_POFxSCN65!$E9:$N9)</f>
        <v>1.3413516533206398E-2</v>
      </c>
      <c r="P9" s="30">
        <v>25736</v>
      </c>
      <c r="R9" s="32">
        <f t="shared" si="10"/>
        <v>1008.4761699144118</v>
      </c>
      <c r="S9" s="32">
        <f t="shared" si="0"/>
        <v>2570.6399141984439</v>
      </c>
      <c r="T9" s="32">
        <f t="shared" si="1"/>
        <v>6749.4701415691534</v>
      </c>
      <c r="U9" s="32">
        <f t="shared" si="2"/>
        <v>2959.111496239731</v>
      </c>
      <c r="V9" s="32">
        <f t="shared" si="3"/>
        <v>5236.2136982329175</v>
      </c>
      <c r="W9" s="32">
        <f t="shared" si="4"/>
        <v>3848.1046398357639</v>
      </c>
      <c r="X9" s="32">
        <f t="shared" si="5"/>
        <v>1796.646549037674</v>
      </c>
      <c r="Y9" s="32">
        <f t="shared" si="6"/>
        <v>418.60413350994332</v>
      </c>
      <c r="Z9" s="32">
        <f t="shared" si="7"/>
        <v>803.52299596335945</v>
      </c>
      <c r="AA9" s="32">
        <f t="shared" si="8"/>
        <v>345.21026149859983</v>
      </c>
    </row>
    <row r="10" spans="1:27" x14ac:dyDescent="0.3">
      <c r="A10" s="12" t="s">
        <v>503</v>
      </c>
      <c r="B10" s="4" t="s">
        <v>447</v>
      </c>
      <c r="C10" s="5">
        <f t="shared" si="9"/>
        <v>9</v>
      </c>
      <c r="D10" s="23" t="s">
        <v>384</v>
      </c>
      <c r="E10" s="33">
        <f>Rda_POFxSCN65!E10/SUM(Rda_POFxSCN65!$E10:$N10)</f>
        <v>9.5089656974594025E-2</v>
      </c>
      <c r="F10" s="33">
        <f>Rda_POFxSCN65!F10/SUM(Rda_POFxSCN65!$E10:$N10)</f>
        <v>8.7622318793516299E-2</v>
      </c>
      <c r="G10" s="33">
        <f>Rda_POFxSCN65!G10/SUM(Rda_POFxSCN65!$E10:$N10)</f>
        <v>0.19024358175458403</v>
      </c>
      <c r="H10" s="33">
        <f>Rda_POFxSCN65!H10/SUM(Rda_POFxSCN65!$E10:$N10)</f>
        <v>8.9071733693993238E-2</v>
      </c>
      <c r="I10" s="33">
        <f>Rda_POFxSCN65!I10/SUM(Rda_POFxSCN65!$E10:$N10)</f>
        <v>0.17061343509769178</v>
      </c>
      <c r="J10" s="33">
        <f>Rda_POFxSCN65!J10/SUM(Rda_POFxSCN65!$E10:$N10)</f>
        <v>4.9203088750511006E-2</v>
      </c>
      <c r="K10" s="33">
        <f>Rda_POFxSCN65!K10/SUM(Rda_POFxSCN65!$E10:$N10)</f>
        <v>0.22672053045642196</v>
      </c>
      <c r="L10" s="33">
        <f>Rda_POFxSCN65!L10/SUM(Rda_POFxSCN65!$E10:$N10)</f>
        <v>9.3429670577085313E-3</v>
      </c>
      <c r="M10" s="33">
        <f>Rda_POFxSCN65!M10/SUM(Rda_POFxSCN65!$E10:$N10)</f>
        <v>2.4232260055438173E-3</v>
      </c>
      <c r="N10" s="33">
        <f>Rda_POFxSCN65!N10/SUM(Rda_POFxSCN65!$E10:$N10)</f>
        <v>7.9669461415435308E-2</v>
      </c>
      <c r="P10" s="30">
        <v>5943</v>
      </c>
      <c r="R10" s="32">
        <f t="shared" si="10"/>
        <v>565.11783140001228</v>
      </c>
      <c r="S10" s="32">
        <f t="shared" si="0"/>
        <v>520.7394405898674</v>
      </c>
      <c r="T10" s="32">
        <f t="shared" si="1"/>
        <v>1130.617606367493</v>
      </c>
      <c r="U10" s="32">
        <f t="shared" si="2"/>
        <v>529.35331334340185</v>
      </c>
      <c r="V10" s="32">
        <f t="shared" si="3"/>
        <v>1013.9556447855822</v>
      </c>
      <c r="W10" s="32">
        <f t="shared" si="4"/>
        <v>292.4139564442869</v>
      </c>
      <c r="X10" s="32">
        <f t="shared" si="5"/>
        <v>1347.4001125025156</v>
      </c>
      <c r="Y10" s="32">
        <f t="shared" si="6"/>
        <v>55.525253223961805</v>
      </c>
      <c r="Z10" s="32">
        <f t="shared" si="7"/>
        <v>14.401232150946907</v>
      </c>
      <c r="AA10" s="32">
        <f t="shared" si="8"/>
        <v>473.47560919193205</v>
      </c>
    </row>
    <row r="11" spans="1:27" x14ac:dyDescent="0.3">
      <c r="A11" s="12" t="s">
        <v>504</v>
      </c>
      <c r="B11" s="4" t="s">
        <v>67</v>
      </c>
      <c r="C11" s="5">
        <f t="shared" si="9"/>
        <v>10</v>
      </c>
      <c r="D11" s="23" t="s">
        <v>385</v>
      </c>
      <c r="E11" s="33">
        <f>Rda_POFxSCN65!E11/SUM(Rda_POFxSCN65!$E11:$N11)</f>
        <v>4.6457755400678646E-2</v>
      </c>
      <c r="F11" s="33">
        <f>Rda_POFxSCN65!F11/SUM(Rda_POFxSCN65!$E11:$N11)</f>
        <v>8.6885158666639525E-2</v>
      </c>
      <c r="G11" s="33">
        <f>Rda_POFxSCN65!G11/SUM(Rda_POFxSCN65!$E11:$N11)</f>
        <v>0.20498665952176912</v>
      </c>
      <c r="H11" s="33">
        <f>Rda_POFxSCN65!H11/SUM(Rda_POFxSCN65!$E11:$N11)</f>
        <v>8.0433801826570284E-2</v>
      </c>
      <c r="I11" s="33">
        <f>Rda_POFxSCN65!I11/SUM(Rda_POFxSCN65!$E11:$N11)</f>
        <v>0.10412751415479869</v>
      </c>
      <c r="J11" s="33">
        <f>Rda_POFxSCN65!J11/SUM(Rda_POFxSCN65!$E11:$N11)</f>
        <v>6.0974229818286103E-2</v>
      </c>
      <c r="K11" s="33">
        <f>Rda_POFxSCN65!K11/SUM(Rda_POFxSCN65!$E11:$N11)</f>
        <v>0.20939141994327565</v>
      </c>
      <c r="L11" s="33">
        <f>Rda_POFxSCN65!L11/SUM(Rda_POFxSCN65!$E11:$N11)</f>
        <v>5.5345095375106269E-2</v>
      </c>
      <c r="M11" s="33">
        <f>Rda_POFxSCN65!M11/SUM(Rda_POFxSCN65!$E11:$N11)</f>
        <v>8.9727855263275411E-2</v>
      </c>
      <c r="N11" s="33">
        <f>Rda_POFxSCN65!N11/SUM(Rda_POFxSCN65!$E11:$N11)</f>
        <v>6.1670510029600216E-2</v>
      </c>
      <c r="P11" s="30">
        <v>28893</v>
      </c>
      <c r="R11" s="32">
        <f t="shared" si="10"/>
        <v>1342.3039267918082</v>
      </c>
      <c r="S11" s="32">
        <f t="shared" si="0"/>
        <v>2510.3728893552156</v>
      </c>
      <c r="T11" s="32">
        <f t="shared" si="1"/>
        <v>5922.6795535624751</v>
      </c>
      <c r="U11" s="32">
        <f t="shared" si="2"/>
        <v>2323.9738361750951</v>
      </c>
      <c r="V11" s="32">
        <f t="shared" si="3"/>
        <v>3008.5562664745985</v>
      </c>
      <c r="W11" s="32">
        <f t="shared" si="4"/>
        <v>1761.7284221397404</v>
      </c>
      <c r="X11" s="32">
        <f t="shared" si="5"/>
        <v>6049.9462964210634</v>
      </c>
      <c r="Y11" s="32">
        <f t="shared" si="6"/>
        <v>1599.0858406729456</v>
      </c>
      <c r="Z11" s="32">
        <f t="shared" si="7"/>
        <v>2592.5069221218164</v>
      </c>
      <c r="AA11" s="32">
        <f t="shared" si="8"/>
        <v>1781.846046285239</v>
      </c>
    </row>
    <row r="12" spans="1:27" x14ac:dyDescent="0.3">
      <c r="A12" s="13" t="s">
        <v>505</v>
      </c>
      <c r="B12" s="4" t="s">
        <v>448</v>
      </c>
      <c r="C12" s="5">
        <f t="shared" si="9"/>
        <v>11</v>
      </c>
      <c r="D12" s="23" t="s">
        <v>386</v>
      </c>
      <c r="E12" s="33">
        <f>Rda_POFxSCN65!E12/SUM(Rda_POFxSCN65!$E12:$N12)</f>
        <v>1.5143934390994056E-2</v>
      </c>
      <c r="F12" s="33">
        <f>Rda_POFxSCN65!F12/SUM(Rda_POFxSCN65!$E12:$N12)</f>
        <v>5.271508882640541E-2</v>
      </c>
      <c r="G12" s="33">
        <f>Rda_POFxSCN65!G12/SUM(Rda_POFxSCN65!$E12:$N12)</f>
        <v>0.27937949442080778</v>
      </c>
      <c r="H12" s="33">
        <f>Rda_POFxSCN65!H12/SUM(Rda_POFxSCN65!$E12:$N12)</f>
        <v>9.3023196744228223E-2</v>
      </c>
      <c r="I12" s="33">
        <f>Rda_POFxSCN65!I12/SUM(Rda_POFxSCN65!$E12:$N12)</f>
        <v>0.24408585438520178</v>
      </c>
      <c r="J12" s="33">
        <f>Rda_POFxSCN65!J12/SUM(Rda_POFxSCN65!$E12:$N12)</f>
        <v>0</v>
      </c>
      <c r="K12" s="33">
        <f>Rda_POFxSCN65!K12/SUM(Rda_POFxSCN65!$E12:$N12)</f>
        <v>0.12542398412367978</v>
      </c>
      <c r="L12" s="33">
        <f>Rda_POFxSCN65!L12/SUM(Rda_POFxSCN65!$E12:$N12)</f>
        <v>8.299479304273806E-2</v>
      </c>
      <c r="M12" s="33">
        <f>Rda_POFxSCN65!M12/SUM(Rda_POFxSCN65!$E12:$N12)</f>
        <v>0.10723365406594486</v>
      </c>
      <c r="N12" s="33">
        <f>Rda_POFxSCN65!N12/SUM(Rda_POFxSCN65!$E12:$N12)</f>
        <v>0</v>
      </c>
      <c r="P12" s="30">
        <v>8407</v>
      </c>
      <c r="R12" s="32">
        <f t="shared" si="10"/>
        <v>127.31505642508704</v>
      </c>
      <c r="S12" s="32">
        <f t="shared" si="0"/>
        <v>443.17575176359026</v>
      </c>
      <c r="T12" s="32">
        <f t="shared" si="1"/>
        <v>2348.743409595731</v>
      </c>
      <c r="U12" s="32">
        <f t="shared" si="2"/>
        <v>782.04601502872663</v>
      </c>
      <c r="V12" s="32">
        <f t="shared" si="3"/>
        <v>2052.0297778163913</v>
      </c>
      <c r="W12" s="32">
        <f t="shared" si="4"/>
        <v>0</v>
      </c>
      <c r="X12" s="32">
        <f t="shared" si="5"/>
        <v>1054.4394345277758</v>
      </c>
      <c r="Y12" s="32">
        <f t="shared" si="6"/>
        <v>697.73722511029882</v>
      </c>
      <c r="Z12" s="32">
        <f t="shared" si="7"/>
        <v>901.51332973239846</v>
      </c>
      <c r="AA12" s="32">
        <f t="shared" si="8"/>
        <v>0</v>
      </c>
    </row>
    <row r="13" spans="1:27" x14ac:dyDescent="0.3">
      <c r="A13" s="13" t="s">
        <v>506</v>
      </c>
      <c r="B13" s="4" t="s">
        <v>449</v>
      </c>
      <c r="C13" s="5">
        <f t="shared" si="9"/>
        <v>12</v>
      </c>
      <c r="D13" s="23" t="s">
        <v>387</v>
      </c>
      <c r="E13" s="33">
        <f>Rda_POFxSCN65!E13/SUM(Rda_POFxSCN65!$E13:$N13)</f>
        <v>1.0314107679101146E-2</v>
      </c>
      <c r="F13" s="33">
        <f>Rda_POFxSCN65!F13/SUM(Rda_POFxSCN65!$E13:$N13)</f>
        <v>6.4872769082653214E-2</v>
      </c>
      <c r="G13" s="33">
        <f>Rda_POFxSCN65!G13/SUM(Rda_POFxSCN65!$E13:$N13)</f>
        <v>0.12523022100168299</v>
      </c>
      <c r="H13" s="33">
        <f>Rda_POFxSCN65!H13/SUM(Rda_POFxSCN65!$E13:$N13)</f>
        <v>0</v>
      </c>
      <c r="I13" s="33">
        <f>Rda_POFxSCN65!I13/SUM(Rda_POFxSCN65!$E13:$N13)</f>
        <v>0.22610812866900823</v>
      </c>
      <c r="J13" s="33">
        <f>Rda_POFxSCN65!J13/SUM(Rda_POFxSCN65!$E13:$N13)</f>
        <v>9.5000477228708163E-2</v>
      </c>
      <c r="K13" s="33">
        <f>Rda_POFxSCN65!K13/SUM(Rda_POFxSCN65!$E13:$N13)</f>
        <v>0.33236091916771443</v>
      </c>
      <c r="L13" s="33">
        <f>Rda_POFxSCN65!L13/SUM(Rda_POFxSCN65!$E13:$N13)</f>
        <v>2.3840442411715713E-2</v>
      </c>
      <c r="M13" s="33">
        <f>Rda_POFxSCN65!M13/SUM(Rda_POFxSCN65!$E13:$N13)</f>
        <v>0.12227293475941603</v>
      </c>
      <c r="N13" s="33">
        <f>Rda_POFxSCN65!N13/SUM(Rda_POFxSCN65!$E13:$N13)</f>
        <v>0</v>
      </c>
      <c r="P13" s="30">
        <v>1379</v>
      </c>
      <c r="R13" s="32">
        <f t="shared" si="10"/>
        <v>14.22315448948048</v>
      </c>
      <c r="S13" s="32">
        <f t="shared" si="0"/>
        <v>89.459548564978789</v>
      </c>
      <c r="T13" s="32">
        <f t="shared" si="1"/>
        <v>172.69247476132085</v>
      </c>
      <c r="U13" s="32">
        <f t="shared" si="2"/>
        <v>0</v>
      </c>
      <c r="V13" s="32">
        <f t="shared" si="3"/>
        <v>311.80310943456237</v>
      </c>
      <c r="W13" s="32">
        <f t="shared" si="4"/>
        <v>131.00565809838855</v>
      </c>
      <c r="X13" s="32">
        <f t="shared" si="5"/>
        <v>458.32570753227822</v>
      </c>
      <c r="Y13" s="32">
        <f t="shared" si="6"/>
        <v>32.875970085755966</v>
      </c>
      <c r="Z13" s="32">
        <f t="shared" si="7"/>
        <v>168.61437703323472</v>
      </c>
      <c r="AA13" s="32">
        <f t="shared" si="8"/>
        <v>0</v>
      </c>
    </row>
    <row r="14" spans="1:27" x14ac:dyDescent="0.3">
      <c r="A14" s="12" t="s">
        <v>507</v>
      </c>
      <c r="B14" s="4" t="s">
        <v>450</v>
      </c>
      <c r="C14" s="5">
        <f t="shared" si="9"/>
        <v>13</v>
      </c>
      <c r="D14" s="23" t="s">
        <v>388</v>
      </c>
      <c r="E14" s="33">
        <f>Rda_POFxSCN65!E14/SUM(Rda_POFxSCN65!$E14:$N14)</f>
        <v>3.9760066724842495E-2</v>
      </c>
      <c r="F14" s="33">
        <f>Rda_POFxSCN65!F14/SUM(Rda_POFxSCN65!$E14:$N14)</f>
        <v>5.2302834690471353E-2</v>
      </c>
      <c r="G14" s="33">
        <f>Rda_POFxSCN65!G14/SUM(Rda_POFxSCN65!$E14:$N14)</f>
        <v>0.16531257711744354</v>
      </c>
      <c r="H14" s="33">
        <f>Rda_POFxSCN65!H14/SUM(Rda_POFxSCN65!$E14:$N14)</f>
        <v>8.2663900522134973E-2</v>
      </c>
      <c r="I14" s="33">
        <f>Rda_POFxSCN65!I14/SUM(Rda_POFxSCN65!$E14:$N14)</f>
        <v>0.13091320006450252</v>
      </c>
      <c r="J14" s="33">
        <f>Rda_POFxSCN65!J14/SUM(Rda_POFxSCN65!$E14:$N14)</f>
        <v>6.5461988107329519E-2</v>
      </c>
      <c r="K14" s="33">
        <f>Rda_POFxSCN65!K14/SUM(Rda_POFxSCN65!$E14:$N14)</f>
        <v>0.13178207261133287</v>
      </c>
      <c r="L14" s="33">
        <f>Rda_POFxSCN65!L14/SUM(Rda_POFxSCN65!$E14:$N14)</f>
        <v>6.3876227463783297E-2</v>
      </c>
      <c r="M14" s="33">
        <f>Rda_POFxSCN65!M14/SUM(Rda_POFxSCN65!$E14:$N14)</f>
        <v>0.14604797320690482</v>
      </c>
      <c r="N14" s="33">
        <f>Rda_POFxSCN65!N14/SUM(Rda_POFxSCN65!$E14:$N14)</f>
        <v>0.12187915949125468</v>
      </c>
      <c r="P14" s="30">
        <v>9992</v>
      </c>
      <c r="R14" s="32">
        <f t="shared" si="10"/>
        <v>397.28258671462623</v>
      </c>
      <c r="S14" s="32">
        <f t="shared" si="0"/>
        <v>522.60992422718971</v>
      </c>
      <c r="T14" s="32">
        <f t="shared" si="1"/>
        <v>1651.8032705574958</v>
      </c>
      <c r="U14" s="32">
        <f t="shared" si="2"/>
        <v>825.97769401717267</v>
      </c>
      <c r="V14" s="32">
        <f t="shared" si="3"/>
        <v>1308.0846950445091</v>
      </c>
      <c r="W14" s="32">
        <f t="shared" si="4"/>
        <v>654.09618516843659</v>
      </c>
      <c r="X14" s="32">
        <f t="shared" si="5"/>
        <v>1316.7664695324381</v>
      </c>
      <c r="Y14" s="32">
        <f t="shared" si="6"/>
        <v>638.25126481812265</v>
      </c>
      <c r="Z14" s="32">
        <f t="shared" si="7"/>
        <v>1459.311348283393</v>
      </c>
      <c r="AA14" s="32">
        <f t="shared" si="8"/>
        <v>1217.8165616366168</v>
      </c>
    </row>
    <row r="15" spans="1:27" x14ac:dyDescent="0.3">
      <c r="A15" s="12" t="s">
        <v>508</v>
      </c>
      <c r="B15" s="4" t="s">
        <v>451</v>
      </c>
      <c r="C15" s="5">
        <f t="shared" si="9"/>
        <v>14</v>
      </c>
      <c r="D15" s="23" t="s">
        <v>389</v>
      </c>
      <c r="E15" s="33">
        <f>Rda_POFxSCN65!E15/SUM(Rda_POFxSCN65!$E15:$N15)</f>
        <v>4.4365811722752127E-2</v>
      </c>
      <c r="F15" s="33">
        <f>Rda_POFxSCN65!F15/SUM(Rda_POFxSCN65!$E15:$N15)</f>
        <v>0.10523309005091187</v>
      </c>
      <c r="G15" s="33">
        <f>Rda_POFxSCN65!G15/SUM(Rda_POFxSCN65!$E15:$N15)</f>
        <v>0.30607627112882102</v>
      </c>
      <c r="H15" s="33">
        <f>Rda_POFxSCN65!H15/SUM(Rda_POFxSCN65!$E15:$N15)</f>
        <v>0.13367733466811443</v>
      </c>
      <c r="I15" s="33">
        <f>Rda_POFxSCN65!I15/SUM(Rda_POFxSCN65!$E15:$N15)</f>
        <v>0.17010955764779456</v>
      </c>
      <c r="J15" s="33">
        <f>Rda_POFxSCN65!J15/SUM(Rda_POFxSCN65!$E15:$N15)</f>
        <v>6.5457947893869592E-2</v>
      </c>
      <c r="K15" s="33">
        <f>Rda_POFxSCN65!K15/SUM(Rda_POFxSCN65!$E15:$N15)</f>
        <v>7.8164660532793709E-2</v>
      </c>
      <c r="L15" s="33">
        <f>Rda_POFxSCN65!L15/SUM(Rda_POFxSCN65!$E15:$N15)</f>
        <v>4.9256974408780685E-2</v>
      </c>
      <c r="M15" s="33">
        <f>Rda_POFxSCN65!M15/SUM(Rda_POFxSCN65!$E15:$N15)</f>
        <v>3.8931974233530967E-2</v>
      </c>
      <c r="N15" s="33">
        <f>Rda_POFxSCN65!N15/SUM(Rda_POFxSCN65!$E15:$N15)</f>
        <v>8.7263777126310189E-3</v>
      </c>
      <c r="P15" s="30">
        <v>17703</v>
      </c>
      <c r="R15" s="32">
        <f t="shared" si="10"/>
        <v>785.40796492788093</v>
      </c>
      <c r="S15" s="32">
        <f t="shared" si="0"/>
        <v>1862.9413931712929</v>
      </c>
      <c r="T15" s="32">
        <f t="shared" si="1"/>
        <v>5418.468227793519</v>
      </c>
      <c r="U15" s="32">
        <f t="shared" si="2"/>
        <v>2366.4898556296298</v>
      </c>
      <c r="V15" s="32">
        <f t="shared" si="3"/>
        <v>3011.4494990389071</v>
      </c>
      <c r="W15" s="32">
        <f t="shared" si="4"/>
        <v>1158.8020515651733</v>
      </c>
      <c r="X15" s="32">
        <f t="shared" si="5"/>
        <v>1383.748985412047</v>
      </c>
      <c r="Y15" s="32">
        <f t="shared" si="6"/>
        <v>871.99621795864448</v>
      </c>
      <c r="Z15" s="32">
        <f t="shared" si="7"/>
        <v>689.21273985619871</v>
      </c>
      <c r="AA15" s="32">
        <f t="shared" si="8"/>
        <v>154.48306464670694</v>
      </c>
    </row>
    <row r="16" spans="1:27" x14ac:dyDescent="0.3">
      <c r="A16" s="12" t="s">
        <v>509</v>
      </c>
      <c r="B16" s="7" t="s">
        <v>452</v>
      </c>
      <c r="C16" s="5">
        <f t="shared" si="9"/>
        <v>15</v>
      </c>
      <c r="D16" s="23" t="s">
        <v>390</v>
      </c>
      <c r="E16" s="33">
        <f>Rda_POFxSCN65!E16/SUM(Rda_POFxSCN65!$E16:$N16)</f>
        <v>3.513052974675037E-2</v>
      </c>
      <c r="F16" s="33">
        <f>Rda_POFxSCN65!F16/SUM(Rda_POFxSCN65!$E16:$N16)</f>
        <v>6.0740753196280646E-2</v>
      </c>
      <c r="G16" s="33">
        <f>Rda_POFxSCN65!G16/SUM(Rda_POFxSCN65!$E16:$N16)</f>
        <v>0.18691684648314627</v>
      </c>
      <c r="H16" s="33">
        <f>Rda_POFxSCN65!H16/SUM(Rda_POFxSCN65!$E16:$N16)</f>
        <v>0.11871714865786188</v>
      </c>
      <c r="I16" s="33">
        <f>Rda_POFxSCN65!I16/SUM(Rda_POFxSCN65!$E16:$N16)</f>
        <v>0.21892902757419525</v>
      </c>
      <c r="J16" s="33">
        <f>Rda_POFxSCN65!J16/SUM(Rda_POFxSCN65!$E16:$N16)</f>
        <v>7.3855860728003334E-2</v>
      </c>
      <c r="K16" s="33">
        <f>Rda_POFxSCN65!K16/SUM(Rda_POFxSCN65!$E16:$N16)</f>
        <v>0.1429920440041654</v>
      </c>
      <c r="L16" s="33">
        <f>Rda_POFxSCN65!L16/SUM(Rda_POFxSCN65!$E16:$N16)</f>
        <v>9.0296439953650495E-3</v>
      </c>
      <c r="M16" s="33">
        <f>Rda_POFxSCN65!M16/SUM(Rda_POFxSCN65!$E16:$N16)</f>
        <v>8.8703901432627269E-2</v>
      </c>
      <c r="N16" s="33">
        <f>Rda_POFxSCN65!N16/SUM(Rda_POFxSCN65!$E16:$N16)</f>
        <v>6.4984244181604478E-2</v>
      </c>
      <c r="P16" s="30">
        <v>9781</v>
      </c>
      <c r="R16" s="32">
        <f t="shared" si="10"/>
        <v>343.61171145296538</v>
      </c>
      <c r="S16" s="32">
        <f t="shared" si="0"/>
        <v>594.10530701282096</v>
      </c>
      <c r="T16" s="32">
        <f t="shared" si="1"/>
        <v>1828.2336754516537</v>
      </c>
      <c r="U16" s="32">
        <f t="shared" si="2"/>
        <v>1161.172431022547</v>
      </c>
      <c r="V16" s="32">
        <f t="shared" si="3"/>
        <v>2141.3448187032036</v>
      </c>
      <c r="W16" s="32">
        <f t="shared" si="4"/>
        <v>722.38417378060058</v>
      </c>
      <c r="X16" s="32">
        <f t="shared" si="5"/>
        <v>1398.6051824047418</v>
      </c>
      <c r="Y16" s="32">
        <f t="shared" si="6"/>
        <v>88.318947918665543</v>
      </c>
      <c r="Z16" s="32">
        <f t="shared" si="7"/>
        <v>867.61285991252737</v>
      </c>
      <c r="AA16" s="32">
        <f t="shared" si="8"/>
        <v>635.61089234027338</v>
      </c>
    </row>
    <row r="17" spans="1:27" x14ac:dyDescent="0.3">
      <c r="A17" s="13" t="s">
        <v>510</v>
      </c>
      <c r="B17" s="7" t="s">
        <v>453</v>
      </c>
      <c r="C17" s="5">
        <f t="shared" si="9"/>
        <v>16</v>
      </c>
      <c r="D17" s="23" t="s">
        <v>391</v>
      </c>
      <c r="E17" s="33">
        <f>Rda_POFxSCN65!E17/SUM(Rda_POFxSCN65!$E17:$N17)</f>
        <v>9.7327848490671581E-2</v>
      </c>
      <c r="F17" s="33">
        <f>Rda_POFxSCN65!F17/SUM(Rda_POFxSCN65!$E17:$N17)</f>
        <v>0.15246793234619316</v>
      </c>
      <c r="G17" s="33">
        <f>Rda_POFxSCN65!G17/SUM(Rda_POFxSCN65!$E17:$N17)</f>
        <v>0.25157790429082683</v>
      </c>
      <c r="H17" s="33">
        <f>Rda_POFxSCN65!H17/SUM(Rda_POFxSCN65!$E17:$N17)</f>
        <v>7.7833924723967829E-2</v>
      </c>
      <c r="I17" s="33">
        <f>Rda_POFxSCN65!I17/SUM(Rda_POFxSCN65!$E17:$N17)</f>
        <v>0.10801221657703347</v>
      </c>
      <c r="J17" s="33">
        <f>Rda_POFxSCN65!J17/SUM(Rda_POFxSCN65!$E17:$N17)</f>
        <v>5.5984553570907883E-2</v>
      </c>
      <c r="K17" s="33">
        <f>Rda_POFxSCN65!K17/SUM(Rda_POFxSCN65!$E17:$N17)</f>
        <v>0.21082697378823897</v>
      </c>
      <c r="L17" s="33">
        <f>Rda_POFxSCN65!L17/SUM(Rda_POFxSCN65!$E17:$N17)</f>
        <v>3.8806154487551481E-2</v>
      </c>
      <c r="M17" s="33">
        <f>Rda_POFxSCN65!M17/SUM(Rda_POFxSCN65!$E17:$N17)</f>
        <v>7.1624917246088616E-3</v>
      </c>
      <c r="N17" s="33">
        <f>Rda_POFxSCN65!N17/SUM(Rda_POFxSCN65!$E17:$N17)</f>
        <v>0</v>
      </c>
      <c r="P17" s="30">
        <v>5910</v>
      </c>
      <c r="R17" s="32">
        <f t="shared" si="10"/>
        <v>575.20758457986904</v>
      </c>
      <c r="S17" s="32">
        <f t="shared" si="0"/>
        <v>901.08548016600162</v>
      </c>
      <c r="T17" s="32">
        <f t="shared" si="1"/>
        <v>1486.8254143587865</v>
      </c>
      <c r="U17" s="32">
        <f t="shared" si="2"/>
        <v>459.99849511864988</v>
      </c>
      <c r="V17" s="32">
        <f t="shared" si="3"/>
        <v>638.35219997026786</v>
      </c>
      <c r="W17" s="32">
        <f t="shared" si="4"/>
        <v>330.8687116040656</v>
      </c>
      <c r="X17" s="32">
        <f t="shared" si="5"/>
        <v>1245.9874150884923</v>
      </c>
      <c r="Y17" s="32">
        <f t="shared" si="6"/>
        <v>229.34437302142925</v>
      </c>
      <c r="Z17" s="32">
        <f t="shared" si="7"/>
        <v>42.330326092438369</v>
      </c>
      <c r="AA17" s="32">
        <f t="shared" si="8"/>
        <v>0</v>
      </c>
    </row>
    <row r="18" spans="1:27" x14ac:dyDescent="0.3">
      <c r="A18" s="12" t="s">
        <v>511</v>
      </c>
      <c r="B18" s="4" t="s">
        <v>454</v>
      </c>
      <c r="C18" s="5">
        <f t="shared" si="9"/>
        <v>17</v>
      </c>
      <c r="D18" s="23" t="s">
        <v>392</v>
      </c>
      <c r="E18" s="33">
        <f>Rda_POFxSCN65!E18/SUM(Rda_POFxSCN65!$E18:$N18)</f>
        <v>1.5385912720154455E-2</v>
      </c>
      <c r="F18" s="33">
        <f>Rda_POFxSCN65!F18/SUM(Rda_POFxSCN65!$E18:$N18)</f>
        <v>7.9091906998842998E-2</v>
      </c>
      <c r="G18" s="33">
        <f>Rda_POFxSCN65!G18/SUM(Rda_POFxSCN65!$E18:$N18)</f>
        <v>0.1417187828232</v>
      </c>
      <c r="H18" s="33">
        <f>Rda_POFxSCN65!H18/SUM(Rda_POFxSCN65!$E18:$N18)</f>
        <v>6.1912976258882903E-2</v>
      </c>
      <c r="I18" s="33">
        <f>Rda_POFxSCN65!I18/SUM(Rda_POFxSCN65!$E18:$N18)</f>
        <v>0.100657615328617</v>
      </c>
      <c r="J18" s="33">
        <f>Rda_POFxSCN65!J18/SUM(Rda_POFxSCN65!$E18:$N18)</f>
        <v>0.10980128112561539</v>
      </c>
      <c r="K18" s="33">
        <f>Rda_POFxSCN65!K18/SUM(Rda_POFxSCN65!$E18:$N18)</f>
        <v>0.2323963324939185</v>
      </c>
      <c r="L18" s="33">
        <f>Rda_POFxSCN65!L18/SUM(Rda_POFxSCN65!$E18:$N18)</f>
        <v>0.10506575701521716</v>
      </c>
      <c r="M18" s="33">
        <f>Rda_POFxSCN65!M18/SUM(Rda_POFxSCN65!$E18:$N18)</f>
        <v>4.3050826675732845E-2</v>
      </c>
      <c r="N18" s="33">
        <f>Rda_POFxSCN65!N18/SUM(Rda_POFxSCN65!$E18:$N18)</f>
        <v>0.11091860855981871</v>
      </c>
      <c r="P18" s="30">
        <v>11483</v>
      </c>
      <c r="R18" s="32">
        <f t="shared" si="10"/>
        <v>176.6764357655336</v>
      </c>
      <c r="S18" s="32">
        <f t="shared" si="0"/>
        <v>908.21236806771412</v>
      </c>
      <c r="T18" s="32">
        <f t="shared" si="1"/>
        <v>1627.3567831588055</v>
      </c>
      <c r="U18" s="32">
        <f t="shared" si="2"/>
        <v>710.9467063807524</v>
      </c>
      <c r="V18" s="32">
        <f t="shared" si="3"/>
        <v>1155.8513968185091</v>
      </c>
      <c r="W18" s="32">
        <f t="shared" si="4"/>
        <v>1260.8481111654417</v>
      </c>
      <c r="X18" s="32">
        <f t="shared" si="5"/>
        <v>2668.6070860276664</v>
      </c>
      <c r="Y18" s="32">
        <f t="shared" si="6"/>
        <v>1206.4700878057386</v>
      </c>
      <c r="Z18" s="32">
        <f t="shared" si="7"/>
        <v>494.35264271744023</v>
      </c>
      <c r="AA18" s="32">
        <f t="shared" si="8"/>
        <v>1273.6783820923981</v>
      </c>
    </row>
    <row r="19" spans="1:27" x14ac:dyDescent="0.3">
      <c r="A19" s="12" t="s">
        <v>512</v>
      </c>
      <c r="B19" s="4" t="s">
        <v>455</v>
      </c>
      <c r="C19" s="5">
        <f t="shared" si="9"/>
        <v>18</v>
      </c>
      <c r="D19" s="23" t="s">
        <v>393</v>
      </c>
      <c r="E19" s="33">
        <f>Rda_POFxSCN65!E19/SUM(Rda_POFxSCN65!$E19:$N19)</f>
        <v>5.0271301699398559E-3</v>
      </c>
      <c r="F19" s="33">
        <f>Rda_POFxSCN65!F19/SUM(Rda_POFxSCN65!$E19:$N19)</f>
        <v>1.9868986960753121E-2</v>
      </c>
      <c r="G19" s="33">
        <f>Rda_POFxSCN65!G19/SUM(Rda_POFxSCN65!$E19:$N19)</f>
        <v>9.8225551415810609E-4</v>
      </c>
      <c r="H19" s="33">
        <f>Rda_POFxSCN65!H19/SUM(Rda_POFxSCN65!$E19:$N19)</f>
        <v>0.18052661557683039</v>
      </c>
      <c r="I19" s="33">
        <f>Rda_POFxSCN65!I19/SUM(Rda_POFxSCN65!$E19:$N19)</f>
        <v>5.2371635352067188E-2</v>
      </c>
      <c r="J19" s="33">
        <f>Rda_POFxSCN65!J19/SUM(Rda_POFxSCN65!$E19:$N19)</f>
        <v>0.12294912244285025</v>
      </c>
      <c r="K19" s="33">
        <f>Rda_POFxSCN65!K19/SUM(Rda_POFxSCN65!$E19:$N19)</f>
        <v>8.1899029381886437E-3</v>
      </c>
      <c r="L19" s="33">
        <f>Rda_POFxSCN65!L19/SUM(Rda_POFxSCN65!$E19:$N19)</f>
        <v>0</v>
      </c>
      <c r="M19" s="33">
        <f>Rda_POFxSCN65!M19/SUM(Rda_POFxSCN65!$E19:$N19)</f>
        <v>0.22456879754434092</v>
      </c>
      <c r="N19" s="33">
        <f>Rda_POFxSCN65!N19/SUM(Rda_POFxSCN65!$E19:$N19)</f>
        <v>0.38551555350087141</v>
      </c>
      <c r="P19" s="30">
        <v>5677</v>
      </c>
      <c r="R19" s="32">
        <f t="shared" si="10"/>
        <v>28.53901797474856</v>
      </c>
      <c r="S19" s="32">
        <f t="shared" si="0"/>
        <v>112.79623897619547</v>
      </c>
      <c r="T19" s="32">
        <f t="shared" si="1"/>
        <v>5.5762645538755686</v>
      </c>
      <c r="U19" s="32">
        <f t="shared" si="2"/>
        <v>1024.8495966296662</v>
      </c>
      <c r="V19" s="32">
        <f t="shared" si="3"/>
        <v>297.31377389368544</v>
      </c>
      <c r="W19" s="32">
        <f t="shared" si="4"/>
        <v>697.98216810806082</v>
      </c>
      <c r="X19" s="32">
        <f t="shared" si="5"/>
        <v>46.49407898009693</v>
      </c>
      <c r="Y19" s="32">
        <f t="shared" si="6"/>
        <v>0</v>
      </c>
      <c r="Z19" s="32">
        <f t="shared" si="7"/>
        <v>1274.8770636592235</v>
      </c>
      <c r="AA19" s="32">
        <f t="shared" si="8"/>
        <v>2188.571797224447</v>
      </c>
    </row>
    <row r="20" spans="1:27" x14ac:dyDescent="0.3">
      <c r="A20" s="12" t="s">
        <v>513</v>
      </c>
      <c r="B20" s="7" t="s">
        <v>456</v>
      </c>
      <c r="C20" s="5">
        <f t="shared" si="9"/>
        <v>19</v>
      </c>
      <c r="D20" s="23" t="s">
        <v>394</v>
      </c>
      <c r="E20" s="33">
        <f>Rda_POFxSCN65!E20/SUM(Rda_POFxSCN65!$E20:$N20)</f>
        <v>4.0427031381010066E-2</v>
      </c>
      <c r="F20" s="33">
        <f>Rda_POFxSCN65!F20/SUM(Rda_POFxSCN65!$E20:$N20)</f>
        <v>0.156729691847806</v>
      </c>
      <c r="G20" s="33">
        <f>Rda_POFxSCN65!G20/SUM(Rda_POFxSCN65!$E20:$N20)</f>
        <v>0.1482807933215172</v>
      </c>
      <c r="H20" s="33">
        <f>Rda_POFxSCN65!H20/SUM(Rda_POFxSCN65!$E20:$N20)</f>
        <v>0.1011032405966928</v>
      </c>
      <c r="I20" s="33">
        <f>Rda_POFxSCN65!I20/SUM(Rda_POFxSCN65!$E20:$N20)</f>
        <v>0.2679329188395928</v>
      </c>
      <c r="J20" s="33">
        <f>Rda_POFxSCN65!J20/SUM(Rda_POFxSCN65!$E20:$N20)</f>
        <v>6.7629471981948186E-2</v>
      </c>
      <c r="K20" s="33">
        <f>Rda_POFxSCN65!K20/SUM(Rda_POFxSCN65!$E20:$N20)</f>
        <v>0.11263699088602244</v>
      </c>
      <c r="L20" s="33">
        <f>Rda_POFxSCN65!L20/SUM(Rda_POFxSCN65!$E20:$N20)</f>
        <v>2.5375399284125466E-2</v>
      </c>
      <c r="M20" s="33">
        <f>Rda_POFxSCN65!M20/SUM(Rda_POFxSCN65!$E20:$N20)</f>
        <v>1.16227871293869E-2</v>
      </c>
      <c r="N20" s="33">
        <f>Rda_POFxSCN65!N20/SUM(Rda_POFxSCN65!$E20:$N20)</f>
        <v>6.8261674731898009E-2</v>
      </c>
      <c r="P20" s="30">
        <v>6968</v>
      </c>
      <c r="R20" s="32">
        <f t="shared" si="10"/>
        <v>281.69555466287812</v>
      </c>
      <c r="S20" s="32">
        <f t="shared" si="0"/>
        <v>1092.0924927955123</v>
      </c>
      <c r="T20" s="32">
        <f t="shared" si="1"/>
        <v>1033.2205678643318</v>
      </c>
      <c r="U20" s="32">
        <f t="shared" si="2"/>
        <v>704.48738047775544</v>
      </c>
      <c r="V20" s="32">
        <f t="shared" si="3"/>
        <v>1866.9565784742827</v>
      </c>
      <c r="W20" s="32">
        <f t="shared" si="4"/>
        <v>471.24216077021498</v>
      </c>
      <c r="X20" s="32">
        <f t="shared" si="5"/>
        <v>784.85455249380436</v>
      </c>
      <c r="Y20" s="32">
        <f t="shared" si="6"/>
        <v>176.81578221178626</v>
      </c>
      <c r="Z20" s="32">
        <f t="shared" si="7"/>
        <v>80.987580717567923</v>
      </c>
      <c r="AA20" s="32">
        <f t="shared" si="8"/>
        <v>475.6473495318653</v>
      </c>
    </row>
    <row r="21" spans="1:27" x14ac:dyDescent="0.3">
      <c r="A21" s="13" t="s">
        <v>514</v>
      </c>
      <c r="B21" s="7" t="s">
        <v>457</v>
      </c>
      <c r="C21" s="5">
        <f t="shared" si="9"/>
        <v>20</v>
      </c>
      <c r="D21" s="23" t="s">
        <v>395</v>
      </c>
      <c r="E21" s="33">
        <f>Rda_POFxSCN65!E21/SUM(Rda_POFxSCN65!$E21:$N21)</f>
        <v>1.3989928007891153E-2</v>
      </c>
      <c r="F21" s="33">
        <f>Rda_POFxSCN65!F21/SUM(Rda_POFxSCN65!$E21:$N21)</f>
        <v>3.9586586779136457E-2</v>
      </c>
      <c r="G21" s="33">
        <f>Rda_POFxSCN65!G21/SUM(Rda_POFxSCN65!$E21:$N21)</f>
        <v>8.8475753240871632E-2</v>
      </c>
      <c r="H21" s="33">
        <f>Rda_POFxSCN65!H21/SUM(Rda_POFxSCN65!$E21:$N21)</f>
        <v>4.3702216754663854E-2</v>
      </c>
      <c r="I21" s="33">
        <f>Rda_POFxSCN65!I21/SUM(Rda_POFxSCN65!$E21:$N21)</f>
        <v>9.3255039136033335E-2</v>
      </c>
      <c r="J21" s="33">
        <f>Rda_POFxSCN65!J21/SUM(Rda_POFxSCN65!$E21:$N21)</f>
        <v>9.4592932283755496E-2</v>
      </c>
      <c r="K21" s="33">
        <f>Rda_POFxSCN65!K21/SUM(Rda_POFxSCN65!$E21:$N21)</f>
        <v>0.14944174149934947</v>
      </c>
      <c r="L21" s="33">
        <f>Rda_POFxSCN65!L21/SUM(Rda_POFxSCN65!$E21:$N21)</f>
        <v>0.12633089724199864</v>
      </c>
      <c r="M21" s="33">
        <f>Rda_POFxSCN65!M21/SUM(Rda_POFxSCN65!$E21:$N21)</f>
        <v>0.15564321627853273</v>
      </c>
      <c r="N21" s="33">
        <f>Rda_POFxSCN65!N21/SUM(Rda_POFxSCN65!$E21:$N21)</f>
        <v>0.19498168877776731</v>
      </c>
      <c r="P21" s="30">
        <v>6275</v>
      </c>
      <c r="R21" s="32">
        <f t="shared" si="10"/>
        <v>87.786798249516991</v>
      </c>
      <c r="S21" s="32">
        <f t="shared" si="0"/>
        <v>248.40583203908128</v>
      </c>
      <c r="T21" s="32">
        <f t="shared" si="1"/>
        <v>555.18535158646944</v>
      </c>
      <c r="U21" s="32">
        <f t="shared" si="2"/>
        <v>274.23141013551566</v>
      </c>
      <c r="V21" s="32">
        <f t="shared" si="3"/>
        <v>585.1753705786092</v>
      </c>
      <c r="W21" s="32">
        <f t="shared" si="4"/>
        <v>593.57065008056577</v>
      </c>
      <c r="X21" s="32">
        <f t="shared" si="5"/>
        <v>937.74692790841789</v>
      </c>
      <c r="Y21" s="32">
        <f t="shared" si="6"/>
        <v>792.72638019354144</v>
      </c>
      <c r="Z21" s="32">
        <f t="shared" si="7"/>
        <v>976.66118214779283</v>
      </c>
      <c r="AA21" s="32">
        <f t="shared" si="8"/>
        <v>1223.5100970804899</v>
      </c>
    </row>
    <row r="22" spans="1:27" x14ac:dyDescent="0.3">
      <c r="A22" s="12" t="s">
        <v>515</v>
      </c>
      <c r="B22" s="7" t="s">
        <v>458</v>
      </c>
      <c r="C22" s="5">
        <f t="shared" si="9"/>
        <v>21</v>
      </c>
      <c r="D22" s="23" t="s">
        <v>396</v>
      </c>
      <c r="E22" s="33">
        <f>Rda_POFxSCN65!E22/SUM(Rda_POFxSCN65!$E22:$N22)</f>
        <v>5.5301237391121028E-3</v>
      </c>
      <c r="F22" s="33">
        <f>Rda_POFxSCN65!F22/SUM(Rda_POFxSCN65!$E22:$N22)</f>
        <v>1.9185436436695819E-2</v>
      </c>
      <c r="G22" s="33">
        <f>Rda_POFxSCN65!G22/SUM(Rda_POFxSCN65!$E22:$N22)</f>
        <v>9.6669836516813119E-3</v>
      </c>
      <c r="H22" s="33">
        <f>Rda_POFxSCN65!H22/SUM(Rda_POFxSCN65!$E22:$N22)</f>
        <v>2.2819604697001603E-2</v>
      </c>
      <c r="I22" s="33">
        <f>Rda_POFxSCN65!I22/SUM(Rda_POFxSCN65!$E22:$N22)</f>
        <v>0.24452777357392053</v>
      </c>
      <c r="J22" s="33">
        <f>Rda_POFxSCN65!J22/SUM(Rda_POFxSCN65!$E22:$N22)</f>
        <v>4.1824206784694264E-2</v>
      </c>
      <c r="K22" s="33">
        <f>Rda_POFxSCN65!K22/SUM(Rda_POFxSCN65!$E22:$N22)</f>
        <v>9.8217295783820144E-2</v>
      </c>
      <c r="L22" s="33">
        <f>Rda_POFxSCN65!L22/SUM(Rda_POFxSCN65!$E22:$N22)</f>
        <v>0.10898871568478045</v>
      </c>
      <c r="M22" s="33">
        <f>Rda_POFxSCN65!M22/SUM(Rda_POFxSCN65!$E22:$N22)</f>
        <v>0.25025518084136522</v>
      </c>
      <c r="N22" s="33">
        <f>Rda_POFxSCN65!N22/SUM(Rda_POFxSCN65!$E22:$N22)</f>
        <v>0.19898467880692855</v>
      </c>
      <c r="P22" s="30">
        <v>11285</v>
      </c>
      <c r="R22" s="32">
        <f t="shared" si="10"/>
        <v>62.407446395880079</v>
      </c>
      <c r="S22" s="32">
        <f t="shared" si="0"/>
        <v>216.50765018811231</v>
      </c>
      <c r="T22" s="32">
        <f t="shared" si="1"/>
        <v>109.09191050922361</v>
      </c>
      <c r="U22" s="32">
        <f t="shared" si="2"/>
        <v>257.51923900566311</v>
      </c>
      <c r="V22" s="32">
        <f t="shared" si="3"/>
        <v>2759.4959247816932</v>
      </c>
      <c r="W22" s="32">
        <f t="shared" si="4"/>
        <v>471.98617356527478</v>
      </c>
      <c r="X22" s="32">
        <f t="shared" si="5"/>
        <v>1108.3821829204103</v>
      </c>
      <c r="Y22" s="32">
        <f t="shared" si="6"/>
        <v>1229.9376565027474</v>
      </c>
      <c r="Z22" s="32">
        <f t="shared" si="7"/>
        <v>2824.1297157948065</v>
      </c>
      <c r="AA22" s="32">
        <f t="shared" si="8"/>
        <v>2245.5421003361885</v>
      </c>
    </row>
    <row r="23" spans="1:27" x14ac:dyDescent="0.3">
      <c r="A23" s="12" t="s">
        <v>516</v>
      </c>
      <c r="B23" s="4" t="s">
        <v>459</v>
      </c>
      <c r="C23" s="5">
        <f t="shared" si="9"/>
        <v>22</v>
      </c>
      <c r="D23" s="23" t="s">
        <v>397</v>
      </c>
      <c r="E23" s="33">
        <f>Rda_POFxSCN65!E23/SUM(Rda_POFxSCN65!$E23:$N23)</f>
        <v>1.2518490857299158E-3</v>
      </c>
      <c r="F23" s="33">
        <f>Rda_POFxSCN65!F23/SUM(Rda_POFxSCN65!$E23:$N23)</f>
        <v>8.20059601198018E-3</v>
      </c>
      <c r="G23" s="33">
        <f>Rda_POFxSCN65!G23/SUM(Rda_POFxSCN65!$E23:$N23)</f>
        <v>5.3059068243093602E-2</v>
      </c>
      <c r="H23" s="33">
        <f>Rda_POFxSCN65!H23/SUM(Rda_POFxSCN65!$E23:$N23)</f>
        <v>7.6109073027057716E-2</v>
      </c>
      <c r="I23" s="33">
        <f>Rda_POFxSCN65!I23/SUM(Rda_POFxSCN65!$E23:$N23)</f>
        <v>9.1433687959622909E-2</v>
      </c>
      <c r="J23" s="33">
        <f>Rda_POFxSCN65!J23/SUM(Rda_POFxSCN65!$E23:$N23)</f>
        <v>8.4695066644027539E-2</v>
      </c>
      <c r="K23" s="33">
        <f>Rda_POFxSCN65!K23/SUM(Rda_POFxSCN65!$E23:$N23)</f>
        <v>0.26893950394038496</v>
      </c>
      <c r="L23" s="33">
        <f>Rda_POFxSCN65!L23/SUM(Rda_POFxSCN65!$E23:$N23)</f>
        <v>7.4945412621804361E-2</v>
      </c>
      <c r="M23" s="33">
        <f>Rda_POFxSCN65!M23/SUM(Rda_POFxSCN65!$E23:$N23)</f>
        <v>5.7256250812501047E-2</v>
      </c>
      <c r="N23" s="33">
        <f>Rda_POFxSCN65!N23/SUM(Rda_POFxSCN65!$E23:$N23)</f>
        <v>0.28410949165379784</v>
      </c>
      <c r="P23" s="30">
        <v>9342</v>
      </c>
      <c r="R23" s="32">
        <f t="shared" si="10"/>
        <v>11.694774158888873</v>
      </c>
      <c r="S23" s="32">
        <f t="shared" si="0"/>
        <v>76.609967943918846</v>
      </c>
      <c r="T23" s="32">
        <f t="shared" si="1"/>
        <v>495.67781552698045</v>
      </c>
      <c r="U23" s="32">
        <f t="shared" si="2"/>
        <v>711.01096021877322</v>
      </c>
      <c r="V23" s="32">
        <f t="shared" si="3"/>
        <v>854.1735129187972</v>
      </c>
      <c r="W23" s="32">
        <f t="shared" si="4"/>
        <v>791.22131258850527</v>
      </c>
      <c r="X23" s="32">
        <f t="shared" si="5"/>
        <v>2512.4328458110763</v>
      </c>
      <c r="Y23" s="32">
        <f t="shared" si="6"/>
        <v>700.14004471289638</v>
      </c>
      <c r="Z23" s="32">
        <f t="shared" si="7"/>
        <v>534.88789509038475</v>
      </c>
      <c r="AA23" s="32">
        <f t="shared" si="8"/>
        <v>2654.1508710297794</v>
      </c>
    </row>
    <row r="24" spans="1:27" x14ac:dyDescent="0.3">
      <c r="A24" s="12" t="s">
        <v>517</v>
      </c>
      <c r="B24" s="7" t="s">
        <v>460</v>
      </c>
      <c r="C24" s="5">
        <f t="shared" si="9"/>
        <v>23</v>
      </c>
      <c r="D24" s="23" t="s">
        <v>398</v>
      </c>
      <c r="E24" s="33">
        <f>Rda_POFxSCN65!E24/SUM(Rda_POFxSCN65!$E24:$N24)</f>
        <v>5.1678071355702026E-3</v>
      </c>
      <c r="F24" s="33">
        <f>Rda_POFxSCN65!F24/SUM(Rda_POFxSCN65!$E24:$N24)</f>
        <v>3.7341134818260228E-2</v>
      </c>
      <c r="G24" s="33">
        <f>Rda_POFxSCN65!G24/SUM(Rda_POFxSCN65!$E24:$N24)</f>
        <v>0.12905417367313099</v>
      </c>
      <c r="H24" s="33">
        <f>Rda_POFxSCN65!H24/SUM(Rda_POFxSCN65!$E24:$N24)</f>
        <v>6.1963502434651943E-2</v>
      </c>
      <c r="I24" s="33">
        <f>Rda_POFxSCN65!I24/SUM(Rda_POFxSCN65!$E24:$N24)</f>
        <v>9.2875214475786005E-2</v>
      </c>
      <c r="J24" s="33">
        <f>Rda_POFxSCN65!J24/SUM(Rda_POFxSCN65!$E24:$N24)</f>
        <v>0.15998606680510305</v>
      </c>
      <c r="K24" s="33">
        <f>Rda_POFxSCN65!K24/SUM(Rda_POFxSCN65!$E24:$N24)</f>
        <v>0.11595201338059963</v>
      </c>
      <c r="L24" s="33">
        <f>Rda_POFxSCN65!L24/SUM(Rda_POFxSCN65!$E24:$N24)</f>
        <v>7.215936646852078E-2</v>
      </c>
      <c r="M24" s="33">
        <f>Rda_POFxSCN65!M24/SUM(Rda_POFxSCN65!$E24:$N24)</f>
        <v>0.28857921307627887</v>
      </c>
      <c r="N24" s="33">
        <f>Rda_POFxSCN65!N24/SUM(Rda_POFxSCN65!$E24:$N24)</f>
        <v>3.6921507732098263E-2</v>
      </c>
      <c r="P24" s="30">
        <v>5589</v>
      </c>
      <c r="R24" s="32">
        <f t="shared" si="10"/>
        <v>28.882874080701864</v>
      </c>
      <c r="S24" s="32">
        <f t="shared" si="0"/>
        <v>208.69960249925643</v>
      </c>
      <c r="T24" s="32">
        <f t="shared" si="1"/>
        <v>721.2837766591291</v>
      </c>
      <c r="U24" s="32">
        <f t="shared" si="2"/>
        <v>346.31401510726971</v>
      </c>
      <c r="V24" s="32">
        <f t="shared" si="3"/>
        <v>519.07957370516795</v>
      </c>
      <c r="W24" s="32">
        <f t="shared" si="4"/>
        <v>894.16212737372098</v>
      </c>
      <c r="X24" s="32">
        <f t="shared" si="5"/>
        <v>648.05580278417131</v>
      </c>
      <c r="Y24" s="32">
        <f t="shared" si="6"/>
        <v>403.29869919256265</v>
      </c>
      <c r="Z24" s="32">
        <f t="shared" si="7"/>
        <v>1612.8692218833226</v>
      </c>
      <c r="AA24" s="32">
        <f t="shared" si="8"/>
        <v>206.3543067146972</v>
      </c>
    </row>
    <row r="25" spans="1:27" x14ac:dyDescent="0.3">
      <c r="A25" s="12" t="s">
        <v>518</v>
      </c>
      <c r="B25" s="4" t="s">
        <v>461</v>
      </c>
      <c r="C25" s="5">
        <f t="shared" si="9"/>
        <v>24</v>
      </c>
      <c r="D25" s="23" t="s">
        <v>399</v>
      </c>
      <c r="E25" s="33">
        <f>Rda_POFxSCN65!E25/SUM(Rda_POFxSCN65!$E25:$N25)</f>
        <v>7.7248989690685568E-2</v>
      </c>
      <c r="F25" s="33">
        <f>Rda_POFxSCN65!F25/SUM(Rda_POFxSCN65!$E25:$N25)</f>
        <v>0.10970447583552514</v>
      </c>
      <c r="G25" s="33">
        <f>Rda_POFxSCN65!G25/SUM(Rda_POFxSCN65!$E25:$N25)</f>
        <v>0.33758119838207012</v>
      </c>
      <c r="H25" s="33">
        <f>Rda_POFxSCN65!H25/SUM(Rda_POFxSCN65!$E25:$N25)</f>
        <v>9.7576778052249791E-2</v>
      </c>
      <c r="I25" s="33">
        <f>Rda_POFxSCN65!I25/SUM(Rda_POFxSCN65!$E25:$N25)</f>
        <v>7.6523256163293446E-2</v>
      </c>
      <c r="J25" s="33">
        <f>Rda_POFxSCN65!J25/SUM(Rda_POFxSCN65!$E25:$N25)</f>
        <v>4.1315721268619945E-2</v>
      </c>
      <c r="K25" s="33">
        <f>Rda_POFxSCN65!K25/SUM(Rda_POFxSCN65!$E25:$N25)</f>
        <v>8.3787603400872337E-2</v>
      </c>
      <c r="L25" s="33">
        <f>Rda_POFxSCN65!L25/SUM(Rda_POFxSCN65!$E25:$N25)</f>
        <v>1.5591819763767504E-2</v>
      </c>
      <c r="M25" s="33">
        <f>Rda_POFxSCN65!M25/SUM(Rda_POFxSCN65!$E25:$N25)</f>
        <v>8.5201036990263462E-2</v>
      </c>
      <c r="N25" s="33">
        <f>Rda_POFxSCN65!N25/SUM(Rda_POFxSCN65!$E25:$N25)</f>
        <v>7.5469120452652666E-2</v>
      </c>
      <c r="P25" s="30">
        <v>11215</v>
      </c>
      <c r="R25" s="32">
        <f t="shared" si="10"/>
        <v>866.34741938103866</v>
      </c>
      <c r="S25" s="32">
        <f t="shared" si="0"/>
        <v>1230.3356964954146</v>
      </c>
      <c r="T25" s="32">
        <f t="shared" si="1"/>
        <v>3785.9731398549166</v>
      </c>
      <c r="U25" s="32">
        <f t="shared" si="2"/>
        <v>1094.3235658559813</v>
      </c>
      <c r="V25" s="32">
        <f t="shared" si="3"/>
        <v>858.20831787133602</v>
      </c>
      <c r="W25" s="32">
        <f t="shared" si="4"/>
        <v>463.35581402757271</v>
      </c>
      <c r="X25" s="32">
        <f t="shared" si="5"/>
        <v>939.67797214078325</v>
      </c>
      <c r="Y25" s="32">
        <f t="shared" si="6"/>
        <v>174.86225865065256</v>
      </c>
      <c r="Z25" s="32">
        <f t="shared" si="7"/>
        <v>955.52962984580472</v>
      </c>
      <c r="AA25" s="32">
        <f t="shared" si="8"/>
        <v>846.38618587649967</v>
      </c>
    </row>
    <row r="26" spans="1:27" x14ac:dyDescent="0.3">
      <c r="A26" s="13" t="s">
        <v>519</v>
      </c>
      <c r="B26" s="4" t="s">
        <v>462</v>
      </c>
      <c r="C26" s="5">
        <f t="shared" si="9"/>
        <v>25</v>
      </c>
      <c r="D26" s="23" t="s">
        <v>400</v>
      </c>
      <c r="E26" s="33">
        <f>Rda_POFxSCN65!E26/SUM(Rda_POFxSCN65!$E26:$N26)</f>
        <v>5.1040173172036537E-3</v>
      </c>
      <c r="F26" s="33">
        <f>Rda_POFxSCN65!F26/SUM(Rda_POFxSCN65!$E26:$N26)</f>
        <v>3.3500200724120209E-2</v>
      </c>
      <c r="G26" s="33">
        <f>Rda_POFxSCN65!G26/SUM(Rda_POFxSCN65!$E26:$N26)</f>
        <v>0.10879845358574665</v>
      </c>
      <c r="H26" s="33">
        <f>Rda_POFxSCN65!H26/SUM(Rda_POFxSCN65!$E26:$N26)</f>
        <v>3.2432364171760902E-2</v>
      </c>
      <c r="I26" s="33">
        <f>Rda_POFxSCN65!I26/SUM(Rda_POFxSCN65!$E26:$N26)</f>
        <v>0.10489061107306558</v>
      </c>
      <c r="J26" s="33">
        <f>Rda_POFxSCN65!J26/SUM(Rda_POFxSCN65!$E26:$N26)</f>
        <v>8.8829147287931606E-2</v>
      </c>
      <c r="K26" s="33">
        <f>Rda_POFxSCN65!K26/SUM(Rda_POFxSCN65!$E26:$N26)</f>
        <v>0.2312018011548905</v>
      </c>
      <c r="L26" s="33">
        <f>Rda_POFxSCN65!L26/SUM(Rda_POFxSCN65!$E26:$N26)</f>
        <v>6.7571738633400297E-2</v>
      </c>
      <c r="M26" s="33">
        <f>Rda_POFxSCN65!M26/SUM(Rda_POFxSCN65!$E26:$N26)</f>
        <v>0.13987841192957004</v>
      </c>
      <c r="N26" s="33">
        <f>Rda_POFxSCN65!N26/SUM(Rda_POFxSCN65!$E26:$N26)</f>
        <v>0.18779325412231054</v>
      </c>
      <c r="P26" s="30">
        <v>20552</v>
      </c>
      <c r="R26" s="32">
        <f t="shared" si="10"/>
        <v>104.89776390316949</v>
      </c>
      <c r="S26" s="32">
        <f t="shared" si="0"/>
        <v>688.49612528211856</v>
      </c>
      <c r="T26" s="32">
        <f t="shared" si="1"/>
        <v>2236.0258180942651</v>
      </c>
      <c r="U26" s="32">
        <f t="shared" si="2"/>
        <v>666.54994845803003</v>
      </c>
      <c r="V26" s="32">
        <f t="shared" si="3"/>
        <v>2155.7118387736436</v>
      </c>
      <c r="W26" s="32">
        <f t="shared" si="4"/>
        <v>1825.6166350615704</v>
      </c>
      <c r="X26" s="32">
        <f t="shared" si="5"/>
        <v>4751.6594173353096</v>
      </c>
      <c r="Y26" s="32">
        <f t="shared" si="6"/>
        <v>1388.7343723936428</v>
      </c>
      <c r="Z26" s="32">
        <f t="shared" si="7"/>
        <v>2874.7811219765235</v>
      </c>
      <c r="AA26" s="32">
        <f t="shared" si="8"/>
        <v>3859.5269587217263</v>
      </c>
    </row>
    <row r="27" spans="1:27" x14ac:dyDescent="0.3">
      <c r="A27" s="13" t="s">
        <v>520</v>
      </c>
      <c r="B27" s="4" t="s">
        <v>463</v>
      </c>
      <c r="C27" s="5">
        <f t="shared" si="9"/>
        <v>26</v>
      </c>
      <c r="D27" s="23" t="s">
        <v>401</v>
      </c>
      <c r="E27" s="33">
        <f>Rda_POFxSCN65!E27/SUM(Rda_POFxSCN65!$E27:$N27)</f>
        <v>6.6862518933681163E-3</v>
      </c>
      <c r="F27" s="33">
        <f>Rda_POFxSCN65!F27/SUM(Rda_POFxSCN65!$E27:$N27)</f>
        <v>4.1697269011631906E-2</v>
      </c>
      <c r="G27" s="33">
        <f>Rda_POFxSCN65!G27/SUM(Rda_POFxSCN65!$E27:$N27)</f>
        <v>0.10744753973373614</v>
      </c>
      <c r="H27" s="33">
        <f>Rda_POFxSCN65!H27/SUM(Rda_POFxSCN65!$E27:$N27)</f>
        <v>0.13401365413953237</v>
      </c>
      <c r="I27" s="33">
        <f>Rda_POFxSCN65!I27/SUM(Rda_POFxSCN65!$E27:$N27)</f>
        <v>0.15270364399616318</v>
      </c>
      <c r="J27" s="33">
        <f>Rda_POFxSCN65!J27/SUM(Rda_POFxSCN65!$E27:$N27)</f>
        <v>5.5241134797942876E-2</v>
      </c>
      <c r="K27" s="33">
        <f>Rda_POFxSCN65!K27/SUM(Rda_POFxSCN65!$E27:$N27)</f>
        <v>0.23408617261182491</v>
      </c>
      <c r="L27" s="33">
        <f>Rda_POFxSCN65!L27/SUM(Rda_POFxSCN65!$E27:$N27)</f>
        <v>0.12080465978128568</v>
      </c>
      <c r="M27" s="33">
        <f>Rda_POFxSCN65!M27/SUM(Rda_POFxSCN65!$E27:$N27)</f>
        <v>7.3639884745679146E-2</v>
      </c>
      <c r="N27" s="33">
        <f>Rda_POFxSCN65!N27/SUM(Rda_POFxSCN65!$E27:$N27)</f>
        <v>7.3679789288835562E-2</v>
      </c>
      <c r="P27" s="30">
        <v>20003</v>
      </c>
      <c r="R27" s="32">
        <f t="shared" si="10"/>
        <v>133.74509662304243</v>
      </c>
      <c r="S27" s="32">
        <f t="shared" si="0"/>
        <v>834.07047203967306</v>
      </c>
      <c r="T27" s="32">
        <f t="shared" si="1"/>
        <v>2149.2731372939238</v>
      </c>
      <c r="U27" s="32">
        <f t="shared" si="2"/>
        <v>2680.6751237530661</v>
      </c>
      <c r="V27" s="32">
        <f t="shared" si="3"/>
        <v>3054.5309908552522</v>
      </c>
      <c r="W27" s="32">
        <f t="shared" si="4"/>
        <v>1104.9884193632513</v>
      </c>
      <c r="X27" s="32">
        <f t="shared" si="5"/>
        <v>4682.4257107543335</v>
      </c>
      <c r="Y27" s="32">
        <f t="shared" si="6"/>
        <v>2416.4556096050574</v>
      </c>
      <c r="Z27" s="32">
        <f t="shared" si="7"/>
        <v>1473.0186145678199</v>
      </c>
      <c r="AA27" s="32">
        <f t="shared" si="8"/>
        <v>1473.8168251445777</v>
      </c>
    </row>
    <row r="28" spans="1:27" x14ac:dyDescent="0.3">
      <c r="A28" s="12" t="s">
        <v>521</v>
      </c>
      <c r="B28" s="4" t="s">
        <v>464</v>
      </c>
      <c r="C28" s="5">
        <f t="shared" si="9"/>
        <v>27</v>
      </c>
      <c r="D28" s="23" t="s">
        <v>402</v>
      </c>
      <c r="E28" s="33">
        <f>Rda_POFxSCN65!E28/SUM(Rda_POFxSCN65!$E28:$N28)</f>
        <v>2.6317581691661315E-2</v>
      </c>
      <c r="F28" s="33">
        <f>Rda_POFxSCN65!F28/SUM(Rda_POFxSCN65!$E28:$N28)</f>
        <v>4.1328120783063839E-2</v>
      </c>
      <c r="G28" s="33">
        <f>Rda_POFxSCN65!G28/SUM(Rda_POFxSCN65!$E28:$N28)</f>
        <v>0.12632197533025241</v>
      </c>
      <c r="H28" s="33">
        <f>Rda_POFxSCN65!H28/SUM(Rda_POFxSCN65!$E28:$N28)</f>
        <v>8.1774572445640861E-2</v>
      </c>
      <c r="I28" s="33">
        <f>Rda_POFxSCN65!I28/SUM(Rda_POFxSCN65!$E28:$N28)</f>
        <v>0.11613059061512236</v>
      </c>
      <c r="J28" s="33">
        <f>Rda_POFxSCN65!J28/SUM(Rda_POFxSCN65!$E28:$N28)</f>
        <v>0.14415897438923839</v>
      </c>
      <c r="K28" s="33">
        <f>Rda_POFxSCN65!K28/SUM(Rda_POFxSCN65!$E28:$N28)</f>
        <v>0.13921199122548356</v>
      </c>
      <c r="L28" s="33">
        <f>Rda_POFxSCN65!L28/SUM(Rda_POFxSCN65!$E28:$N28)</f>
        <v>0.18661222338066605</v>
      </c>
      <c r="M28" s="33">
        <f>Rda_POFxSCN65!M28/SUM(Rda_POFxSCN65!$E28:$N28)</f>
        <v>0.10270535028883612</v>
      </c>
      <c r="N28" s="33">
        <f>Rda_POFxSCN65!N28/SUM(Rda_POFxSCN65!$E28:$N28)</f>
        <v>3.5438619850035019E-2</v>
      </c>
      <c r="P28" s="30">
        <v>12073</v>
      </c>
      <c r="R28" s="32">
        <f t="shared" si="10"/>
        <v>317.73216376342702</v>
      </c>
      <c r="S28" s="32">
        <f t="shared" si="0"/>
        <v>498.95440221392971</v>
      </c>
      <c r="T28" s="32">
        <f t="shared" si="1"/>
        <v>1525.0852081621374</v>
      </c>
      <c r="U28" s="32">
        <f t="shared" si="2"/>
        <v>987.26441313622217</v>
      </c>
      <c r="V28" s="32">
        <f t="shared" si="3"/>
        <v>1402.0446204963723</v>
      </c>
      <c r="W28" s="32">
        <f t="shared" si="4"/>
        <v>1740.4312978012752</v>
      </c>
      <c r="X28" s="32">
        <f t="shared" si="5"/>
        <v>1680.7063700652629</v>
      </c>
      <c r="Y28" s="32">
        <f t="shared" si="6"/>
        <v>2252.9693728747811</v>
      </c>
      <c r="Z28" s="32">
        <f t="shared" si="7"/>
        <v>1239.9616940371186</v>
      </c>
      <c r="AA28" s="32">
        <f t="shared" si="8"/>
        <v>427.8504574494728</v>
      </c>
    </row>
    <row r="29" spans="1:27" x14ac:dyDescent="0.3">
      <c r="A29" s="13" t="s">
        <v>522</v>
      </c>
      <c r="B29" s="7" t="s">
        <v>465</v>
      </c>
      <c r="C29" s="5">
        <f t="shared" si="9"/>
        <v>28</v>
      </c>
      <c r="D29" s="23" t="s">
        <v>403</v>
      </c>
      <c r="E29" s="33">
        <f>Rda_POFxSCN65!E29/SUM(Rda_POFxSCN65!$E29:$N29)</f>
        <v>1.2271366379868486E-2</v>
      </c>
      <c r="F29" s="33">
        <f>Rda_POFxSCN65!F29/SUM(Rda_POFxSCN65!$E29:$N29)</f>
        <v>4.0004671018259143E-2</v>
      </c>
      <c r="G29" s="33">
        <f>Rda_POFxSCN65!G29/SUM(Rda_POFxSCN65!$E29:$N29)</f>
        <v>9.0831217976534373E-2</v>
      </c>
      <c r="H29" s="33">
        <f>Rda_POFxSCN65!H29/SUM(Rda_POFxSCN65!$E29:$N29)</f>
        <v>3.6067551435741807E-2</v>
      </c>
      <c r="I29" s="33">
        <f>Rda_POFxSCN65!I29/SUM(Rda_POFxSCN65!$E29:$N29)</f>
        <v>7.2884414645089032E-2</v>
      </c>
      <c r="J29" s="33">
        <f>Rda_POFxSCN65!J29/SUM(Rda_POFxSCN65!$E29:$N29)</f>
        <v>8.6393123107259717E-2</v>
      </c>
      <c r="K29" s="33">
        <f>Rda_POFxSCN65!K29/SUM(Rda_POFxSCN65!$E29:$N29)</f>
        <v>0.13189770337189471</v>
      </c>
      <c r="L29" s="33">
        <f>Rda_POFxSCN65!L29/SUM(Rda_POFxSCN65!$E29:$N29)</f>
        <v>8.4927014980651042E-2</v>
      </c>
      <c r="M29" s="33">
        <f>Rda_POFxSCN65!M29/SUM(Rda_POFxSCN65!$E29:$N29)</f>
        <v>0.29213308758837259</v>
      </c>
      <c r="N29" s="33">
        <f>Rda_POFxSCN65!N29/SUM(Rda_POFxSCN65!$E29:$N29)</f>
        <v>0.15258984949632914</v>
      </c>
      <c r="P29" s="30">
        <v>5838</v>
      </c>
      <c r="R29" s="32">
        <f t="shared" si="10"/>
        <v>71.640236925672227</v>
      </c>
      <c r="S29" s="32">
        <f t="shared" si="0"/>
        <v>233.54726940459688</v>
      </c>
      <c r="T29" s="32">
        <f t="shared" si="1"/>
        <v>530.27265054700763</v>
      </c>
      <c r="U29" s="32">
        <f t="shared" si="2"/>
        <v>210.56236528186068</v>
      </c>
      <c r="V29" s="32">
        <f t="shared" si="3"/>
        <v>425.49921269802979</v>
      </c>
      <c r="W29" s="32">
        <f t="shared" si="4"/>
        <v>504.36305270018221</v>
      </c>
      <c r="X29" s="32">
        <f t="shared" si="5"/>
        <v>770.01879228512132</v>
      </c>
      <c r="Y29" s="32">
        <f t="shared" si="6"/>
        <v>495.80391345704078</v>
      </c>
      <c r="Z29" s="32">
        <f t="shared" si="7"/>
        <v>1705.4729653409192</v>
      </c>
      <c r="AA29" s="32">
        <f t="shared" si="8"/>
        <v>890.8195413595696</v>
      </c>
    </row>
    <row r="30" spans="1:27" x14ac:dyDescent="0.3">
      <c r="A30" s="12" t="s">
        <v>523</v>
      </c>
      <c r="B30" s="4" t="s">
        <v>466</v>
      </c>
      <c r="C30" s="5">
        <f t="shared" si="9"/>
        <v>29</v>
      </c>
      <c r="D30" s="23" t="s">
        <v>404</v>
      </c>
      <c r="E30" s="33">
        <f>Rda_POFxSCN65!E30/SUM(Rda_POFxSCN65!$E30:$N30)</f>
        <v>2.7208020467013897E-3</v>
      </c>
      <c r="F30" s="33">
        <f>Rda_POFxSCN65!F30/SUM(Rda_POFxSCN65!$E30:$N30)</f>
        <v>1.6747210025795132E-2</v>
      </c>
      <c r="G30" s="33">
        <f>Rda_POFxSCN65!G30/SUM(Rda_POFxSCN65!$E30:$N30)</f>
        <v>5.2558911923896952E-2</v>
      </c>
      <c r="H30" s="33">
        <f>Rda_POFxSCN65!H30/SUM(Rda_POFxSCN65!$E30:$N30)</f>
        <v>8.0422438098037854E-2</v>
      </c>
      <c r="I30" s="33">
        <f>Rda_POFxSCN65!I30/SUM(Rda_POFxSCN65!$E30:$N30)</f>
        <v>8.5573553962315571E-2</v>
      </c>
      <c r="J30" s="33">
        <f>Rda_POFxSCN65!J30/SUM(Rda_POFxSCN65!$E30:$N30)</f>
        <v>5.4409019690898758E-2</v>
      </c>
      <c r="K30" s="33">
        <f>Rda_POFxSCN65!K30/SUM(Rda_POFxSCN65!$E30:$N30)</f>
        <v>6.2628591738569897E-2</v>
      </c>
      <c r="L30" s="33">
        <f>Rda_POFxSCN65!L30/SUM(Rda_POFxSCN65!$E30:$N30)</f>
        <v>0.12323240189005449</v>
      </c>
      <c r="M30" s="33">
        <f>Rda_POFxSCN65!M30/SUM(Rda_POFxSCN65!$E30:$N30)</f>
        <v>0.36806908730350102</v>
      </c>
      <c r="N30" s="33">
        <f>Rda_POFxSCN65!N30/SUM(Rda_POFxSCN65!$E30:$N30)</f>
        <v>0.15363798332022893</v>
      </c>
      <c r="P30" s="30">
        <v>22659</v>
      </c>
      <c r="R30" s="32">
        <f t="shared" si="10"/>
        <v>61.650653576206793</v>
      </c>
      <c r="S30" s="32">
        <f t="shared" si="0"/>
        <v>379.47503197449191</v>
      </c>
      <c r="T30" s="32">
        <f t="shared" si="1"/>
        <v>1190.932385283581</v>
      </c>
      <c r="U30" s="32">
        <f t="shared" si="2"/>
        <v>1822.2920248634398</v>
      </c>
      <c r="V30" s="32">
        <f t="shared" si="3"/>
        <v>1939.0111592321086</v>
      </c>
      <c r="W30" s="32">
        <f t="shared" si="4"/>
        <v>1232.853977176075</v>
      </c>
      <c r="X30" s="32">
        <f t="shared" si="5"/>
        <v>1419.1012602042554</v>
      </c>
      <c r="Y30" s="32">
        <f t="shared" si="6"/>
        <v>2792.3229944267446</v>
      </c>
      <c r="Z30" s="32">
        <f t="shared" si="7"/>
        <v>8340.07744921003</v>
      </c>
      <c r="AA30" s="32">
        <f t="shared" si="8"/>
        <v>3481.2830640530674</v>
      </c>
    </row>
    <row r="31" spans="1:27" x14ac:dyDescent="0.3">
      <c r="A31" s="13" t="s">
        <v>524</v>
      </c>
      <c r="B31" s="7" t="s">
        <v>467</v>
      </c>
      <c r="C31" s="5">
        <f t="shared" si="9"/>
        <v>30</v>
      </c>
      <c r="D31" s="23" t="s">
        <v>405</v>
      </c>
      <c r="E31" s="33">
        <f>Rda_POFxSCN65!E31/SUM(Rda_POFxSCN65!$E31:$N31)</f>
        <v>1.4066100729893866E-2</v>
      </c>
      <c r="F31" s="33">
        <f>Rda_POFxSCN65!F31/SUM(Rda_POFxSCN65!$E31:$N31)</f>
        <v>3.697194818737979E-2</v>
      </c>
      <c r="G31" s="33">
        <f>Rda_POFxSCN65!G31/SUM(Rda_POFxSCN65!$E31:$N31)</f>
        <v>0.10557118822599164</v>
      </c>
      <c r="H31" s="33">
        <f>Rda_POFxSCN65!H31/SUM(Rda_POFxSCN65!$E31:$N31)</f>
        <v>9.5016081408757433E-2</v>
      </c>
      <c r="I31" s="33">
        <f>Rda_POFxSCN65!I31/SUM(Rda_POFxSCN65!$E31:$N31)</f>
        <v>0.11782013234701592</v>
      </c>
      <c r="J31" s="33">
        <f>Rda_POFxSCN65!J31/SUM(Rda_POFxSCN65!$E31:$N31)</f>
        <v>0.1036953040418214</v>
      </c>
      <c r="K31" s="33">
        <f>Rda_POFxSCN65!K31/SUM(Rda_POFxSCN65!$E31:$N31)</f>
        <v>0.13555041260502843</v>
      </c>
      <c r="L31" s="33">
        <f>Rda_POFxSCN65!L31/SUM(Rda_POFxSCN65!$E31:$N31)</f>
        <v>0.13071004132745528</v>
      </c>
      <c r="M31" s="33">
        <f>Rda_POFxSCN65!M31/SUM(Rda_POFxSCN65!$E31:$N31)</f>
        <v>0.11156740613204474</v>
      </c>
      <c r="N31" s="33">
        <f>Rda_POFxSCN65!N31/SUM(Rda_POFxSCN65!$E31:$N31)</f>
        <v>0.14903138499461149</v>
      </c>
      <c r="P31" s="30">
        <v>10116</v>
      </c>
      <c r="R31" s="32">
        <f t="shared" si="10"/>
        <v>142.29267498360633</v>
      </c>
      <c r="S31" s="32">
        <f t="shared" si="0"/>
        <v>374.00822786353393</v>
      </c>
      <c r="T31" s="32">
        <f t="shared" si="1"/>
        <v>1067.9581400941315</v>
      </c>
      <c r="U31" s="32">
        <f t="shared" si="2"/>
        <v>961.18267953099019</v>
      </c>
      <c r="V31" s="32">
        <f t="shared" si="3"/>
        <v>1191.868458822413</v>
      </c>
      <c r="W31" s="32">
        <f t="shared" si="4"/>
        <v>1048.9816956870652</v>
      </c>
      <c r="X31" s="32">
        <f t="shared" si="5"/>
        <v>1371.2279739124676</v>
      </c>
      <c r="Y31" s="32">
        <f t="shared" si="6"/>
        <v>1322.2627780685377</v>
      </c>
      <c r="Z31" s="32">
        <f t="shared" si="7"/>
        <v>1128.6158804317647</v>
      </c>
      <c r="AA31" s="32">
        <f t="shared" si="8"/>
        <v>1507.60149060549</v>
      </c>
    </row>
    <row r="32" spans="1:27" x14ac:dyDescent="0.3">
      <c r="A32" s="13" t="s">
        <v>525</v>
      </c>
      <c r="B32" s="4" t="s">
        <v>468</v>
      </c>
      <c r="C32" s="5">
        <f t="shared" si="9"/>
        <v>31</v>
      </c>
      <c r="D32" s="23" t="s">
        <v>406</v>
      </c>
      <c r="E32" s="33">
        <f>Rda_POFxSCN65!E32/SUM(Rda_POFxSCN65!$E32:$N32)</f>
        <v>1.377866053842891E-3</v>
      </c>
      <c r="F32" s="33">
        <f>Rda_POFxSCN65!F32/SUM(Rda_POFxSCN65!$E32:$N32)</f>
        <v>1.2789412287333017E-2</v>
      </c>
      <c r="G32" s="33">
        <f>Rda_POFxSCN65!G32/SUM(Rda_POFxSCN65!$E32:$N32)</f>
        <v>5.1243262410978006E-2</v>
      </c>
      <c r="H32" s="33">
        <f>Rda_POFxSCN65!H32/SUM(Rda_POFxSCN65!$E32:$N32)</f>
        <v>5.2147095871257862E-2</v>
      </c>
      <c r="I32" s="33">
        <f>Rda_POFxSCN65!I32/SUM(Rda_POFxSCN65!$E32:$N32)</f>
        <v>9.2530868711206166E-2</v>
      </c>
      <c r="J32" s="33">
        <f>Rda_POFxSCN65!J32/SUM(Rda_POFxSCN65!$E32:$N32)</f>
        <v>8.2976396891555323E-2</v>
      </c>
      <c r="K32" s="33">
        <f>Rda_POFxSCN65!K32/SUM(Rda_POFxSCN65!$E32:$N32)</f>
        <v>0.25169616942935669</v>
      </c>
      <c r="L32" s="33">
        <f>Rda_POFxSCN65!L32/SUM(Rda_POFxSCN65!$E32:$N32)</f>
        <v>0.13299161618826774</v>
      </c>
      <c r="M32" s="33">
        <f>Rda_POFxSCN65!M32/SUM(Rda_POFxSCN65!$E32:$N32)</f>
        <v>4.7794693206145433E-2</v>
      </c>
      <c r="N32" s="33">
        <f>Rda_POFxSCN65!N32/SUM(Rda_POFxSCN65!$E32:$N32)</f>
        <v>0.27445261895005674</v>
      </c>
      <c r="P32" s="30">
        <v>14442</v>
      </c>
      <c r="R32" s="32">
        <f t="shared" si="10"/>
        <v>19.899141549599033</v>
      </c>
      <c r="S32" s="32">
        <f t="shared" si="0"/>
        <v>184.70469225366344</v>
      </c>
      <c r="T32" s="32">
        <f t="shared" si="1"/>
        <v>740.05519573934441</v>
      </c>
      <c r="U32" s="32">
        <f t="shared" si="2"/>
        <v>753.10835857270604</v>
      </c>
      <c r="V32" s="32">
        <f t="shared" si="3"/>
        <v>1336.3308059272395</v>
      </c>
      <c r="W32" s="32">
        <f t="shared" si="4"/>
        <v>1198.345123907842</v>
      </c>
      <c r="X32" s="32">
        <f t="shared" si="5"/>
        <v>3634.9960788987692</v>
      </c>
      <c r="Y32" s="32">
        <f t="shared" si="6"/>
        <v>1920.6649209909626</v>
      </c>
      <c r="Z32" s="32">
        <f t="shared" si="7"/>
        <v>690.25095928315238</v>
      </c>
      <c r="AA32" s="32">
        <f t="shared" si="8"/>
        <v>3963.6447228767192</v>
      </c>
    </row>
    <row r="33" spans="1:27" x14ac:dyDescent="0.3">
      <c r="A33" s="12" t="s">
        <v>526</v>
      </c>
      <c r="B33" s="4" t="s">
        <v>469</v>
      </c>
      <c r="C33" s="5">
        <f t="shared" si="9"/>
        <v>32</v>
      </c>
      <c r="D33" s="23" t="s">
        <v>407</v>
      </c>
      <c r="E33" s="33">
        <f>Rda_POFxSCN65!E33/SUM(Rda_POFxSCN65!$E33:$N33)</f>
        <v>6.2446297615690516E-3</v>
      </c>
      <c r="F33" s="33">
        <f>Rda_POFxSCN65!F33/SUM(Rda_POFxSCN65!$E33:$N33)</f>
        <v>1.7248588727614929E-2</v>
      </c>
      <c r="G33" s="33">
        <f>Rda_POFxSCN65!G33/SUM(Rda_POFxSCN65!$E33:$N33)</f>
        <v>0.10706169280321723</v>
      </c>
      <c r="H33" s="33">
        <f>Rda_POFxSCN65!H33/SUM(Rda_POFxSCN65!$E33:$N33)</f>
        <v>7.9490958395279906E-2</v>
      </c>
      <c r="I33" s="33">
        <f>Rda_POFxSCN65!I33/SUM(Rda_POFxSCN65!$E33:$N33)</f>
        <v>0.10875353152286547</v>
      </c>
      <c r="J33" s="33">
        <f>Rda_POFxSCN65!J33/SUM(Rda_POFxSCN65!$E33:$N33)</f>
        <v>0.14925202845736144</v>
      </c>
      <c r="K33" s="33">
        <f>Rda_POFxSCN65!K33/SUM(Rda_POFxSCN65!$E33:$N33)</f>
        <v>0.25702159312440109</v>
      </c>
      <c r="L33" s="33">
        <f>Rda_POFxSCN65!L33/SUM(Rda_POFxSCN65!$E33:$N33)</f>
        <v>8.360336433482235E-2</v>
      </c>
      <c r="M33" s="33">
        <f>Rda_POFxSCN65!M33/SUM(Rda_POFxSCN65!$E33:$N33)</f>
        <v>0.12915230695785232</v>
      </c>
      <c r="N33" s="33">
        <f>Rda_POFxSCN65!N33/SUM(Rda_POFxSCN65!$E33:$N33)</f>
        <v>6.2171305915016066E-2</v>
      </c>
      <c r="P33" s="30">
        <v>28171</v>
      </c>
      <c r="R33" s="32">
        <f t="shared" si="10"/>
        <v>175.91746501316175</v>
      </c>
      <c r="S33" s="32">
        <f t="shared" si="0"/>
        <v>485.90999304564014</v>
      </c>
      <c r="T33" s="32">
        <f t="shared" si="1"/>
        <v>3016.0349479594324</v>
      </c>
      <c r="U33" s="32">
        <f t="shared" si="2"/>
        <v>2239.3397889534303</v>
      </c>
      <c r="V33" s="32">
        <f t="shared" si="3"/>
        <v>3063.6957365306434</v>
      </c>
      <c r="W33" s="32">
        <f t="shared" si="4"/>
        <v>4204.5788936723293</v>
      </c>
      <c r="X33" s="32">
        <f t="shared" si="5"/>
        <v>7240.5552999075035</v>
      </c>
      <c r="Y33" s="32">
        <f t="shared" si="6"/>
        <v>2355.1903766762803</v>
      </c>
      <c r="Z33" s="32">
        <f t="shared" si="7"/>
        <v>3638.3496393096575</v>
      </c>
      <c r="AA33" s="32">
        <f t="shared" si="8"/>
        <v>1751.4278589319176</v>
      </c>
    </row>
    <row r="34" spans="1:27" x14ac:dyDescent="0.3">
      <c r="A34" s="12" t="s">
        <v>527</v>
      </c>
      <c r="B34" s="4" t="s">
        <v>470</v>
      </c>
      <c r="C34" s="5">
        <f t="shared" si="9"/>
        <v>33</v>
      </c>
      <c r="D34" s="23" t="s">
        <v>408</v>
      </c>
      <c r="E34" s="33">
        <f>Rda_POFxSCN65!E34/SUM(Rda_POFxSCN65!$E34:$N34)</f>
        <v>1.6200948452387984E-2</v>
      </c>
      <c r="F34" s="33">
        <f>Rda_POFxSCN65!F34/SUM(Rda_POFxSCN65!$E34:$N34)</f>
        <v>1.1141913396734334E-2</v>
      </c>
      <c r="G34" s="33">
        <f>Rda_POFxSCN65!G34/SUM(Rda_POFxSCN65!$E34:$N34)</f>
        <v>8.0508000849578737E-2</v>
      </c>
      <c r="H34" s="33">
        <f>Rda_POFxSCN65!H34/SUM(Rda_POFxSCN65!$E34:$N34)</f>
        <v>4.8943982801641023E-3</v>
      </c>
      <c r="I34" s="33">
        <f>Rda_POFxSCN65!I34/SUM(Rda_POFxSCN65!$E34:$N34)</f>
        <v>0.14825030006687512</v>
      </c>
      <c r="J34" s="33">
        <f>Rda_POFxSCN65!J34/SUM(Rda_POFxSCN65!$E34:$N34)</f>
        <v>0.10819065752828798</v>
      </c>
      <c r="K34" s="33">
        <f>Rda_POFxSCN65!K34/SUM(Rda_POFxSCN65!$E34:$N34)</f>
        <v>0.1156450134251015</v>
      </c>
      <c r="L34" s="33">
        <f>Rda_POFxSCN65!L34/SUM(Rda_POFxSCN65!$E34:$N34)</f>
        <v>3.4856697345142765E-3</v>
      </c>
      <c r="M34" s="33">
        <f>Rda_POFxSCN65!M34/SUM(Rda_POFxSCN65!$E34:$N34)</f>
        <v>0.10880406706236698</v>
      </c>
      <c r="N34" s="33">
        <f>Rda_POFxSCN65!N34/SUM(Rda_POFxSCN65!$E34:$N34)</f>
        <v>0.40287903120398899</v>
      </c>
      <c r="P34" s="30">
        <v>20227</v>
      </c>
      <c r="R34" s="32">
        <f t="shared" si="10"/>
        <v>327.69658434645174</v>
      </c>
      <c r="S34" s="32">
        <f t="shared" si="0"/>
        <v>225.36748227574537</v>
      </c>
      <c r="T34" s="32">
        <f t="shared" si="1"/>
        <v>1628.4353331844291</v>
      </c>
      <c r="U34" s="32">
        <f t="shared" si="2"/>
        <v>98.998994012879294</v>
      </c>
      <c r="V34" s="32">
        <f t="shared" si="3"/>
        <v>2998.658819452683</v>
      </c>
      <c r="W34" s="32">
        <f t="shared" si="4"/>
        <v>2188.3724298246811</v>
      </c>
      <c r="X34" s="32">
        <f t="shared" si="5"/>
        <v>2339.1516865495282</v>
      </c>
      <c r="Y34" s="32">
        <f t="shared" si="6"/>
        <v>70.504641720020274</v>
      </c>
      <c r="Z34" s="32">
        <f t="shared" si="7"/>
        <v>2200.7798644704967</v>
      </c>
      <c r="AA34" s="32">
        <f t="shared" si="8"/>
        <v>8149.0341641630857</v>
      </c>
    </row>
    <row r="35" spans="1:27" x14ac:dyDescent="0.3">
      <c r="A35" s="13" t="s">
        <v>528</v>
      </c>
      <c r="B35" s="4" t="s">
        <v>471</v>
      </c>
      <c r="C35" s="5">
        <f t="shared" si="9"/>
        <v>34</v>
      </c>
      <c r="D35" s="23" t="s">
        <v>409</v>
      </c>
      <c r="E35" s="33">
        <f>Rda_POFxSCN65!E35/SUM(Rda_POFxSCN65!$E35:$N35)</f>
        <v>3.2313574178153094E-2</v>
      </c>
      <c r="F35" s="33">
        <f>Rda_POFxSCN65!F35/SUM(Rda_POFxSCN65!$E35:$N35)</f>
        <v>7.7564266559198486E-2</v>
      </c>
      <c r="G35" s="33">
        <f>Rda_POFxSCN65!G35/SUM(Rda_POFxSCN65!$E35:$N35)</f>
        <v>0.17435479162461254</v>
      </c>
      <c r="H35" s="33">
        <f>Rda_POFxSCN65!H35/SUM(Rda_POFxSCN65!$E35:$N35)</f>
        <v>7.2300621162600109E-2</v>
      </c>
      <c r="I35" s="33">
        <f>Rda_POFxSCN65!I35/SUM(Rda_POFxSCN65!$E35:$N35)</f>
        <v>0.12917188083533815</v>
      </c>
      <c r="J35" s="33">
        <f>Rda_POFxSCN65!J35/SUM(Rda_POFxSCN65!$E35:$N35)</f>
        <v>9.2944819015944091E-2</v>
      </c>
      <c r="K35" s="33">
        <f>Rda_POFxSCN65!K35/SUM(Rda_POFxSCN65!$E35:$N35)</f>
        <v>0.11518911025401188</v>
      </c>
      <c r="L35" s="33">
        <f>Rda_POFxSCN65!L35/SUM(Rda_POFxSCN65!$E35:$N35)</f>
        <v>9.6279430324778814E-2</v>
      </c>
      <c r="M35" s="33">
        <f>Rda_POFxSCN65!M35/SUM(Rda_POFxSCN65!$E35:$N35)</f>
        <v>0.17046449019469775</v>
      </c>
      <c r="N35" s="33">
        <f>Rda_POFxSCN65!N35/SUM(Rda_POFxSCN65!$E35:$N35)</f>
        <v>3.941701585066501E-2</v>
      </c>
      <c r="P35" s="30">
        <v>16168</v>
      </c>
      <c r="R35" s="32">
        <f t="shared" si="10"/>
        <v>522.44586731237928</v>
      </c>
      <c r="S35" s="32">
        <f t="shared" si="0"/>
        <v>1254.0590617291211</v>
      </c>
      <c r="T35" s="32">
        <f t="shared" si="1"/>
        <v>2818.9682709867357</v>
      </c>
      <c r="U35" s="32">
        <f t="shared" si="2"/>
        <v>1168.9564429569186</v>
      </c>
      <c r="V35" s="32">
        <f t="shared" si="3"/>
        <v>2088.4509693457471</v>
      </c>
      <c r="W35" s="32">
        <f t="shared" si="4"/>
        <v>1502.7318338497842</v>
      </c>
      <c r="X35" s="32">
        <f t="shared" si="5"/>
        <v>1862.3775345868642</v>
      </c>
      <c r="Y35" s="32">
        <f t="shared" si="6"/>
        <v>1556.645829491024</v>
      </c>
      <c r="Z35" s="32">
        <f t="shared" si="7"/>
        <v>2756.0698774678731</v>
      </c>
      <c r="AA35" s="32">
        <f t="shared" si="8"/>
        <v>637.2943122735519</v>
      </c>
    </row>
    <row r="36" spans="1:27" x14ac:dyDescent="0.3">
      <c r="A36" s="13" t="s">
        <v>529</v>
      </c>
      <c r="B36" s="4" t="s">
        <v>472</v>
      </c>
      <c r="C36" s="5">
        <f t="shared" si="9"/>
        <v>35</v>
      </c>
      <c r="D36" s="23" t="s">
        <v>410</v>
      </c>
      <c r="E36" s="33">
        <f>Rda_POFxSCN65!E36/SUM(Rda_POFxSCN65!$E36:$N36)</f>
        <v>1.2298566186833266E-2</v>
      </c>
      <c r="F36" s="33">
        <f>Rda_POFxSCN65!F36/SUM(Rda_POFxSCN65!$E36:$N36)</f>
        <v>4.4613034829287107E-2</v>
      </c>
      <c r="G36" s="33">
        <f>Rda_POFxSCN65!G36/SUM(Rda_POFxSCN65!$E36:$N36)</f>
        <v>5.0694048645689743E-2</v>
      </c>
      <c r="H36" s="33">
        <f>Rda_POFxSCN65!H36/SUM(Rda_POFxSCN65!$E36:$N36)</f>
        <v>2.6832536586825523E-2</v>
      </c>
      <c r="I36" s="33">
        <f>Rda_POFxSCN65!I36/SUM(Rda_POFxSCN65!$E36:$N36)</f>
        <v>7.8225438964547478E-2</v>
      </c>
      <c r="J36" s="33">
        <f>Rda_POFxSCN65!J36/SUM(Rda_POFxSCN65!$E36:$N36)</f>
        <v>8.6372353972762675E-2</v>
      </c>
      <c r="K36" s="33">
        <f>Rda_POFxSCN65!K36/SUM(Rda_POFxSCN65!$E36:$N36)</f>
        <v>6.7658826680173659E-2</v>
      </c>
      <c r="L36" s="33">
        <f>Rda_POFxSCN65!L36/SUM(Rda_POFxSCN65!$E36:$N36)</f>
        <v>0.12811159850256912</v>
      </c>
      <c r="M36" s="33">
        <f>Rda_POFxSCN65!M36/SUM(Rda_POFxSCN65!$E36:$N36)</f>
        <v>0.1077432768252059</v>
      </c>
      <c r="N36" s="33">
        <f>Rda_POFxSCN65!N36/SUM(Rda_POFxSCN65!$E36:$N36)</f>
        <v>0.39745031880610565</v>
      </c>
      <c r="P36" s="30">
        <v>9718</v>
      </c>
      <c r="R36" s="32">
        <f t="shared" si="10"/>
        <v>119.51746620364568</v>
      </c>
      <c r="S36" s="32">
        <f t="shared" si="0"/>
        <v>433.54947247101211</v>
      </c>
      <c r="T36" s="32">
        <f t="shared" si="1"/>
        <v>492.64476473881291</v>
      </c>
      <c r="U36" s="32">
        <f t="shared" si="2"/>
        <v>260.75859055077041</v>
      </c>
      <c r="V36" s="32">
        <f t="shared" si="3"/>
        <v>760.19481585747235</v>
      </c>
      <c r="W36" s="32">
        <f t="shared" si="4"/>
        <v>839.36653590730771</v>
      </c>
      <c r="X36" s="32">
        <f t="shared" si="5"/>
        <v>657.50847767792766</v>
      </c>
      <c r="Y36" s="32">
        <f t="shared" si="6"/>
        <v>1244.9885142479668</v>
      </c>
      <c r="Z36" s="32">
        <f t="shared" si="7"/>
        <v>1047.0491641873509</v>
      </c>
      <c r="AA36" s="32">
        <f t="shared" si="8"/>
        <v>3862.4221981577348</v>
      </c>
    </row>
    <row r="37" spans="1:27" x14ac:dyDescent="0.3">
      <c r="A37" s="12" t="s">
        <v>530</v>
      </c>
      <c r="B37" s="4" t="s">
        <v>473</v>
      </c>
      <c r="C37" s="5">
        <f t="shared" si="9"/>
        <v>36</v>
      </c>
      <c r="D37" s="23" t="s">
        <v>411</v>
      </c>
      <c r="E37" s="33">
        <f>Rda_POFxSCN65!E37/SUM(Rda_POFxSCN65!$E37:$N37)</f>
        <v>5.5613600288967821E-2</v>
      </c>
      <c r="F37" s="33">
        <f>Rda_POFxSCN65!F37/SUM(Rda_POFxSCN65!$E37:$N37)</f>
        <v>9.1000272960571268E-2</v>
      </c>
      <c r="G37" s="33">
        <f>Rda_POFxSCN65!G37/SUM(Rda_POFxSCN65!$E37:$N37)</f>
        <v>0.16764999363201477</v>
      </c>
      <c r="H37" s="33">
        <f>Rda_POFxSCN65!H37/SUM(Rda_POFxSCN65!$E37:$N37)</f>
        <v>0.13660191290266641</v>
      </c>
      <c r="I37" s="33">
        <f>Rda_POFxSCN65!I37/SUM(Rda_POFxSCN65!$E37:$N37)</f>
        <v>9.0952468424172483E-2</v>
      </c>
      <c r="J37" s="33">
        <f>Rda_POFxSCN65!J37/SUM(Rda_POFxSCN65!$E37:$N37)</f>
        <v>9.9318394941891194E-2</v>
      </c>
      <c r="K37" s="33">
        <f>Rda_POFxSCN65!K37/SUM(Rda_POFxSCN65!$E37:$N37)</f>
        <v>0.12697424356732823</v>
      </c>
      <c r="L37" s="33">
        <f>Rda_POFxSCN65!L37/SUM(Rda_POFxSCN65!$E37:$N37)</f>
        <v>8.5036380701841538E-2</v>
      </c>
      <c r="M37" s="33">
        <f>Rda_POFxSCN65!M37/SUM(Rda_POFxSCN65!$E37:$N37)</f>
        <v>7.9862010611053857E-2</v>
      </c>
      <c r="N37" s="33">
        <f>Rda_POFxSCN65!N37/SUM(Rda_POFxSCN65!$E37:$N37)</f>
        <v>6.6990721969492351E-2</v>
      </c>
      <c r="P37" s="30">
        <v>16132</v>
      </c>
      <c r="R37" s="32">
        <f t="shared" si="10"/>
        <v>897.15859986162889</v>
      </c>
      <c r="S37" s="32">
        <f t="shared" si="0"/>
        <v>1468.0164033999356</v>
      </c>
      <c r="T37" s="32">
        <f t="shared" si="1"/>
        <v>2704.5296972716624</v>
      </c>
      <c r="U37" s="32">
        <f t="shared" si="2"/>
        <v>2203.6620589458144</v>
      </c>
      <c r="V37" s="32">
        <f t="shared" si="3"/>
        <v>1467.2452206187504</v>
      </c>
      <c r="W37" s="32">
        <f t="shared" si="4"/>
        <v>1602.2043472025887</v>
      </c>
      <c r="X37" s="32">
        <f t="shared" si="5"/>
        <v>2048.348497228139</v>
      </c>
      <c r="Y37" s="32">
        <f t="shared" si="6"/>
        <v>1371.8068934821076</v>
      </c>
      <c r="Z37" s="32">
        <f t="shared" si="7"/>
        <v>1288.3339551775209</v>
      </c>
      <c r="AA37" s="32">
        <f t="shared" si="8"/>
        <v>1080.6943268118505</v>
      </c>
    </row>
    <row r="38" spans="1:27" x14ac:dyDescent="0.3">
      <c r="A38" s="12" t="s">
        <v>531</v>
      </c>
      <c r="B38" s="4" t="s">
        <v>173</v>
      </c>
      <c r="C38" s="5">
        <f t="shared" si="9"/>
        <v>37</v>
      </c>
      <c r="D38" s="23" t="s">
        <v>412</v>
      </c>
      <c r="E38" s="33">
        <f>Rda_POFxSCN65!E38/SUM(Rda_POFxSCN65!$E38:$N38)</f>
        <v>7.8118754102008831E-2</v>
      </c>
      <c r="F38" s="33">
        <f>Rda_POFxSCN65!F38/SUM(Rda_POFxSCN65!$E38:$N38)</f>
        <v>0.11842630691629095</v>
      </c>
      <c r="G38" s="33">
        <f>Rda_POFxSCN65!G38/SUM(Rda_POFxSCN65!$E38:$N38)</f>
        <v>0.19437375883009347</v>
      </c>
      <c r="H38" s="33">
        <f>Rda_POFxSCN65!H38/SUM(Rda_POFxSCN65!$E38:$N38)</f>
        <v>7.3462720616502386E-2</v>
      </c>
      <c r="I38" s="33">
        <f>Rda_POFxSCN65!I38/SUM(Rda_POFxSCN65!$E38:$N38)</f>
        <v>0.11241499053011404</v>
      </c>
      <c r="J38" s="33">
        <f>Rda_POFxSCN65!J38/SUM(Rda_POFxSCN65!$E38:$N38)</f>
        <v>6.1428680229456516E-2</v>
      </c>
      <c r="K38" s="33">
        <f>Rda_POFxSCN65!K38/SUM(Rda_POFxSCN65!$E38:$N38)</f>
        <v>0.10583414372731809</v>
      </c>
      <c r="L38" s="33">
        <f>Rda_POFxSCN65!L38/SUM(Rda_POFxSCN65!$E38:$N38)</f>
        <v>7.0907612461002661E-2</v>
      </c>
      <c r="M38" s="33">
        <f>Rda_POFxSCN65!M38/SUM(Rda_POFxSCN65!$E38:$N38)</f>
        <v>7.3766843639115523E-2</v>
      </c>
      <c r="N38" s="33">
        <f>Rda_POFxSCN65!N38/SUM(Rda_POFxSCN65!$E38:$N38)</f>
        <v>0.11126618894809752</v>
      </c>
      <c r="P38" s="30">
        <v>11883</v>
      </c>
      <c r="R38" s="32">
        <f t="shared" si="10"/>
        <v>928.28515499417097</v>
      </c>
      <c r="S38" s="32">
        <f t="shared" si="0"/>
        <v>1407.2598050862855</v>
      </c>
      <c r="T38" s="32">
        <f t="shared" si="1"/>
        <v>2309.7433761780007</v>
      </c>
      <c r="U38" s="32">
        <f t="shared" si="2"/>
        <v>872.95750908589787</v>
      </c>
      <c r="V38" s="32">
        <f t="shared" si="3"/>
        <v>1335.8273324693453</v>
      </c>
      <c r="W38" s="32">
        <f t="shared" si="4"/>
        <v>729.9570071666318</v>
      </c>
      <c r="X38" s="32">
        <f t="shared" si="5"/>
        <v>1257.6271299117209</v>
      </c>
      <c r="Y38" s="32">
        <f t="shared" si="6"/>
        <v>842.59515887409464</v>
      </c>
      <c r="Z38" s="32">
        <f t="shared" si="7"/>
        <v>876.57140296360978</v>
      </c>
      <c r="AA38" s="32">
        <f t="shared" si="8"/>
        <v>1322.1761232702429</v>
      </c>
    </row>
    <row r="39" spans="1:27" x14ac:dyDescent="0.3">
      <c r="A39" s="12" t="s">
        <v>532</v>
      </c>
      <c r="B39" s="4" t="s">
        <v>474</v>
      </c>
      <c r="C39" s="5">
        <f t="shared" si="9"/>
        <v>38</v>
      </c>
      <c r="D39" s="23" t="s">
        <v>413</v>
      </c>
      <c r="E39" s="33">
        <f>Rda_POFxSCN65!E39/SUM(Rda_POFxSCN65!$E39:$N39)</f>
        <v>3.9753010295947959E-2</v>
      </c>
      <c r="F39" s="33">
        <f>Rda_POFxSCN65!F39/SUM(Rda_POFxSCN65!$E39:$N39)</f>
        <v>7.6156201367733531E-2</v>
      </c>
      <c r="G39" s="33">
        <f>Rda_POFxSCN65!G39/SUM(Rda_POFxSCN65!$E39:$N39)</f>
        <v>0.19950346189102866</v>
      </c>
      <c r="H39" s="33">
        <f>Rda_POFxSCN65!H39/SUM(Rda_POFxSCN65!$E39:$N39)</f>
        <v>8.2899212668567548E-2</v>
      </c>
      <c r="I39" s="33">
        <f>Rda_POFxSCN65!I39/SUM(Rda_POFxSCN65!$E39:$N39)</f>
        <v>0.14634664207232267</v>
      </c>
      <c r="J39" s="33">
        <f>Rda_POFxSCN65!J39/SUM(Rda_POFxSCN65!$E39:$N39)</f>
        <v>0.11179396918238499</v>
      </c>
      <c r="K39" s="33">
        <f>Rda_POFxSCN65!K39/SUM(Rda_POFxSCN65!$E39:$N39)</f>
        <v>0.1448450787313571</v>
      </c>
      <c r="L39" s="33">
        <f>Rda_POFxSCN65!L39/SUM(Rda_POFxSCN65!$E39:$N39)</f>
        <v>0.13111429431983121</v>
      </c>
      <c r="M39" s="33">
        <f>Rda_POFxSCN65!M39/SUM(Rda_POFxSCN65!$E39:$N39)</f>
        <v>3.7543276159496396E-2</v>
      </c>
      <c r="N39" s="33">
        <f>Rda_POFxSCN65!N39/SUM(Rda_POFxSCN65!$E39:$N39)</f>
        <v>3.0044853311329941E-2</v>
      </c>
      <c r="P39" s="30">
        <v>16133</v>
      </c>
      <c r="R39" s="32">
        <f t="shared" si="10"/>
        <v>641.33531510452838</v>
      </c>
      <c r="S39" s="32">
        <f t="shared" si="0"/>
        <v>1228.627996665645</v>
      </c>
      <c r="T39" s="32">
        <f t="shared" si="1"/>
        <v>3218.5893506879652</v>
      </c>
      <c r="U39" s="32">
        <f t="shared" si="2"/>
        <v>1337.4129979820002</v>
      </c>
      <c r="V39" s="32">
        <f t="shared" si="3"/>
        <v>2361.0103765527815</v>
      </c>
      <c r="W39" s="32">
        <f t="shared" si="4"/>
        <v>1803.5721048194171</v>
      </c>
      <c r="X39" s="32">
        <f t="shared" si="5"/>
        <v>2336.7856551729842</v>
      </c>
      <c r="Y39" s="32">
        <f t="shared" si="6"/>
        <v>2115.266910261837</v>
      </c>
      <c r="Z39" s="32">
        <f t="shared" si="7"/>
        <v>605.68567428115534</v>
      </c>
      <c r="AA39" s="32">
        <f t="shared" si="8"/>
        <v>484.71361847168595</v>
      </c>
    </row>
    <row r="40" spans="1:27" x14ac:dyDescent="0.3">
      <c r="A40" s="12" t="s">
        <v>533</v>
      </c>
      <c r="B40" s="4" t="s">
        <v>475</v>
      </c>
      <c r="C40" s="5">
        <f t="shared" si="9"/>
        <v>39</v>
      </c>
      <c r="D40" s="23" t="s">
        <v>414</v>
      </c>
      <c r="E40" s="33">
        <f>Rda_POFxSCN65!E40/SUM(Rda_POFxSCN65!$E40:$N40)</f>
        <v>3.455442644713369E-2</v>
      </c>
      <c r="F40" s="33">
        <f>Rda_POFxSCN65!F40/SUM(Rda_POFxSCN65!$E40:$N40)</f>
        <v>7.5595813574880891E-2</v>
      </c>
      <c r="G40" s="33">
        <f>Rda_POFxSCN65!G40/SUM(Rda_POFxSCN65!$E40:$N40)</f>
        <v>0.19216469523045795</v>
      </c>
      <c r="H40" s="33">
        <f>Rda_POFxSCN65!H40/SUM(Rda_POFxSCN65!$E40:$N40)</f>
        <v>8.4854588281066207E-2</v>
      </c>
      <c r="I40" s="33">
        <f>Rda_POFxSCN65!I40/SUM(Rda_POFxSCN65!$E40:$N40)</f>
        <v>0.13367259203175513</v>
      </c>
      <c r="J40" s="33">
        <f>Rda_POFxSCN65!J40/SUM(Rda_POFxSCN65!$E40:$N40)</f>
        <v>0.11246670107943116</v>
      </c>
      <c r="K40" s="33">
        <f>Rda_POFxSCN65!K40/SUM(Rda_POFxSCN65!$E40:$N40)</f>
        <v>0.12993878387843072</v>
      </c>
      <c r="L40" s="33">
        <f>Rda_POFxSCN65!L40/SUM(Rda_POFxSCN65!$E40:$N40)</f>
        <v>8.1113452972163491E-2</v>
      </c>
      <c r="M40" s="33">
        <f>Rda_POFxSCN65!M40/SUM(Rda_POFxSCN65!$E40:$N40)</f>
        <v>6.9663688420109005E-2</v>
      </c>
      <c r="N40" s="33">
        <f>Rda_POFxSCN65!N40/SUM(Rda_POFxSCN65!$E40:$N40)</f>
        <v>8.5975258084571737E-2</v>
      </c>
      <c r="P40" s="30">
        <v>16809</v>
      </c>
      <c r="R40" s="32">
        <f t="shared" si="10"/>
        <v>580.82535414987024</v>
      </c>
      <c r="S40" s="32">
        <f t="shared" si="0"/>
        <v>1270.6900303801729</v>
      </c>
      <c r="T40" s="32">
        <f t="shared" si="1"/>
        <v>3230.0963621287679</v>
      </c>
      <c r="U40" s="32">
        <f t="shared" si="2"/>
        <v>1426.320774416442</v>
      </c>
      <c r="V40" s="32">
        <f t="shared" si="3"/>
        <v>2246.9025994617718</v>
      </c>
      <c r="W40" s="32">
        <f t="shared" si="4"/>
        <v>1890.4527784441584</v>
      </c>
      <c r="X40" s="32">
        <f t="shared" si="5"/>
        <v>2184.1410182125419</v>
      </c>
      <c r="Y40" s="32">
        <f t="shared" si="6"/>
        <v>1363.436031009096</v>
      </c>
      <c r="Z40" s="32">
        <f t="shared" si="7"/>
        <v>1170.9769386536123</v>
      </c>
      <c r="AA40" s="32">
        <f t="shared" si="8"/>
        <v>1445.1581131435664</v>
      </c>
    </row>
    <row r="41" spans="1:27" x14ac:dyDescent="0.3">
      <c r="A41" s="12" t="s">
        <v>534</v>
      </c>
      <c r="B41" s="7" t="s">
        <v>476</v>
      </c>
      <c r="C41" s="5">
        <f t="shared" si="9"/>
        <v>40</v>
      </c>
      <c r="D41" s="23" t="s">
        <v>415</v>
      </c>
      <c r="E41" s="33">
        <f>Rda_POFxSCN65!E41/SUM(Rda_POFxSCN65!$E41:$N41)</f>
        <v>2.5039294264207364E-2</v>
      </c>
      <c r="F41" s="33">
        <f>Rda_POFxSCN65!F41/SUM(Rda_POFxSCN65!$E41:$N41)</f>
        <v>6.6886043162002404E-2</v>
      </c>
      <c r="G41" s="33">
        <f>Rda_POFxSCN65!G41/SUM(Rda_POFxSCN65!$E41:$N41)</f>
        <v>0.2510135196156067</v>
      </c>
      <c r="H41" s="33">
        <f>Rda_POFxSCN65!H41/SUM(Rda_POFxSCN65!$E41:$N41)</f>
        <v>9.1506177774272252E-2</v>
      </c>
      <c r="I41" s="33">
        <f>Rda_POFxSCN65!I41/SUM(Rda_POFxSCN65!$E41:$N41)</f>
        <v>0.19806821961246537</v>
      </c>
      <c r="J41" s="33">
        <f>Rda_POFxSCN65!J41/SUM(Rda_POFxSCN65!$E41:$N41)</f>
        <v>0.11647422909811359</v>
      </c>
      <c r="K41" s="33">
        <f>Rda_POFxSCN65!K41/SUM(Rda_POFxSCN65!$E41:$N41)</f>
        <v>0.12571683433944478</v>
      </c>
      <c r="L41" s="33">
        <f>Rda_POFxSCN65!L41/SUM(Rda_POFxSCN65!$E41:$N41)</f>
        <v>5.2332603672679612E-2</v>
      </c>
      <c r="M41" s="33">
        <f>Rda_POFxSCN65!M41/SUM(Rda_POFxSCN65!$E41:$N41)</f>
        <v>6.1173349891353972E-2</v>
      </c>
      <c r="N41" s="33">
        <f>Rda_POFxSCN65!N41/SUM(Rda_POFxSCN65!$E41:$N41)</f>
        <v>1.1789728569854007E-2</v>
      </c>
      <c r="P41" s="30">
        <v>126609</v>
      </c>
      <c r="R41" s="32">
        <f t="shared" si="10"/>
        <v>3170.2000074970301</v>
      </c>
      <c r="S41" s="32">
        <f t="shared" si="0"/>
        <v>8468.3750386979627</v>
      </c>
      <c r="T41" s="32">
        <f t="shared" si="1"/>
        <v>31780.570705012349</v>
      </c>
      <c r="U41" s="32">
        <f t="shared" si="2"/>
        <v>11585.505661822835</v>
      </c>
      <c r="V41" s="32">
        <f t="shared" si="3"/>
        <v>25077.219216914629</v>
      </c>
      <c r="W41" s="32">
        <f t="shared" si="4"/>
        <v>14746.685671883062</v>
      </c>
      <c r="X41" s="32">
        <f t="shared" si="5"/>
        <v>15916.882678882765</v>
      </c>
      <c r="Y41" s="32">
        <f t="shared" si="6"/>
        <v>6625.7786183942926</v>
      </c>
      <c r="Z41" s="32">
        <f t="shared" si="7"/>
        <v>7745.0966563944348</v>
      </c>
      <c r="AA41" s="32">
        <f t="shared" si="8"/>
        <v>1492.685744500646</v>
      </c>
    </row>
    <row r="42" spans="1:27" x14ac:dyDescent="0.3">
      <c r="A42" s="12" t="s">
        <v>535</v>
      </c>
      <c r="B42" s="4" t="s">
        <v>371</v>
      </c>
      <c r="C42" s="5">
        <f t="shared" si="9"/>
        <v>41</v>
      </c>
      <c r="D42" s="23" t="s">
        <v>562</v>
      </c>
      <c r="E42" s="33">
        <f>Rda_POFxSCN65!E42/SUM(Rda_POFxSCN65!$E42:$N42)</f>
        <v>3.6396603881383191E-3</v>
      </c>
      <c r="F42" s="33">
        <f>Rda_POFxSCN65!F42/SUM(Rda_POFxSCN65!$E42:$N42)</f>
        <v>1.2101781283779665E-2</v>
      </c>
      <c r="G42" s="33">
        <f>Rda_POFxSCN65!G42/SUM(Rda_POFxSCN65!$E42:$N42)</f>
        <v>7.2213903759284728E-2</v>
      </c>
      <c r="H42" s="33">
        <f>Rda_POFxSCN65!H42/SUM(Rda_POFxSCN65!$E42:$N42)</f>
        <v>3.8027910141757486E-2</v>
      </c>
      <c r="I42" s="33">
        <f>Rda_POFxSCN65!I42/SUM(Rda_POFxSCN65!$E42:$N42)</f>
        <v>5.5288440674041518E-2</v>
      </c>
      <c r="J42" s="33">
        <f>Rda_POFxSCN65!J42/SUM(Rda_POFxSCN65!$E42:$N42)</f>
        <v>4.5935996819979591E-2</v>
      </c>
      <c r="K42" s="33">
        <f>Rda_POFxSCN65!K42/SUM(Rda_POFxSCN65!$E42:$N42)</f>
        <v>5.3461283131461181E-2</v>
      </c>
      <c r="L42" s="33">
        <f>Rda_POFxSCN65!L42/SUM(Rda_POFxSCN65!$E42:$N42)</f>
        <v>3.258544783316749E-2</v>
      </c>
      <c r="M42" s="33">
        <f>Rda_POFxSCN65!M42/SUM(Rda_POFxSCN65!$E42:$N42)</f>
        <v>0.19076108124066568</v>
      </c>
      <c r="N42" s="33">
        <f>Rda_POFxSCN65!N42/SUM(Rda_POFxSCN65!$E42:$N42)</f>
        <v>0.49598449472772432</v>
      </c>
      <c r="P42" s="30">
        <v>344668</v>
      </c>
      <c r="R42" s="32">
        <f t="shared" si="10"/>
        <v>1254.4744666588581</v>
      </c>
      <c r="S42" s="32">
        <f t="shared" si="0"/>
        <v>4171.0967515177699</v>
      </c>
      <c r="T42" s="32">
        <f t="shared" si="1"/>
        <v>24889.821780905149</v>
      </c>
      <c r="U42" s="32">
        <f t="shared" si="2"/>
        <v>13107.003732739269</v>
      </c>
      <c r="V42" s="32">
        <f t="shared" si="3"/>
        <v>19056.156270240543</v>
      </c>
      <c r="W42" s="32">
        <f t="shared" si="4"/>
        <v>15832.668151948727</v>
      </c>
      <c r="X42" s="32">
        <f t="shared" si="5"/>
        <v>18426.393534354462</v>
      </c>
      <c r="Y42" s="32">
        <f t="shared" si="6"/>
        <v>11231.161133762173</v>
      </c>
      <c r="Z42" s="32">
        <f t="shared" si="7"/>
        <v>65749.240349057756</v>
      </c>
      <c r="AA42" s="32">
        <f t="shared" si="8"/>
        <v>170949.98382881528</v>
      </c>
    </row>
    <row r="43" spans="1:27" x14ac:dyDescent="0.3">
      <c r="A43" s="13" t="s">
        <v>537</v>
      </c>
      <c r="B43" s="4" t="s">
        <v>372</v>
      </c>
      <c r="C43" s="5">
        <f t="shared" si="9"/>
        <v>42</v>
      </c>
      <c r="D43" s="23" t="s">
        <v>563</v>
      </c>
      <c r="E43" s="33">
        <f>Rda_POFxSCN65!E43/SUM(Rda_POFxSCN65!$E43:$N43)</f>
        <v>5.1431887913365074E-2</v>
      </c>
      <c r="F43" s="33">
        <f>Rda_POFxSCN65!F43/SUM(Rda_POFxSCN65!$E43:$N43)</f>
        <v>8.6198355547098093E-2</v>
      </c>
      <c r="G43" s="33">
        <f>Rda_POFxSCN65!G43/SUM(Rda_POFxSCN65!$E43:$N43)</f>
        <v>0.22691197047090872</v>
      </c>
      <c r="H43" s="33">
        <f>Rda_POFxSCN65!H43/SUM(Rda_POFxSCN65!$E43:$N43)</f>
        <v>0.11708285691055899</v>
      </c>
      <c r="I43" s="33">
        <f>Rda_POFxSCN65!I43/SUM(Rda_POFxSCN65!$E43:$N43)</f>
        <v>0.1461077776762173</v>
      </c>
      <c r="J43" s="33">
        <f>Rda_POFxSCN65!J43/SUM(Rda_POFxSCN65!$E43:$N43)</f>
        <v>8.5841665778753296E-2</v>
      </c>
      <c r="K43" s="33">
        <f>Rda_POFxSCN65!K43/SUM(Rda_POFxSCN65!$E43:$N43)</f>
        <v>0.15282939126800296</v>
      </c>
      <c r="L43" s="33">
        <f>Rda_POFxSCN65!L43/SUM(Rda_POFxSCN65!$E43:$N43)</f>
        <v>5.2014232323106098E-2</v>
      </c>
      <c r="M43" s="33">
        <f>Rda_POFxSCN65!M43/SUM(Rda_POFxSCN65!$E43:$N43)</f>
        <v>5.2368322307831616E-2</v>
      </c>
      <c r="N43" s="33">
        <f>Rda_POFxSCN65!N43/SUM(Rda_POFxSCN65!$E43:$N43)</f>
        <v>2.9213539804157779E-2</v>
      </c>
      <c r="P43" s="30">
        <v>90524</v>
      </c>
      <c r="R43" s="32">
        <f t="shared" si="10"/>
        <v>4655.8202214694602</v>
      </c>
      <c r="S43" s="32">
        <f t="shared" si="0"/>
        <v>7803.0199375455077</v>
      </c>
      <c r="T43" s="32">
        <f t="shared" si="1"/>
        <v>20540.979214908541</v>
      </c>
      <c r="U43" s="32">
        <f t="shared" si="2"/>
        <v>10598.808538971442</v>
      </c>
      <c r="V43" s="32">
        <f t="shared" si="3"/>
        <v>13226.260466361895</v>
      </c>
      <c r="W43" s="32">
        <f t="shared" si="4"/>
        <v>7770.7309529558634</v>
      </c>
      <c r="X43" s="32">
        <f t="shared" si="5"/>
        <v>13834.727815144701</v>
      </c>
      <c r="Y43" s="32">
        <f t="shared" si="6"/>
        <v>4708.5363668168566</v>
      </c>
      <c r="Z43" s="32">
        <f t="shared" si="7"/>
        <v>4740.5900085941494</v>
      </c>
      <c r="AA43" s="32">
        <f t="shared" si="8"/>
        <v>2644.5264772315786</v>
      </c>
    </row>
    <row r="44" spans="1:27" x14ac:dyDescent="0.3">
      <c r="A44" s="12" t="s">
        <v>540</v>
      </c>
      <c r="B44" s="4" t="s">
        <v>479</v>
      </c>
      <c r="C44" s="5">
        <f t="shared" si="9"/>
        <v>43</v>
      </c>
      <c r="D44" s="23" t="s">
        <v>421</v>
      </c>
      <c r="E44" s="33">
        <f>Rda_POFxSCN65!E44/SUM(Rda_POFxSCN65!$E44:$N44)</f>
        <v>8.7897948261127061E-3</v>
      </c>
      <c r="F44" s="33">
        <f>Rda_POFxSCN65!F44/SUM(Rda_POFxSCN65!$E44:$N44)</f>
        <v>1.6003608372769124E-2</v>
      </c>
      <c r="G44" s="33">
        <f>Rda_POFxSCN65!G44/SUM(Rda_POFxSCN65!$E44:$N44)</f>
        <v>0.10046222087084118</v>
      </c>
      <c r="H44" s="33">
        <f>Rda_POFxSCN65!H44/SUM(Rda_POFxSCN65!$E44:$N44)</f>
        <v>4.828959688362916E-2</v>
      </c>
      <c r="I44" s="33">
        <f>Rda_POFxSCN65!I44/SUM(Rda_POFxSCN65!$E44:$N44)</f>
        <v>9.3488336765672572E-2</v>
      </c>
      <c r="J44" s="33">
        <f>Rda_POFxSCN65!J44/SUM(Rda_POFxSCN65!$E44:$N44)</f>
        <v>5.0334254906826671E-2</v>
      </c>
      <c r="K44" s="33">
        <f>Rda_POFxSCN65!K44/SUM(Rda_POFxSCN65!$E44:$N44)</f>
        <v>0.20861774708873057</v>
      </c>
      <c r="L44" s="33">
        <f>Rda_POFxSCN65!L44/SUM(Rda_POFxSCN65!$E44:$N44)</f>
        <v>0.16153063716366245</v>
      </c>
      <c r="M44" s="33">
        <f>Rda_POFxSCN65!M44/SUM(Rda_POFxSCN65!$E44:$N44)</f>
        <v>3.4129361070880694E-2</v>
      </c>
      <c r="N44" s="33">
        <f>Rda_POFxSCN65!N44/SUM(Rda_POFxSCN65!$E44:$N44)</f>
        <v>0.27835444205087501</v>
      </c>
      <c r="P44" s="30">
        <v>40882</v>
      </c>
      <c r="R44" s="32">
        <f t="shared" si="10"/>
        <v>359.34439208113963</v>
      </c>
      <c r="S44" s="32">
        <f t="shared" si="0"/>
        <v>654.25951749554736</v>
      </c>
      <c r="T44" s="32">
        <f t="shared" si="1"/>
        <v>4107.096513641729</v>
      </c>
      <c r="U44" s="32">
        <f t="shared" si="2"/>
        <v>1974.1752997965273</v>
      </c>
      <c r="V44" s="32">
        <f t="shared" si="3"/>
        <v>3821.9901836542263</v>
      </c>
      <c r="W44" s="32">
        <f t="shared" si="4"/>
        <v>2057.7650091008882</v>
      </c>
      <c r="X44" s="32">
        <f t="shared" si="5"/>
        <v>8528.7107364814838</v>
      </c>
      <c r="Y44" s="32">
        <f t="shared" si="6"/>
        <v>6603.6955085248483</v>
      </c>
      <c r="Z44" s="32">
        <f t="shared" si="7"/>
        <v>1395.2765392997446</v>
      </c>
      <c r="AA44" s="32">
        <f t="shared" si="8"/>
        <v>11379.686299923873</v>
      </c>
    </row>
    <row r="45" spans="1:27" x14ac:dyDescent="0.3">
      <c r="A45" s="12" t="s">
        <v>541</v>
      </c>
      <c r="B45" s="7" t="s">
        <v>480</v>
      </c>
      <c r="C45" s="5">
        <f t="shared" si="9"/>
        <v>44</v>
      </c>
      <c r="D45" s="23" t="s">
        <v>422</v>
      </c>
      <c r="E45" s="33">
        <f>Rda_POFxSCN65!E45/SUM(Rda_POFxSCN65!$E45:$N45)</f>
        <v>4.0429632041917955E-3</v>
      </c>
      <c r="F45" s="33">
        <f>Rda_POFxSCN65!F45/SUM(Rda_POFxSCN65!$E45:$N45)</f>
        <v>3.0557046731957631E-2</v>
      </c>
      <c r="G45" s="33">
        <f>Rda_POFxSCN65!G45/SUM(Rda_POFxSCN65!$E45:$N45)</f>
        <v>5.3705273745331149E-2</v>
      </c>
      <c r="H45" s="33">
        <f>Rda_POFxSCN65!H45/SUM(Rda_POFxSCN65!$E45:$N45)</f>
        <v>3.0237112308479318E-2</v>
      </c>
      <c r="I45" s="33">
        <f>Rda_POFxSCN65!I45/SUM(Rda_POFxSCN65!$E45:$N45)</f>
        <v>5.2488701640966161E-2</v>
      </c>
      <c r="J45" s="33">
        <f>Rda_POFxSCN65!J45/SUM(Rda_POFxSCN65!$E45:$N45)</f>
        <v>0.12353762346017547</v>
      </c>
      <c r="K45" s="33">
        <f>Rda_POFxSCN65!K45/SUM(Rda_POFxSCN65!$E45:$N45)</f>
        <v>2.999313409014363E-2</v>
      </c>
      <c r="L45" s="33">
        <f>Rda_POFxSCN65!L45/SUM(Rda_POFxSCN65!$E45:$N45)</f>
        <v>8.0371881984262386E-2</v>
      </c>
      <c r="M45" s="33">
        <f>Rda_POFxSCN65!M45/SUM(Rda_POFxSCN65!$E45:$N45)</f>
        <v>9.0451808955751792E-2</v>
      </c>
      <c r="N45" s="33">
        <f>Rda_POFxSCN65!N45/SUM(Rda_POFxSCN65!$E45:$N45)</f>
        <v>0.5046144538787406</v>
      </c>
      <c r="P45" s="30">
        <v>9604</v>
      </c>
      <c r="R45" s="32">
        <f t="shared" si="10"/>
        <v>38.828618613058005</v>
      </c>
      <c r="S45" s="32">
        <f t="shared" si="0"/>
        <v>293.4698768137211</v>
      </c>
      <c r="T45" s="32">
        <f t="shared" si="1"/>
        <v>515.78544905016031</v>
      </c>
      <c r="U45" s="32">
        <f t="shared" si="2"/>
        <v>290.39722661063536</v>
      </c>
      <c r="V45" s="32">
        <f t="shared" si="3"/>
        <v>504.10149055983902</v>
      </c>
      <c r="W45" s="32">
        <f t="shared" si="4"/>
        <v>1186.4553357115251</v>
      </c>
      <c r="X45" s="32">
        <f t="shared" si="5"/>
        <v>288.05405980173941</v>
      </c>
      <c r="Y45" s="32">
        <f t="shared" si="6"/>
        <v>771.89155457685592</v>
      </c>
      <c r="Z45" s="32">
        <f t="shared" si="7"/>
        <v>868.69917321104026</v>
      </c>
      <c r="AA45" s="32">
        <f t="shared" si="8"/>
        <v>4846.3172150514247</v>
      </c>
    </row>
    <row r="46" spans="1:27" x14ac:dyDescent="0.3">
      <c r="A46" s="12" t="s">
        <v>542</v>
      </c>
      <c r="B46" s="4" t="s">
        <v>481</v>
      </c>
      <c r="C46" s="5">
        <f t="shared" si="9"/>
        <v>45</v>
      </c>
      <c r="D46" s="23" t="s">
        <v>423</v>
      </c>
      <c r="E46" s="33">
        <f>Rda_POFxSCN65!E46/SUM(Rda_POFxSCN65!$E46:$N46)</f>
        <v>1.329302017958665E-2</v>
      </c>
      <c r="F46" s="33">
        <f>Rda_POFxSCN65!F46/SUM(Rda_POFxSCN65!$E46:$N46)</f>
        <v>3.8739566774092606E-2</v>
      </c>
      <c r="G46" s="33">
        <f>Rda_POFxSCN65!G46/SUM(Rda_POFxSCN65!$E46:$N46)</f>
        <v>8.1242192108761602E-2</v>
      </c>
      <c r="H46" s="33">
        <f>Rda_POFxSCN65!H46/SUM(Rda_POFxSCN65!$E46:$N46)</f>
        <v>6.150426221997618E-2</v>
      </c>
      <c r="I46" s="33">
        <f>Rda_POFxSCN65!I46/SUM(Rda_POFxSCN65!$E46:$N46)</f>
        <v>0.12092296968994985</v>
      </c>
      <c r="J46" s="33">
        <f>Rda_POFxSCN65!J46/SUM(Rda_POFxSCN65!$E46:$N46)</f>
        <v>9.2767817448359796E-2</v>
      </c>
      <c r="K46" s="33">
        <f>Rda_POFxSCN65!K46/SUM(Rda_POFxSCN65!$E46:$N46)</f>
        <v>0.15093179333210166</v>
      </c>
      <c r="L46" s="33">
        <f>Rda_POFxSCN65!L46/SUM(Rda_POFxSCN65!$E46:$N46)</f>
        <v>9.5022482857635385E-2</v>
      </c>
      <c r="M46" s="33">
        <f>Rda_POFxSCN65!M46/SUM(Rda_POFxSCN65!$E46:$N46)</f>
        <v>7.978812010114851E-2</v>
      </c>
      <c r="N46" s="33">
        <f>Rda_POFxSCN65!N46/SUM(Rda_POFxSCN65!$E46:$N46)</f>
        <v>0.26578777528838782</v>
      </c>
      <c r="P46" s="30">
        <v>47868</v>
      </c>
      <c r="R46" s="32">
        <f t="shared" si="10"/>
        <v>636.31028995645374</v>
      </c>
      <c r="S46" s="32">
        <f t="shared" si="0"/>
        <v>1854.3855823422648</v>
      </c>
      <c r="T46" s="32">
        <f t="shared" si="1"/>
        <v>3888.9012518622003</v>
      </c>
      <c r="U46" s="32">
        <f t="shared" si="2"/>
        <v>2944.0860239458198</v>
      </c>
      <c r="V46" s="32">
        <f t="shared" si="3"/>
        <v>5788.3407131185195</v>
      </c>
      <c r="W46" s="32">
        <f t="shared" si="4"/>
        <v>4440.609885618087</v>
      </c>
      <c r="X46" s="32">
        <f t="shared" si="5"/>
        <v>7224.8030832210425</v>
      </c>
      <c r="Y46" s="32">
        <f t="shared" si="6"/>
        <v>4548.5362094292905</v>
      </c>
      <c r="Z46" s="32">
        <f t="shared" si="7"/>
        <v>3819.297733001777</v>
      </c>
      <c r="AA46" s="32">
        <f t="shared" si="8"/>
        <v>12722.729227504547</v>
      </c>
    </row>
    <row r="47" spans="1:27" x14ac:dyDescent="0.3">
      <c r="A47" s="13" t="s">
        <v>543</v>
      </c>
      <c r="B47" s="4" t="s">
        <v>482</v>
      </c>
      <c r="C47" s="5">
        <f t="shared" si="9"/>
        <v>46</v>
      </c>
      <c r="D47" s="23" t="s">
        <v>424</v>
      </c>
      <c r="E47" s="33">
        <f>Rda_POFxSCN65!E47/SUM(Rda_POFxSCN65!$E47:$N47)</f>
        <v>2.5389700588882114E-3</v>
      </c>
      <c r="F47" s="33">
        <f>Rda_POFxSCN65!F47/SUM(Rda_POFxSCN65!$E47:$N47)</f>
        <v>8.0588821925797402E-3</v>
      </c>
      <c r="G47" s="33">
        <f>Rda_POFxSCN65!G47/SUM(Rda_POFxSCN65!$E47:$N47)</f>
        <v>1.468852913848598E-2</v>
      </c>
      <c r="H47" s="33">
        <f>Rda_POFxSCN65!H47/SUM(Rda_POFxSCN65!$E47:$N47)</f>
        <v>2.3292797079652598E-2</v>
      </c>
      <c r="I47" s="33">
        <f>Rda_POFxSCN65!I47/SUM(Rda_POFxSCN65!$E47:$N47)</f>
        <v>2.9213015346925841E-2</v>
      </c>
      <c r="J47" s="33">
        <f>Rda_POFxSCN65!J47/SUM(Rda_POFxSCN65!$E47:$N47)</f>
        <v>4.9776753838465575E-2</v>
      </c>
      <c r="K47" s="33">
        <f>Rda_POFxSCN65!K47/SUM(Rda_POFxSCN65!$E47:$N47)</f>
        <v>0.17089010629930809</v>
      </c>
      <c r="L47" s="33">
        <f>Rda_POFxSCN65!L47/SUM(Rda_POFxSCN65!$E47:$N47)</f>
        <v>0.13909251900040961</v>
      </c>
      <c r="M47" s="33">
        <f>Rda_POFxSCN65!M47/SUM(Rda_POFxSCN65!$E47:$N47)</f>
        <v>0.24753888864342349</v>
      </c>
      <c r="N47" s="33">
        <f>Rda_POFxSCN65!N47/SUM(Rda_POFxSCN65!$E47:$N47)</f>
        <v>0.31490953840186087</v>
      </c>
      <c r="P47" s="30">
        <v>6996</v>
      </c>
      <c r="R47" s="32">
        <f t="shared" si="10"/>
        <v>17.762634531981927</v>
      </c>
      <c r="S47" s="32">
        <f t="shared" si="0"/>
        <v>56.379939819287863</v>
      </c>
      <c r="T47" s="32">
        <f t="shared" si="1"/>
        <v>102.76094985284792</v>
      </c>
      <c r="U47" s="32">
        <f t="shared" si="2"/>
        <v>162.95640836924957</v>
      </c>
      <c r="V47" s="32">
        <f t="shared" si="3"/>
        <v>204.37425536709318</v>
      </c>
      <c r="W47" s="32">
        <f t="shared" si="4"/>
        <v>348.23816985390516</v>
      </c>
      <c r="X47" s="32">
        <f t="shared" si="5"/>
        <v>1195.5471836699594</v>
      </c>
      <c r="Y47" s="32">
        <f t="shared" si="6"/>
        <v>973.09126292686562</v>
      </c>
      <c r="Z47" s="32">
        <f t="shared" si="7"/>
        <v>1731.7820649493908</v>
      </c>
      <c r="AA47" s="32">
        <f t="shared" si="8"/>
        <v>2203.1071306594185</v>
      </c>
    </row>
    <row r="48" spans="1:27" x14ac:dyDescent="0.3">
      <c r="A48" s="13" t="s">
        <v>544</v>
      </c>
      <c r="B48" s="4" t="s">
        <v>483</v>
      </c>
      <c r="C48" s="5">
        <f t="shared" si="9"/>
        <v>47</v>
      </c>
      <c r="D48" s="23" t="s">
        <v>425</v>
      </c>
      <c r="E48" s="33">
        <f>Rda_POFxSCN65!E48/SUM(Rda_POFxSCN65!$E48:$N48)</f>
        <v>3.1731058563432453E-3</v>
      </c>
      <c r="F48" s="33">
        <f>Rda_POFxSCN65!F48/SUM(Rda_POFxSCN65!$E48:$N48)</f>
        <v>9.7653539787249406E-3</v>
      </c>
      <c r="G48" s="33">
        <f>Rda_POFxSCN65!G48/SUM(Rda_POFxSCN65!$E48:$N48)</f>
        <v>2.7471179973707623E-2</v>
      </c>
      <c r="H48" s="33">
        <f>Rda_POFxSCN65!H48/SUM(Rda_POFxSCN65!$E48:$N48)</f>
        <v>2.0531178719692726E-2</v>
      </c>
      <c r="I48" s="33">
        <f>Rda_POFxSCN65!I48/SUM(Rda_POFxSCN65!$E48:$N48)</f>
        <v>6.092257672638695E-2</v>
      </c>
      <c r="J48" s="33">
        <f>Rda_POFxSCN65!J48/SUM(Rda_POFxSCN65!$E48:$N48)</f>
        <v>4.5107667989891964E-2</v>
      </c>
      <c r="K48" s="33">
        <f>Rda_POFxSCN65!K48/SUM(Rda_POFxSCN65!$E48:$N48)</f>
        <v>0.15554017623623059</v>
      </c>
      <c r="L48" s="33">
        <f>Rda_POFxSCN65!L48/SUM(Rda_POFxSCN65!$E48:$N48)</f>
        <v>0.10289955857424117</v>
      </c>
      <c r="M48" s="33">
        <f>Rda_POFxSCN65!M48/SUM(Rda_POFxSCN65!$E48:$N48)</f>
        <v>0.26859730328824299</v>
      </c>
      <c r="N48" s="33">
        <f>Rda_POFxSCN65!N48/SUM(Rda_POFxSCN65!$E48:$N48)</f>
        <v>0.30599189865653775</v>
      </c>
      <c r="P48" s="30">
        <v>10394</v>
      </c>
      <c r="R48" s="32">
        <f t="shared" si="10"/>
        <v>32.981262270831692</v>
      </c>
      <c r="S48" s="32">
        <f t="shared" si="0"/>
        <v>101.50108925486703</v>
      </c>
      <c r="T48" s="32">
        <f t="shared" si="1"/>
        <v>285.53544464671705</v>
      </c>
      <c r="U48" s="32">
        <f t="shared" si="2"/>
        <v>213.40107161248619</v>
      </c>
      <c r="V48" s="32">
        <f t="shared" si="3"/>
        <v>633.22926249406601</v>
      </c>
      <c r="W48" s="32">
        <f t="shared" si="4"/>
        <v>468.84910108693708</v>
      </c>
      <c r="X48" s="32">
        <f t="shared" si="5"/>
        <v>1616.6845917993808</v>
      </c>
      <c r="Y48" s="32">
        <f t="shared" si="6"/>
        <v>1069.5380118206626</v>
      </c>
      <c r="Z48" s="32">
        <f t="shared" si="7"/>
        <v>2791.8003703779978</v>
      </c>
      <c r="AA48" s="32">
        <f t="shared" si="8"/>
        <v>3180.4797946360536</v>
      </c>
    </row>
    <row r="49" spans="1:27" x14ac:dyDescent="0.3">
      <c r="A49" s="12" t="s">
        <v>545</v>
      </c>
      <c r="B49" s="4" t="s">
        <v>484</v>
      </c>
      <c r="C49" s="5">
        <f t="shared" si="9"/>
        <v>48</v>
      </c>
      <c r="D49" s="23" t="s">
        <v>426</v>
      </c>
      <c r="E49" s="33">
        <f>Rda_POFxSCN65!E49/SUM(Rda_POFxSCN65!$E49:$N49)</f>
        <v>1.2588245806714521E-2</v>
      </c>
      <c r="F49" s="33">
        <f>Rda_POFxSCN65!F49/SUM(Rda_POFxSCN65!$E49:$N49)</f>
        <v>2.1671222038187367E-2</v>
      </c>
      <c r="G49" s="33">
        <f>Rda_POFxSCN65!G49/SUM(Rda_POFxSCN65!$E49:$N49)</f>
        <v>0.12131903641584048</v>
      </c>
      <c r="H49" s="33">
        <f>Rda_POFxSCN65!H49/SUM(Rda_POFxSCN65!$E49:$N49)</f>
        <v>9.3565479799219711E-2</v>
      </c>
      <c r="I49" s="33">
        <f>Rda_POFxSCN65!I49/SUM(Rda_POFxSCN65!$E49:$N49)</f>
        <v>3.9984423310544887E-2</v>
      </c>
      <c r="J49" s="33">
        <f>Rda_POFxSCN65!J49/SUM(Rda_POFxSCN65!$E49:$N49)</f>
        <v>0.17721053919672217</v>
      </c>
      <c r="K49" s="33">
        <f>Rda_POFxSCN65!K49/SUM(Rda_POFxSCN65!$E49:$N49)</f>
        <v>8.0197747524691818E-2</v>
      </c>
      <c r="L49" s="33">
        <f>Rda_POFxSCN65!L49/SUM(Rda_POFxSCN65!$E49:$N49)</f>
        <v>9.6634672697272134E-2</v>
      </c>
      <c r="M49" s="33">
        <f>Rda_POFxSCN65!M49/SUM(Rda_POFxSCN65!$E49:$N49)</f>
        <v>0.13194778707549032</v>
      </c>
      <c r="N49" s="33">
        <f>Rda_POFxSCN65!N49/SUM(Rda_POFxSCN65!$E49:$N49)</f>
        <v>0.22488084613531661</v>
      </c>
      <c r="P49" s="30">
        <v>17317</v>
      </c>
      <c r="R49" s="32">
        <f t="shared" si="10"/>
        <v>217.99065263487537</v>
      </c>
      <c r="S49" s="32">
        <f t="shared" si="0"/>
        <v>375.28055203529061</v>
      </c>
      <c r="T49" s="32">
        <f t="shared" si="1"/>
        <v>2100.8817536131096</v>
      </c>
      <c r="U49" s="32">
        <f t="shared" si="2"/>
        <v>1620.2734136830877</v>
      </c>
      <c r="V49" s="32">
        <f t="shared" si="3"/>
        <v>692.41025846870582</v>
      </c>
      <c r="W49" s="32">
        <f t="shared" si="4"/>
        <v>3068.7549072696379</v>
      </c>
      <c r="X49" s="32">
        <f t="shared" si="5"/>
        <v>1388.7843938850881</v>
      </c>
      <c r="Y49" s="32">
        <f t="shared" si="6"/>
        <v>1673.4226270986615</v>
      </c>
      <c r="Z49" s="32">
        <f t="shared" si="7"/>
        <v>2284.9398287862659</v>
      </c>
      <c r="AA49" s="32">
        <f t="shared" si="8"/>
        <v>3894.261612525278</v>
      </c>
    </row>
    <row r="50" spans="1:27" x14ac:dyDescent="0.3">
      <c r="A50" s="12" t="s">
        <v>546</v>
      </c>
      <c r="B50" s="4" t="s">
        <v>211</v>
      </c>
      <c r="C50" s="5">
        <f t="shared" si="9"/>
        <v>49</v>
      </c>
      <c r="D50" s="23" t="s">
        <v>427</v>
      </c>
      <c r="E50" s="33">
        <f>Rda_POFxSCN65!E50/SUM(Rda_POFxSCN65!$E50:$N50)</f>
        <v>3.0969395379564944E-3</v>
      </c>
      <c r="F50" s="33">
        <f>Rda_POFxSCN65!F50/SUM(Rda_POFxSCN65!$E50:$N50)</f>
        <v>1.8898415048453222E-2</v>
      </c>
      <c r="G50" s="33">
        <f>Rda_POFxSCN65!G50/SUM(Rda_POFxSCN65!$E50:$N50)</f>
        <v>5.2686326528589678E-2</v>
      </c>
      <c r="H50" s="33">
        <f>Rda_POFxSCN65!H50/SUM(Rda_POFxSCN65!$E50:$N50)</f>
        <v>3.611676848678981E-2</v>
      </c>
      <c r="I50" s="33">
        <f>Rda_POFxSCN65!I50/SUM(Rda_POFxSCN65!$E50:$N50)</f>
        <v>7.4971189145598721E-2</v>
      </c>
      <c r="J50" s="33">
        <f>Rda_POFxSCN65!J50/SUM(Rda_POFxSCN65!$E50:$N50)</f>
        <v>7.5630114640757432E-2</v>
      </c>
      <c r="K50" s="33">
        <f>Rda_POFxSCN65!K50/SUM(Rda_POFxSCN65!$E50:$N50)</f>
        <v>0.17014822763007642</v>
      </c>
      <c r="L50" s="33">
        <f>Rda_POFxSCN65!L50/SUM(Rda_POFxSCN65!$E50:$N50)</f>
        <v>0.10471178828945492</v>
      </c>
      <c r="M50" s="33">
        <f>Rda_POFxSCN65!M50/SUM(Rda_POFxSCN65!$E50:$N50)</f>
        <v>0.17091926442392663</v>
      </c>
      <c r="N50" s="33">
        <f>Rda_POFxSCN65!N50/SUM(Rda_POFxSCN65!$E50:$N50)</f>
        <v>0.2928209662683966</v>
      </c>
      <c r="P50" s="30">
        <v>46704</v>
      </c>
      <c r="R50" s="32">
        <f t="shared" si="10"/>
        <v>144.63946418072013</v>
      </c>
      <c r="S50" s="32">
        <f t="shared" si="0"/>
        <v>882.63157642295926</v>
      </c>
      <c r="T50" s="32">
        <f t="shared" si="1"/>
        <v>2460.6621941912522</v>
      </c>
      <c r="U50" s="32">
        <f t="shared" si="2"/>
        <v>1686.7975554070313</v>
      </c>
      <c r="V50" s="32">
        <f t="shared" si="3"/>
        <v>3501.4544178560427</v>
      </c>
      <c r="W50" s="32">
        <f t="shared" si="4"/>
        <v>3532.2288741819352</v>
      </c>
      <c r="X50" s="32">
        <f t="shared" si="5"/>
        <v>7946.6028232350891</v>
      </c>
      <c r="Y50" s="32">
        <f t="shared" si="6"/>
        <v>4890.4593602707027</v>
      </c>
      <c r="Z50" s="32">
        <f t="shared" si="7"/>
        <v>7982.6133256550693</v>
      </c>
      <c r="AA50" s="32">
        <f t="shared" si="8"/>
        <v>13675.910408599195</v>
      </c>
    </row>
    <row r="51" spans="1:27" x14ac:dyDescent="0.3">
      <c r="A51" s="13" t="s">
        <v>547</v>
      </c>
      <c r="B51" s="7" t="s">
        <v>213</v>
      </c>
      <c r="C51" s="5">
        <f t="shared" si="9"/>
        <v>50</v>
      </c>
      <c r="D51" s="23" t="s">
        <v>428</v>
      </c>
      <c r="E51" s="33">
        <f>Rda_POFxSCN65!E51/SUM(Rda_POFxSCN65!$E51:$N51)</f>
        <v>1.9511650963657413E-3</v>
      </c>
      <c r="F51" s="33">
        <f>Rda_POFxSCN65!F51/SUM(Rda_POFxSCN65!$E51:$N51)</f>
        <v>7.5364993149843072E-3</v>
      </c>
      <c r="G51" s="33">
        <f>Rda_POFxSCN65!G51/SUM(Rda_POFxSCN65!$E51:$N51)</f>
        <v>2.9406679753422513E-2</v>
      </c>
      <c r="H51" s="33">
        <f>Rda_POFxSCN65!H51/SUM(Rda_POFxSCN65!$E51:$N51)</f>
        <v>1.8638386138981253E-2</v>
      </c>
      <c r="I51" s="33">
        <f>Rda_POFxSCN65!I51/SUM(Rda_POFxSCN65!$E51:$N51)</f>
        <v>4.0102014638970909E-2</v>
      </c>
      <c r="J51" s="33">
        <f>Rda_POFxSCN65!J51/SUM(Rda_POFxSCN65!$E51:$N51)</f>
        <v>6.5034836231471771E-2</v>
      </c>
      <c r="K51" s="33">
        <f>Rda_POFxSCN65!K51/SUM(Rda_POFxSCN65!$E51:$N51)</f>
        <v>7.6166080603169817E-2</v>
      </c>
      <c r="L51" s="33">
        <f>Rda_POFxSCN65!L51/SUM(Rda_POFxSCN65!$E51:$N51)</f>
        <v>8.828240711803384E-2</v>
      </c>
      <c r="M51" s="33">
        <f>Rda_POFxSCN65!M51/SUM(Rda_POFxSCN65!$E51:$N51)</f>
        <v>8.7527702656797185E-2</v>
      </c>
      <c r="N51" s="33">
        <f>Rda_POFxSCN65!N51/SUM(Rda_POFxSCN65!$E51:$N51)</f>
        <v>0.58535422844780272</v>
      </c>
      <c r="P51" s="30">
        <v>143243</v>
      </c>
      <c r="R51" s="32">
        <f t="shared" si="10"/>
        <v>279.49074189871789</v>
      </c>
      <c r="S51" s="32">
        <f t="shared" si="0"/>
        <v>1079.550771376297</v>
      </c>
      <c r="T51" s="32">
        <f t="shared" si="1"/>
        <v>4212.3010279195014</v>
      </c>
      <c r="U51" s="32">
        <f t="shared" si="2"/>
        <v>2669.8183457060918</v>
      </c>
      <c r="V51" s="32">
        <f t="shared" si="3"/>
        <v>5744.3328829301099</v>
      </c>
      <c r="W51" s="32">
        <f t="shared" si="4"/>
        <v>9315.7850463047107</v>
      </c>
      <c r="X51" s="32">
        <f t="shared" si="5"/>
        <v>10910.257883839855</v>
      </c>
      <c r="Y51" s="32">
        <f t="shared" si="6"/>
        <v>12645.836842808521</v>
      </c>
      <c r="Z51" s="32">
        <f t="shared" si="7"/>
        <v>12537.730711667598</v>
      </c>
      <c r="AA51" s="32">
        <f t="shared" si="8"/>
        <v>83847.895745548609</v>
      </c>
    </row>
    <row r="52" spans="1:27" x14ac:dyDescent="0.3">
      <c r="A52" s="12" t="s">
        <v>548</v>
      </c>
      <c r="B52" s="4" t="s">
        <v>485</v>
      </c>
      <c r="C52" s="5">
        <f t="shared" si="9"/>
        <v>51</v>
      </c>
      <c r="D52" s="23" t="s">
        <v>429</v>
      </c>
      <c r="E52" s="33">
        <f>Rda_POFxSCN65!E52/SUM(Rda_POFxSCN65!$E52:$N52)</f>
        <v>7.8509435281935262E-3</v>
      </c>
      <c r="F52" s="33">
        <f>Rda_POFxSCN65!F52/SUM(Rda_POFxSCN65!$E52:$N52)</f>
        <v>1.2391927083969325E-2</v>
      </c>
      <c r="G52" s="33">
        <f>Rda_POFxSCN65!G52/SUM(Rda_POFxSCN65!$E52:$N52)</f>
        <v>6.4685886300447276E-2</v>
      </c>
      <c r="H52" s="33">
        <f>Rda_POFxSCN65!H52/SUM(Rda_POFxSCN65!$E52:$N52)</f>
        <v>2.894991343205474E-2</v>
      </c>
      <c r="I52" s="33">
        <f>Rda_POFxSCN65!I52/SUM(Rda_POFxSCN65!$E52:$N52)</f>
        <v>4.5353134569014526E-2</v>
      </c>
      <c r="J52" s="33">
        <f>Rda_POFxSCN65!J52/SUM(Rda_POFxSCN65!$E52:$N52)</f>
        <v>2.4995900068273937E-2</v>
      </c>
      <c r="K52" s="33">
        <f>Rda_POFxSCN65!K52/SUM(Rda_POFxSCN65!$E52:$N52)</f>
        <v>0.13934498918079427</v>
      </c>
      <c r="L52" s="33">
        <f>Rda_POFxSCN65!L52/SUM(Rda_POFxSCN65!$E52:$N52)</f>
        <v>0.14484614945147892</v>
      </c>
      <c r="M52" s="33">
        <f>Rda_POFxSCN65!M52/SUM(Rda_POFxSCN65!$E52:$N52)</f>
        <v>0.2912947962315327</v>
      </c>
      <c r="N52" s="33">
        <f>Rda_POFxSCN65!N52/SUM(Rda_POFxSCN65!$E52:$N52)</f>
        <v>0.24028636015424071</v>
      </c>
      <c r="P52" s="30">
        <v>6713</v>
      </c>
      <c r="R52" s="32">
        <f t="shared" si="10"/>
        <v>52.703383904763143</v>
      </c>
      <c r="S52" s="32">
        <f t="shared" si="0"/>
        <v>83.187006514686075</v>
      </c>
      <c r="T52" s="32">
        <f t="shared" si="1"/>
        <v>434.23635473490259</v>
      </c>
      <c r="U52" s="32">
        <f t="shared" si="2"/>
        <v>194.34076886938348</v>
      </c>
      <c r="V52" s="32">
        <f t="shared" si="3"/>
        <v>304.45559236179452</v>
      </c>
      <c r="W52" s="32">
        <f t="shared" si="4"/>
        <v>167.79747715832295</v>
      </c>
      <c r="X52" s="32">
        <f t="shared" si="5"/>
        <v>935.42291237067195</v>
      </c>
      <c r="Y52" s="32">
        <f t="shared" si="6"/>
        <v>972.35220126777801</v>
      </c>
      <c r="Z52" s="32">
        <f t="shared" si="7"/>
        <v>1955.461967102279</v>
      </c>
      <c r="AA52" s="32">
        <f t="shared" si="8"/>
        <v>1613.0423357154179</v>
      </c>
    </row>
    <row r="53" spans="1:27" x14ac:dyDescent="0.3">
      <c r="A53" s="13" t="s">
        <v>549</v>
      </c>
      <c r="B53" s="4" t="s">
        <v>486</v>
      </c>
      <c r="C53" s="5">
        <f t="shared" si="9"/>
        <v>52</v>
      </c>
      <c r="D53" s="23" t="s">
        <v>430</v>
      </c>
      <c r="E53" s="33">
        <f>Rda_POFxSCN65!E53/SUM(Rda_POFxSCN65!$E53:$N53)</f>
        <v>6.4733898272458221E-2</v>
      </c>
      <c r="F53" s="33">
        <f>Rda_POFxSCN65!F53/SUM(Rda_POFxSCN65!$E53:$N53)</f>
        <v>0.18610399924079038</v>
      </c>
      <c r="G53" s="33">
        <f>Rda_POFxSCN65!G53/SUM(Rda_POFxSCN65!$E53:$N53)</f>
        <v>0.13222534864615074</v>
      </c>
      <c r="H53" s="33">
        <f>Rda_POFxSCN65!H53/SUM(Rda_POFxSCN65!$E53:$N53)</f>
        <v>6.9894389240079222E-2</v>
      </c>
      <c r="I53" s="33">
        <f>Rda_POFxSCN65!I53/SUM(Rda_POFxSCN65!$E53:$N53)</f>
        <v>5.939358696703869E-2</v>
      </c>
      <c r="J53" s="33">
        <f>Rda_POFxSCN65!J53/SUM(Rda_POFxSCN65!$E53:$N53)</f>
        <v>8.484699100689895E-2</v>
      </c>
      <c r="K53" s="33">
        <f>Rda_POFxSCN65!K53/SUM(Rda_POFxSCN65!$E53:$N53)</f>
        <v>0.24707761005532974</v>
      </c>
      <c r="L53" s="33">
        <f>Rda_POFxSCN65!L53/SUM(Rda_POFxSCN65!$E53:$N53)</f>
        <v>0.11034399495840712</v>
      </c>
      <c r="M53" s="33">
        <f>Rda_POFxSCN65!M53/SUM(Rda_POFxSCN65!$E53:$N53)</f>
        <v>1.0830851526843169E-2</v>
      </c>
      <c r="N53" s="33">
        <f>Rda_POFxSCN65!N53/SUM(Rda_POFxSCN65!$E53:$N53)</f>
        <v>3.4549330086003791E-2</v>
      </c>
      <c r="P53" s="30">
        <v>52463</v>
      </c>
      <c r="R53" s="32">
        <f t="shared" si="10"/>
        <v>3396.1345050679756</v>
      </c>
      <c r="S53" s="32">
        <f t="shared" si="0"/>
        <v>9763.5741121695864</v>
      </c>
      <c r="T53" s="32">
        <f t="shared" si="1"/>
        <v>6936.9384660230062</v>
      </c>
      <c r="U53" s="32">
        <f t="shared" si="2"/>
        <v>3666.8693427022763</v>
      </c>
      <c r="V53" s="32">
        <f t="shared" si="3"/>
        <v>3115.9657530517507</v>
      </c>
      <c r="W53" s="32">
        <f t="shared" si="4"/>
        <v>4451.3276891949399</v>
      </c>
      <c r="X53" s="32">
        <f t="shared" si="5"/>
        <v>12962.432656332765</v>
      </c>
      <c r="Y53" s="32">
        <f t="shared" si="6"/>
        <v>5788.9770075029128</v>
      </c>
      <c r="Z53" s="32">
        <f t="shared" si="7"/>
        <v>568.21896365277314</v>
      </c>
      <c r="AA53" s="32">
        <f t="shared" si="8"/>
        <v>1812.5615043020168</v>
      </c>
    </row>
    <row r="54" spans="1:27" x14ac:dyDescent="0.3">
      <c r="A54" s="12" t="s">
        <v>550</v>
      </c>
      <c r="B54" s="4" t="s">
        <v>487</v>
      </c>
      <c r="C54" s="5">
        <f t="shared" si="9"/>
        <v>53</v>
      </c>
      <c r="D54" s="23" t="s">
        <v>431</v>
      </c>
      <c r="E54" s="33">
        <f>Rda_POFxSCN65!E54/SUM(Rda_POFxSCN65!$E54:$N54)</f>
        <v>4.25059740678203E-2</v>
      </c>
      <c r="F54" s="33">
        <f>Rda_POFxSCN65!F54/SUM(Rda_POFxSCN65!$E54:$N54)</f>
        <v>0.11083943313390661</v>
      </c>
      <c r="G54" s="33">
        <f>Rda_POFxSCN65!G54/SUM(Rda_POFxSCN65!$E54:$N54)</f>
        <v>0.20874085193814218</v>
      </c>
      <c r="H54" s="33">
        <f>Rda_POFxSCN65!H54/SUM(Rda_POFxSCN65!$E54:$N54)</f>
        <v>7.7856670875810732E-2</v>
      </c>
      <c r="I54" s="33">
        <f>Rda_POFxSCN65!I54/SUM(Rda_POFxSCN65!$E54:$N54)</f>
        <v>0.13695531558781932</v>
      </c>
      <c r="J54" s="33">
        <f>Rda_POFxSCN65!J54/SUM(Rda_POFxSCN65!$E54:$N54)</f>
        <v>8.624825586930579E-2</v>
      </c>
      <c r="K54" s="33">
        <f>Rda_POFxSCN65!K54/SUM(Rda_POFxSCN65!$E54:$N54)</f>
        <v>9.6154400300546741E-2</v>
      </c>
      <c r="L54" s="33">
        <f>Rda_POFxSCN65!L54/SUM(Rda_POFxSCN65!$E54:$N54)</f>
        <v>8.1793181704731766E-2</v>
      </c>
      <c r="M54" s="33">
        <f>Rda_POFxSCN65!M54/SUM(Rda_POFxSCN65!$E54:$N54)</f>
        <v>0.1337165785231019</v>
      </c>
      <c r="N54" s="33">
        <f>Rda_POFxSCN65!N54/SUM(Rda_POFxSCN65!$E54:$N54)</f>
        <v>2.5189337998814676E-2</v>
      </c>
      <c r="P54" s="30">
        <v>21956</v>
      </c>
      <c r="R54" s="32">
        <f t="shared" si="10"/>
        <v>933.26116663306254</v>
      </c>
      <c r="S54" s="32">
        <f t="shared" si="0"/>
        <v>2433.5905938880537</v>
      </c>
      <c r="T54" s="32">
        <f t="shared" si="1"/>
        <v>4583.1141451538497</v>
      </c>
      <c r="U54" s="32">
        <f t="shared" si="2"/>
        <v>1709.4210657493004</v>
      </c>
      <c r="V54" s="32">
        <f t="shared" si="3"/>
        <v>3006.9909090461611</v>
      </c>
      <c r="W54" s="32">
        <f t="shared" si="4"/>
        <v>1893.666705866478</v>
      </c>
      <c r="X54" s="32">
        <f t="shared" si="5"/>
        <v>2111.166012998804</v>
      </c>
      <c r="Y54" s="32">
        <f t="shared" si="6"/>
        <v>1795.8510975090906</v>
      </c>
      <c r="Z54" s="32">
        <f t="shared" si="7"/>
        <v>2935.8811980532255</v>
      </c>
      <c r="AA54" s="32">
        <f t="shared" si="8"/>
        <v>553.05710510197503</v>
      </c>
    </row>
    <row r="55" spans="1:27" x14ac:dyDescent="0.3">
      <c r="A55" s="12" t="s">
        <v>551</v>
      </c>
      <c r="B55" s="4" t="s">
        <v>488</v>
      </c>
      <c r="C55" s="5">
        <f t="shared" si="9"/>
        <v>54</v>
      </c>
      <c r="D55" s="23" t="s">
        <v>432</v>
      </c>
      <c r="E55" s="33">
        <f>Rda_POFxSCN65!E55/SUM(Rda_POFxSCN65!$E55:$N55)</f>
        <v>4.7913633705612767E-2</v>
      </c>
      <c r="F55" s="33">
        <f>Rda_POFxSCN65!F55/SUM(Rda_POFxSCN65!$E55:$N55)</f>
        <v>0.10661565683889264</v>
      </c>
      <c r="G55" s="33">
        <f>Rda_POFxSCN65!G55/SUM(Rda_POFxSCN65!$E55:$N55)</f>
        <v>0.27579780981776109</v>
      </c>
      <c r="H55" s="33">
        <f>Rda_POFxSCN65!H55/SUM(Rda_POFxSCN65!$E55:$N55)</f>
        <v>0.11323756005872053</v>
      </c>
      <c r="I55" s="33">
        <f>Rda_POFxSCN65!I55/SUM(Rda_POFxSCN65!$E55:$N55)</f>
        <v>0.16872676261066896</v>
      </c>
      <c r="J55" s="33">
        <f>Rda_POFxSCN65!J55/SUM(Rda_POFxSCN65!$E55:$N55)</f>
        <v>0.11812773318502502</v>
      </c>
      <c r="K55" s="33">
        <f>Rda_POFxSCN65!K55/SUM(Rda_POFxSCN65!$E55:$N55)</f>
        <v>8.0622495800060132E-2</v>
      </c>
      <c r="L55" s="33">
        <f>Rda_POFxSCN65!L55/SUM(Rda_POFxSCN65!$E55:$N55)</f>
        <v>1.9652549025930915E-2</v>
      </c>
      <c r="M55" s="33">
        <f>Rda_POFxSCN65!M55/SUM(Rda_POFxSCN65!$E55:$N55)</f>
        <v>3.1257654606395437E-2</v>
      </c>
      <c r="N55" s="33">
        <f>Rda_POFxSCN65!N55/SUM(Rda_POFxSCN65!$E55:$N55)</f>
        <v>3.8048144350932477E-2</v>
      </c>
      <c r="P55" s="30">
        <v>11200</v>
      </c>
      <c r="R55" s="32">
        <f t="shared" si="10"/>
        <v>536.63269750286304</v>
      </c>
      <c r="S55" s="32">
        <f t="shared" si="0"/>
        <v>1194.0953565955977</v>
      </c>
      <c r="T55" s="32">
        <f t="shared" si="1"/>
        <v>3088.9354699589244</v>
      </c>
      <c r="U55" s="32">
        <f t="shared" si="2"/>
        <v>1268.2606726576698</v>
      </c>
      <c r="V55" s="32">
        <f t="shared" si="3"/>
        <v>1889.7397412394923</v>
      </c>
      <c r="W55" s="32">
        <f t="shared" si="4"/>
        <v>1323.0306116722802</v>
      </c>
      <c r="X55" s="32">
        <f t="shared" si="5"/>
        <v>902.97195296067343</v>
      </c>
      <c r="Y55" s="32">
        <f t="shared" si="6"/>
        <v>220.10854909042627</v>
      </c>
      <c r="Z55" s="32">
        <f t="shared" si="7"/>
        <v>350.08573159162887</v>
      </c>
      <c r="AA55" s="32">
        <f t="shared" si="8"/>
        <v>426.13921673044376</v>
      </c>
    </row>
    <row r="56" spans="1:27" x14ac:dyDescent="0.3">
      <c r="A56" s="12" t="s">
        <v>552</v>
      </c>
      <c r="B56" s="7" t="s">
        <v>489</v>
      </c>
      <c r="C56" s="5">
        <f t="shared" si="9"/>
        <v>55</v>
      </c>
      <c r="D56" s="23" t="s">
        <v>433</v>
      </c>
      <c r="E56" s="33">
        <f>Rda_POFxSCN65!E56/SUM(Rda_POFxSCN65!$E56:$N56)</f>
        <v>8.7073629695080691E-3</v>
      </c>
      <c r="F56" s="33">
        <f>Rda_POFxSCN65!F56/SUM(Rda_POFxSCN65!$E56:$N56)</f>
        <v>1.8715861933097606E-2</v>
      </c>
      <c r="G56" s="33">
        <f>Rda_POFxSCN65!G56/SUM(Rda_POFxSCN65!$E56:$N56)</f>
        <v>5.2631292454031003E-2</v>
      </c>
      <c r="H56" s="33">
        <f>Rda_POFxSCN65!H56/SUM(Rda_POFxSCN65!$E56:$N56)</f>
        <v>2.9226955319469779E-2</v>
      </c>
      <c r="I56" s="33">
        <f>Rda_POFxSCN65!I56/SUM(Rda_POFxSCN65!$E56:$N56)</f>
        <v>6.9932860916434997E-2</v>
      </c>
      <c r="J56" s="33">
        <f>Rda_POFxSCN65!J56/SUM(Rda_POFxSCN65!$E56:$N56)</f>
        <v>7.5030870496612778E-2</v>
      </c>
      <c r="K56" s="33">
        <f>Rda_POFxSCN65!K56/SUM(Rda_POFxSCN65!$E56:$N56)</f>
        <v>0.14091677989300172</v>
      </c>
      <c r="L56" s="33">
        <f>Rda_POFxSCN65!L56/SUM(Rda_POFxSCN65!$E56:$N56)</f>
        <v>0.10331303397282143</v>
      </c>
      <c r="M56" s="33">
        <f>Rda_POFxSCN65!M56/SUM(Rda_POFxSCN65!$E56:$N56)</f>
        <v>0.13514790706815627</v>
      </c>
      <c r="N56" s="33">
        <f>Rda_POFxSCN65!N56/SUM(Rda_POFxSCN65!$E56:$N56)</f>
        <v>0.36637707497686639</v>
      </c>
      <c r="P56" s="30">
        <v>10547</v>
      </c>
      <c r="R56" s="32">
        <f t="shared" si="10"/>
        <v>91.8365572394016</v>
      </c>
      <c r="S56" s="32">
        <f t="shared" si="0"/>
        <v>197.39619580838047</v>
      </c>
      <c r="T56" s="32">
        <f t="shared" si="1"/>
        <v>555.10224151266505</v>
      </c>
      <c r="U56" s="32">
        <f t="shared" si="2"/>
        <v>308.25669775444777</v>
      </c>
      <c r="V56" s="32">
        <f t="shared" si="3"/>
        <v>737.5818840856399</v>
      </c>
      <c r="W56" s="32">
        <f t="shared" si="4"/>
        <v>791.35059112777492</v>
      </c>
      <c r="X56" s="32">
        <f t="shared" si="5"/>
        <v>1486.249277531489</v>
      </c>
      <c r="Y56" s="32">
        <f t="shared" si="6"/>
        <v>1089.6425693113476</v>
      </c>
      <c r="Z56" s="32">
        <f t="shared" si="7"/>
        <v>1425.4049758478441</v>
      </c>
      <c r="AA56" s="32">
        <f t="shared" si="8"/>
        <v>3864.1790097810099</v>
      </c>
    </row>
    <row r="57" spans="1:27" x14ac:dyDescent="0.3">
      <c r="A57" s="12" t="s">
        <v>553</v>
      </c>
      <c r="B57" s="4" t="s">
        <v>490</v>
      </c>
      <c r="C57" s="5">
        <f t="shared" si="9"/>
        <v>56</v>
      </c>
      <c r="D57" s="23" t="s">
        <v>434</v>
      </c>
      <c r="E57" s="33">
        <f>Rda_POFxSCN65!E57/SUM(Rda_POFxSCN65!$E57:$N57)</f>
        <v>1.1455233484173429E-2</v>
      </c>
      <c r="F57" s="33">
        <f>Rda_POFxSCN65!F57/SUM(Rda_POFxSCN65!$E57:$N57)</f>
        <v>3.0892585600717257E-2</v>
      </c>
      <c r="G57" s="33">
        <f>Rda_POFxSCN65!G57/SUM(Rda_POFxSCN65!$E57:$N57)</f>
        <v>8.5560490514622459E-2</v>
      </c>
      <c r="H57" s="33">
        <f>Rda_POFxSCN65!H57/SUM(Rda_POFxSCN65!$E57:$N57)</f>
        <v>3.9727897145159521E-2</v>
      </c>
      <c r="I57" s="33">
        <f>Rda_POFxSCN65!I57/SUM(Rda_POFxSCN65!$E57:$N57)</f>
        <v>9.3572131970507802E-2</v>
      </c>
      <c r="J57" s="33">
        <f>Rda_POFxSCN65!J57/SUM(Rda_POFxSCN65!$E57:$N57)</f>
        <v>8.9516359262586026E-2</v>
      </c>
      <c r="K57" s="33">
        <f>Rda_POFxSCN65!K57/SUM(Rda_POFxSCN65!$E57:$N57)</f>
        <v>0.19604160363408296</v>
      </c>
      <c r="L57" s="33">
        <f>Rda_POFxSCN65!L57/SUM(Rda_POFxSCN65!$E57:$N57)</f>
        <v>0.13275265891918128</v>
      </c>
      <c r="M57" s="33">
        <f>Rda_POFxSCN65!M57/SUM(Rda_POFxSCN65!$E57:$N57)</f>
        <v>0.12679894031540015</v>
      </c>
      <c r="N57" s="33">
        <f>Rda_POFxSCN65!N57/SUM(Rda_POFxSCN65!$E57:$N57)</f>
        <v>0.1936820991535691</v>
      </c>
      <c r="P57" s="30">
        <v>99876</v>
      </c>
      <c r="R57" s="32">
        <f t="shared" si="10"/>
        <v>1144.1028994653054</v>
      </c>
      <c r="S57" s="32">
        <f t="shared" si="0"/>
        <v>3085.4278794572369</v>
      </c>
      <c r="T57" s="32">
        <f t="shared" si="1"/>
        <v>8545.4395506384335</v>
      </c>
      <c r="U57" s="32">
        <f t="shared" si="2"/>
        <v>3967.8634552699523</v>
      </c>
      <c r="V57" s="32">
        <f t="shared" si="3"/>
        <v>9345.6102526864379</v>
      </c>
      <c r="W57" s="32">
        <f t="shared" si="4"/>
        <v>8940.5358977100423</v>
      </c>
      <c r="X57" s="32">
        <f t="shared" si="5"/>
        <v>19579.851204557668</v>
      </c>
      <c r="Y57" s="32">
        <f t="shared" si="6"/>
        <v>13258.80456221215</v>
      </c>
      <c r="Z57" s="32">
        <f t="shared" si="7"/>
        <v>12664.170962940905</v>
      </c>
      <c r="AA57" s="32">
        <f t="shared" si="8"/>
        <v>19344.193335061867</v>
      </c>
    </row>
    <row r="58" spans="1:27" x14ac:dyDescent="0.3">
      <c r="A58" s="12" t="s">
        <v>554</v>
      </c>
      <c r="B58" s="4" t="s">
        <v>491</v>
      </c>
      <c r="C58" s="5">
        <f t="shared" si="9"/>
        <v>57</v>
      </c>
      <c r="D58" s="23" t="s">
        <v>435</v>
      </c>
      <c r="E58" s="33">
        <f>Rda_POFxSCN65!E58/SUM(Rda_POFxSCN65!$E58:$N58)</f>
        <v>9.5529558557336681E-3</v>
      </c>
      <c r="F58" s="33">
        <f>Rda_POFxSCN65!F58/SUM(Rda_POFxSCN65!$E58:$N58)</f>
        <v>3.1148208148668297E-2</v>
      </c>
      <c r="G58" s="33">
        <f>Rda_POFxSCN65!G58/SUM(Rda_POFxSCN65!$E58:$N58)</f>
        <v>9.1533377600639163E-2</v>
      </c>
      <c r="H58" s="33">
        <f>Rda_POFxSCN65!H58/SUM(Rda_POFxSCN65!$E58:$N58)</f>
        <v>5.825699265214565E-2</v>
      </c>
      <c r="I58" s="33">
        <f>Rda_POFxSCN65!I58/SUM(Rda_POFxSCN65!$E58:$N58)</f>
        <v>9.0732011889596523E-2</v>
      </c>
      <c r="J58" s="33">
        <f>Rda_POFxSCN65!J58/SUM(Rda_POFxSCN65!$E58:$N58)</f>
        <v>9.0481215722159419E-2</v>
      </c>
      <c r="K58" s="33">
        <f>Rda_POFxSCN65!K58/SUM(Rda_POFxSCN65!$E58:$N58)</f>
        <v>0.17826014110339203</v>
      </c>
      <c r="L58" s="33">
        <f>Rda_POFxSCN65!L58/SUM(Rda_POFxSCN65!$E58:$N58)</f>
        <v>0.10064469745948497</v>
      </c>
      <c r="M58" s="33">
        <f>Rda_POFxSCN65!M58/SUM(Rda_POFxSCN65!$E58:$N58)</f>
        <v>0.12113411102270671</v>
      </c>
      <c r="N58" s="33">
        <f>Rda_POFxSCN65!N58/SUM(Rda_POFxSCN65!$E58:$N58)</f>
        <v>0.22825628854547364</v>
      </c>
      <c r="P58" s="30">
        <v>28312</v>
      </c>
      <c r="R58" s="32">
        <f t="shared" si="10"/>
        <v>270.46328618753159</v>
      </c>
      <c r="S58" s="32">
        <f t="shared" si="0"/>
        <v>881.86806910509677</v>
      </c>
      <c r="T58" s="32">
        <f t="shared" si="1"/>
        <v>2591.492986629296</v>
      </c>
      <c r="U58" s="32">
        <f t="shared" si="2"/>
        <v>1649.3719759675478</v>
      </c>
      <c r="V58" s="32">
        <f t="shared" si="3"/>
        <v>2568.8047206182569</v>
      </c>
      <c r="W58" s="32">
        <f t="shared" si="4"/>
        <v>2561.7041795257774</v>
      </c>
      <c r="X58" s="32">
        <f t="shared" si="5"/>
        <v>5046.9011149192347</v>
      </c>
      <c r="Y58" s="32">
        <f t="shared" si="6"/>
        <v>2849.4526744729383</v>
      </c>
      <c r="Z58" s="32">
        <f t="shared" si="7"/>
        <v>3429.5489512748727</v>
      </c>
      <c r="AA58" s="32">
        <f t="shared" si="8"/>
        <v>6462.3920412994494</v>
      </c>
    </row>
    <row r="59" spans="1:27" x14ac:dyDescent="0.3">
      <c r="A59" s="12" t="s">
        <v>555</v>
      </c>
      <c r="B59" s="4" t="s">
        <v>492</v>
      </c>
      <c r="C59" s="5">
        <f t="shared" si="9"/>
        <v>58</v>
      </c>
      <c r="D59" s="23" t="s">
        <v>436</v>
      </c>
      <c r="E59" s="33">
        <f>Rda_POFxSCN65!E59/SUM(Rda_POFxSCN65!$E59:$N59)</f>
        <v>3.6472283306781317E-2</v>
      </c>
      <c r="F59" s="33">
        <f>Rda_POFxSCN65!F59/SUM(Rda_POFxSCN65!$E59:$N59)</f>
        <v>4.1240246153845618E-2</v>
      </c>
      <c r="G59" s="33">
        <f>Rda_POFxSCN65!G59/SUM(Rda_POFxSCN65!$E59:$N59)</f>
        <v>0.12378127502496461</v>
      </c>
      <c r="H59" s="33">
        <f>Rda_POFxSCN65!H59/SUM(Rda_POFxSCN65!$E59:$N59)</f>
        <v>5.6499714743016398E-2</v>
      </c>
      <c r="I59" s="33">
        <f>Rda_POFxSCN65!I59/SUM(Rda_POFxSCN65!$E59:$N59)</f>
        <v>0.10443018528574929</v>
      </c>
      <c r="J59" s="33">
        <f>Rda_POFxSCN65!J59/SUM(Rda_POFxSCN65!$E59:$N59)</f>
        <v>0.1259251556454733</v>
      </c>
      <c r="K59" s="33">
        <f>Rda_POFxSCN65!K59/SUM(Rda_POFxSCN65!$E59:$N59)</f>
        <v>0.18140559714582663</v>
      </c>
      <c r="L59" s="33">
        <f>Rda_POFxSCN65!L59/SUM(Rda_POFxSCN65!$E59:$N59)</f>
        <v>9.4197085543212378E-2</v>
      </c>
      <c r="M59" s="33">
        <f>Rda_POFxSCN65!M59/SUM(Rda_POFxSCN65!$E59:$N59)</f>
        <v>7.3546036951279481E-2</v>
      </c>
      <c r="N59" s="33">
        <f>Rda_POFxSCN65!N59/SUM(Rda_POFxSCN65!$E59:$N59)</f>
        <v>0.16250242019985101</v>
      </c>
      <c r="P59" s="30">
        <v>438035</v>
      </c>
      <c r="R59" s="32">
        <f t="shared" si="10"/>
        <v>15976.136618285955</v>
      </c>
      <c r="S59" s="32">
        <f t="shared" si="0"/>
        <v>18064.671223999765</v>
      </c>
      <c r="T59" s="32">
        <f t="shared" si="1"/>
        <v>54220.530805560375</v>
      </c>
      <c r="U59" s="32">
        <f t="shared" si="2"/>
        <v>24748.852547457187</v>
      </c>
      <c r="V59" s="32">
        <f t="shared" si="3"/>
        <v>45744.076211643194</v>
      </c>
      <c r="W59" s="32">
        <f t="shared" si="4"/>
        <v>55159.625553164893</v>
      </c>
      <c r="X59" s="32">
        <f t="shared" si="5"/>
        <v>79462.000745772166</v>
      </c>
      <c r="Y59" s="32">
        <f t="shared" si="6"/>
        <v>41261.620365921037</v>
      </c>
      <c r="Z59" s="32">
        <f t="shared" si="7"/>
        <v>32215.738295953706</v>
      </c>
      <c r="AA59" s="32">
        <f t="shared" si="8"/>
        <v>71181.747632241735</v>
      </c>
    </row>
    <row r="60" spans="1:27" x14ac:dyDescent="0.3">
      <c r="A60" s="12" t="s">
        <v>556</v>
      </c>
      <c r="B60" s="4" t="s">
        <v>239</v>
      </c>
      <c r="C60" s="5">
        <f t="shared" si="9"/>
        <v>59</v>
      </c>
      <c r="D60" s="23" t="s">
        <v>437</v>
      </c>
      <c r="E60" s="33">
        <f>Rda_POFxSCN65!E60/SUM(Rda_POFxSCN65!$E60:$N60)</f>
        <v>2.9415617244984728E-2</v>
      </c>
      <c r="F60" s="33">
        <f>Rda_POFxSCN65!F60/SUM(Rda_POFxSCN65!$E60:$N60)</f>
        <v>6.0429779051761438E-2</v>
      </c>
      <c r="G60" s="33">
        <f>Rda_POFxSCN65!G60/SUM(Rda_POFxSCN65!$E60:$N60)</f>
        <v>0.14936898604560483</v>
      </c>
      <c r="H60" s="33">
        <f>Rda_POFxSCN65!H60/SUM(Rda_POFxSCN65!$E60:$N60)</f>
        <v>5.6656239669135418E-2</v>
      </c>
      <c r="I60" s="33">
        <f>Rda_POFxSCN65!I60/SUM(Rda_POFxSCN65!$E60:$N60)</f>
        <v>0.10739270242042361</v>
      </c>
      <c r="J60" s="33">
        <f>Rda_POFxSCN65!J60/SUM(Rda_POFxSCN65!$E60:$N60)</f>
        <v>6.1171045708726876E-2</v>
      </c>
      <c r="K60" s="33">
        <f>Rda_POFxSCN65!K60/SUM(Rda_POFxSCN65!$E60:$N60)</f>
        <v>8.6291932235516483E-2</v>
      </c>
      <c r="L60" s="33">
        <f>Rda_POFxSCN65!L60/SUM(Rda_POFxSCN65!$E60:$N60)</f>
        <v>0.21476628551476495</v>
      </c>
      <c r="M60" s="33">
        <f>Rda_POFxSCN65!M60/SUM(Rda_POFxSCN65!$E60:$N60)</f>
        <v>4.1713613563600482E-2</v>
      </c>
      <c r="N60" s="33">
        <f>Rda_POFxSCN65!N60/SUM(Rda_POFxSCN65!$E60:$N60)</f>
        <v>0.19279379854548126</v>
      </c>
      <c r="P60" s="30">
        <v>246146</v>
      </c>
      <c r="R60" s="32">
        <f t="shared" si="10"/>
        <v>7240.5365223840108</v>
      </c>
      <c r="S60" s="32">
        <f t="shared" si="0"/>
        <v>14874.54839447487</v>
      </c>
      <c r="T60" s="32">
        <f t="shared" si="1"/>
        <v>36766.578439181445</v>
      </c>
      <c r="U60" s="32">
        <f t="shared" si="2"/>
        <v>13945.706769599006</v>
      </c>
      <c r="V60" s="32">
        <f t="shared" si="3"/>
        <v>26434.28412997759</v>
      </c>
      <c r="W60" s="32">
        <f t="shared" si="4"/>
        <v>15057.008217020286</v>
      </c>
      <c r="X60" s="32">
        <f t="shared" si="5"/>
        <v>21240.41395204344</v>
      </c>
      <c r="Y60" s="32">
        <f t="shared" si="6"/>
        <v>52863.862114317337</v>
      </c>
      <c r="Z60" s="32">
        <f t="shared" si="7"/>
        <v>10267.639124226005</v>
      </c>
      <c r="AA60" s="32">
        <f t="shared" si="8"/>
        <v>47455.422336776028</v>
      </c>
    </row>
    <row r="61" spans="1:27" x14ac:dyDescent="0.3">
      <c r="A61" s="12" t="s">
        <v>557</v>
      </c>
      <c r="B61" s="4" t="s">
        <v>241</v>
      </c>
      <c r="C61" s="5">
        <f t="shared" si="9"/>
        <v>60</v>
      </c>
      <c r="D61" s="23" t="s">
        <v>438</v>
      </c>
      <c r="E61" s="33">
        <f>Rda_POFxSCN65!E61/SUM(Rda_POFxSCN65!$E61:$N61)</f>
        <v>0.14565633477698511</v>
      </c>
      <c r="F61" s="33">
        <f>Rda_POFxSCN65!F61/SUM(Rda_POFxSCN65!$E61:$N61)</f>
        <v>0.19524065350248651</v>
      </c>
      <c r="G61" s="33">
        <f>Rda_POFxSCN65!G61/SUM(Rda_POFxSCN65!$E61:$N61)</f>
        <v>0.29732883510703234</v>
      </c>
      <c r="H61" s="33">
        <f>Rda_POFxSCN65!H61/SUM(Rda_POFxSCN65!$E61:$N61)</f>
        <v>0.10902482520246401</v>
      </c>
      <c r="I61" s="33">
        <f>Rda_POFxSCN65!I61/SUM(Rda_POFxSCN65!$E61:$N61)</f>
        <v>0.11020527256016421</v>
      </c>
      <c r="J61" s="33">
        <f>Rda_POFxSCN65!J61/SUM(Rda_POFxSCN65!$E61:$N61)</f>
        <v>7.256714269470016E-2</v>
      </c>
      <c r="K61" s="33">
        <f>Rda_POFxSCN65!K61/SUM(Rda_POFxSCN65!$E61:$N61)</f>
        <v>4.9827799667049172E-2</v>
      </c>
      <c r="L61" s="33">
        <f>Rda_POFxSCN65!L61/SUM(Rda_POFxSCN65!$E61:$N61)</f>
        <v>1.0474227839654418E-2</v>
      </c>
      <c r="M61" s="33">
        <f>Rda_POFxSCN65!M61/SUM(Rda_POFxSCN65!$E61:$N61)</f>
        <v>6.4542384749256979E-3</v>
      </c>
      <c r="N61" s="33">
        <f>Rda_POFxSCN65!N61/SUM(Rda_POFxSCN65!$E61:$N61)</f>
        <v>3.2206701745382763E-3</v>
      </c>
      <c r="P61" s="30">
        <v>68720</v>
      </c>
      <c r="R61" s="32">
        <f t="shared" si="10"/>
        <v>10009.503325874417</v>
      </c>
      <c r="S61" s="32">
        <f t="shared" si="0"/>
        <v>13416.937708690873</v>
      </c>
      <c r="T61" s="32">
        <f t="shared" si="1"/>
        <v>20432.437548555263</v>
      </c>
      <c r="U61" s="32">
        <f t="shared" si="2"/>
        <v>7492.1859879133272</v>
      </c>
      <c r="V61" s="32">
        <f t="shared" si="3"/>
        <v>7573.3063303344852</v>
      </c>
      <c r="W61" s="32">
        <f t="shared" si="4"/>
        <v>4986.8140459797951</v>
      </c>
      <c r="X61" s="32">
        <f t="shared" si="5"/>
        <v>3424.166393119619</v>
      </c>
      <c r="Y61" s="32">
        <f t="shared" si="6"/>
        <v>719.78893714105163</v>
      </c>
      <c r="Z61" s="32">
        <f t="shared" si="7"/>
        <v>443.53526799689394</v>
      </c>
      <c r="AA61" s="32">
        <f t="shared" si="8"/>
        <v>221.32445439427036</v>
      </c>
    </row>
    <row r="62" spans="1:27" x14ac:dyDescent="0.3">
      <c r="A62" s="12" t="s">
        <v>558</v>
      </c>
      <c r="B62" s="4" t="s">
        <v>243</v>
      </c>
      <c r="C62" s="5">
        <f t="shared" si="9"/>
        <v>61</v>
      </c>
      <c r="D62" s="25"/>
      <c r="E62" s="27"/>
      <c r="F62" s="27"/>
      <c r="G62" s="27"/>
      <c r="H62" s="27"/>
      <c r="I62" s="27"/>
      <c r="J62" s="27"/>
      <c r="K62" s="27"/>
      <c r="L62" s="27"/>
      <c r="M62" s="27"/>
      <c r="N62" s="27"/>
      <c r="P62" s="30">
        <v>113676</v>
      </c>
      <c r="Q62" s="19" t="s">
        <v>374</v>
      </c>
      <c r="R62" s="34">
        <f>$P62*E59</f>
        <v>4146.0232771816727</v>
      </c>
      <c r="S62" s="34">
        <f t="shared" ref="S62:AA62" si="11">$P62*F59</f>
        <v>4688.0262217845548</v>
      </c>
      <c r="T62" s="34">
        <f t="shared" si="11"/>
        <v>14070.960219737877</v>
      </c>
      <c r="U62" s="34">
        <f t="shared" si="11"/>
        <v>6422.6615731271322</v>
      </c>
      <c r="V62" s="34">
        <f t="shared" si="11"/>
        <v>11871.205742542837</v>
      </c>
      <c r="W62" s="34">
        <f t="shared" si="11"/>
        <v>14314.667993154822</v>
      </c>
      <c r="X62" s="34">
        <f t="shared" si="11"/>
        <v>20621.462661148988</v>
      </c>
      <c r="Y62" s="34">
        <f t="shared" si="11"/>
        <v>10707.947896210209</v>
      </c>
      <c r="Z62" s="34">
        <f t="shared" si="11"/>
        <v>8360.4192964736467</v>
      </c>
      <c r="AA62" s="34">
        <f t="shared" si="11"/>
        <v>18472.625118638261</v>
      </c>
    </row>
    <row r="63" spans="1:27" x14ac:dyDescent="0.3">
      <c r="A63" s="12" t="s">
        <v>559</v>
      </c>
      <c r="B63" s="4" t="s">
        <v>245</v>
      </c>
      <c r="C63" s="5">
        <f t="shared" si="9"/>
        <v>62</v>
      </c>
      <c r="D63" s="25"/>
      <c r="E63" s="27"/>
      <c r="F63" s="27"/>
      <c r="G63" s="27"/>
      <c r="H63" s="27"/>
      <c r="I63" s="27"/>
      <c r="J63" s="27"/>
      <c r="K63" s="27"/>
      <c r="L63" s="27"/>
      <c r="M63" s="27"/>
      <c r="N63" s="27"/>
      <c r="P63" s="30">
        <v>67773</v>
      </c>
      <c r="Q63" s="19" t="s">
        <v>374</v>
      </c>
      <c r="R63" s="34">
        <f>$P63*E61</f>
        <v>9871.5667768406129</v>
      </c>
      <c r="S63" s="34">
        <f t="shared" ref="S63:AA63" si="12">$P63*F61</f>
        <v>13232.044809824018</v>
      </c>
      <c r="T63" s="34">
        <f t="shared" si="12"/>
        <v>20150.867141708903</v>
      </c>
      <c r="U63" s="34">
        <f t="shared" si="12"/>
        <v>7388.9394784465931</v>
      </c>
      <c r="V63" s="34">
        <f t="shared" si="12"/>
        <v>7468.9419372200091</v>
      </c>
      <c r="W63" s="34">
        <f t="shared" si="12"/>
        <v>4918.092961847914</v>
      </c>
      <c r="X63" s="34">
        <f t="shared" si="12"/>
        <v>3376.9794668349236</v>
      </c>
      <c r="Y63" s="34">
        <f t="shared" si="12"/>
        <v>709.86984337689887</v>
      </c>
      <c r="Z63" s="34">
        <f t="shared" si="12"/>
        <v>437.42310416113935</v>
      </c>
      <c r="AA63" s="34">
        <f t="shared" si="12"/>
        <v>218.27447973898259</v>
      </c>
    </row>
    <row r="64" spans="1:27" x14ac:dyDescent="0.3">
      <c r="A64" s="13" t="s">
        <v>560</v>
      </c>
      <c r="B64" s="4" t="s">
        <v>493</v>
      </c>
      <c r="C64" s="5">
        <f t="shared" si="9"/>
        <v>63</v>
      </c>
      <c r="D64" s="25"/>
      <c r="E64" s="27"/>
      <c r="F64" s="27"/>
      <c r="G64" s="27"/>
      <c r="H64" s="27"/>
      <c r="I64" s="27"/>
      <c r="J64" s="27"/>
      <c r="K64" s="27"/>
      <c r="L64" s="27"/>
      <c r="M64" s="27"/>
      <c r="N64" s="27"/>
      <c r="P64" s="30">
        <v>10977</v>
      </c>
      <c r="Q64" s="19" t="s">
        <v>374</v>
      </c>
      <c r="R64" s="34">
        <f>$P64*E59</f>
        <v>400.35625385853854</v>
      </c>
      <c r="S64" s="34">
        <f t="shared" ref="S64:AA64" si="13">$P64*F59</f>
        <v>452.69418203076333</v>
      </c>
      <c r="T64" s="34">
        <f t="shared" si="13"/>
        <v>1358.7470559490366</v>
      </c>
      <c r="U64" s="34">
        <f t="shared" si="13"/>
        <v>620.19736873409101</v>
      </c>
      <c r="V64" s="34">
        <f t="shared" si="13"/>
        <v>1146.33014388167</v>
      </c>
      <c r="W64" s="34">
        <f t="shared" si="13"/>
        <v>1382.2804335203605</v>
      </c>
      <c r="X64" s="34">
        <f t="shared" si="13"/>
        <v>1991.2892398697388</v>
      </c>
      <c r="Y64" s="34">
        <f t="shared" si="13"/>
        <v>1034.0014080078422</v>
      </c>
      <c r="Z64" s="34">
        <f t="shared" si="13"/>
        <v>807.31484761419483</v>
      </c>
      <c r="AA64" s="34">
        <f t="shared" si="13"/>
        <v>1783.7890665337645</v>
      </c>
    </row>
    <row r="65" spans="1:27" x14ac:dyDescent="0.3">
      <c r="A65" s="13" t="s">
        <v>561</v>
      </c>
      <c r="B65" s="4" t="s">
        <v>494</v>
      </c>
      <c r="C65" s="5">
        <f t="shared" si="9"/>
        <v>64</v>
      </c>
      <c r="D65" s="25"/>
      <c r="E65" s="27"/>
      <c r="F65" s="27"/>
      <c r="G65" s="27"/>
      <c r="H65" s="27"/>
      <c r="I65" s="27"/>
      <c r="J65" s="27"/>
      <c r="K65" s="27"/>
      <c r="L65" s="27"/>
      <c r="M65" s="27"/>
      <c r="N65" s="27"/>
      <c r="P65" s="30">
        <v>39513</v>
      </c>
      <c r="Q65" s="19" t="s">
        <v>374</v>
      </c>
      <c r="R65" s="34">
        <f>$P65*E59</f>
        <v>1441.1293303008501</v>
      </c>
      <c r="S65" s="34">
        <f t="shared" ref="S65:AA65" si="14">$P65*F59</f>
        <v>1629.5258462769018</v>
      </c>
      <c r="T65" s="34">
        <f t="shared" si="14"/>
        <v>4890.9695200614269</v>
      </c>
      <c r="U65" s="34">
        <f t="shared" si="14"/>
        <v>2232.4732286408071</v>
      </c>
      <c r="V65" s="34">
        <f t="shared" si="14"/>
        <v>4126.3499111958117</v>
      </c>
      <c r="W65" s="34">
        <f t="shared" si="14"/>
        <v>4975.6806750195865</v>
      </c>
      <c r="X65" s="34">
        <f t="shared" si="14"/>
        <v>7167.8793600230474</v>
      </c>
      <c r="Y65" s="34">
        <f t="shared" si="14"/>
        <v>3722.0094410689508</v>
      </c>
      <c r="Z65" s="34">
        <f t="shared" si="14"/>
        <v>2906.0245580559063</v>
      </c>
      <c r="AA65" s="34">
        <f t="shared" si="14"/>
        <v>6420.9581293567126</v>
      </c>
    </row>
    <row r="66" spans="1:27" ht="15" thickBot="1" x14ac:dyDescent="0.35">
      <c r="A66" s="12">
        <v>9700</v>
      </c>
      <c r="B66" s="7" t="s">
        <v>255</v>
      </c>
      <c r="C66" s="5">
        <f t="shared" si="9"/>
        <v>65</v>
      </c>
      <c r="D66" s="25"/>
      <c r="E66" s="28"/>
      <c r="F66" s="28"/>
      <c r="G66" s="28"/>
      <c r="H66" s="28"/>
      <c r="I66" s="28"/>
      <c r="J66" s="28"/>
      <c r="K66" s="28"/>
      <c r="L66" s="28"/>
      <c r="M66" s="28"/>
      <c r="N66" s="28"/>
      <c r="P66" s="31">
        <v>61996</v>
      </c>
      <c r="Q66" s="19" t="s">
        <v>374</v>
      </c>
      <c r="R66" s="34">
        <f>$P66*E59</f>
        <v>2261.1356758872143</v>
      </c>
      <c r="S66" s="34">
        <f t="shared" ref="S66:AA66" si="15">$P66*F59</f>
        <v>2556.7303005538129</v>
      </c>
      <c r="T66" s="34">
        <f t="shared" si="15"/>
        <v>7673.943926447706</v>
      </c>
      <c r="U66" s="34">
        <f t="shared" si="15"/>
        <v>3502.7563152080447</v>
      </c>
      <c r="V66" s="34">
        <f t="shared" si="15"/>
        <v>6474.2537669753128</v>
      </c>
      <c r="W66" s="34">
        <f t="shared" si="15"/>
        <v>7806.8559493967623</v>
      </c>
      <c r="X66" s="34">
        <f t="shared" si="15"/>
        <v>11246.421400652667</v>
      </c>
      <c r="Y66" s="34">
        <f t="shared" si="15"/>
        <v>5839.8425153369944</v>
      </c>
      <c r="Z66" s="34">
        <f t="shared" si="15"/>
        <v>4559.5601068315227</v>
      </c>
      <c r="AA66" s="34">
        <f t="shared" si="15"/>
        <v>10074.500042709962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EE79-362D-4D73-881E-77CD0A14C9E6}">
  <dimension ref="A1:J126"/>
  <sheetViews>
    <sheetView showGridLines="0" workbookViewId="0"/>
  </sheetViews>
  <sheetFormatPr defaultColWidth="9.109375" defaultRowHeight="14.4" x14ac:dyDescent="0.3"/>
  <cols>
    <col min="1" max="1" width="9.109375" style="36"/>
    <col min="2" max="3" width="9.109375" style="35"/>
    <col min="4" max="4" width="9.109375" style="36"/>
    <col min="5" max="6" width="9.109375" style="35"/>
    <col min="7" max="7" width="9.109375" style="36"/>
    <col min="8" max="16384" width="9.109375" style="35"/>
  </cols>
  <sheetData>
    <row r="1" spans="1:10" x14ac:dyDescent="0.3">
      <c r="A1" s="36" t="s">
        <v>566</v>
      </c>
      <c r="B1" s="35" t="s">
        <v>567</v>
      </c>
      <c r="D1" s="36" t="s">
        <v>692</v>
      </c>
      <c r="E1" s="35" t="s">
        <v>693</v>
      </c>
      <c r="G1" s="37" t="s">
        <v>695</v>
      </c>
      <c r="H1" s="35" t="s">
        <v>694</v>
      </c>
      <c r="J1" s="35" t="s">
        <v>373</v>
      </c>
    </row>
    <row r="2" spans="1:10" x14ac:dyDescent="0.3">
      <c r="A2" s="36" t="s">
        <v>568</v>
      </c>
      <c r="B2" s="35">
        <v>460</v>
      </c>
      <c r="D2" s="36" t="s">
        <v>568</v>
      </c>
      <c r="E2" s="35">
        <v>12</v>
      </c>
      <c r="G2" s="36" t="s">
        <v>568</v>
      </c>
      <c r="H2" s="35">
        <v>121</v>
      </c>
      <c r="J2" s="35">
        <f>B2+E2+H2</f>
        <v>593</v>
      </c>
    </row>
    <row r="3" spans="1:10" x14ac:dyDescent="0.3">
      <c r="A3" s="36" t="s">
        <v>569</v>
      </c>
      <c r="B3" s="35">
        <v>3869</v>
      </c>
      <c r="D3" s="36" t="s">
        <v>569</v>
      </c>
      <c r="E3" s="35">
        <v>39</v>
      </c>
      <c r="G3" s="36" t="s">
        <v>569</v>
      </c>
      <c r="H3" s="35">
        <v>496</v>
      </c>
      <c r="J3" s="35">
        <f t="shared" ref="J3:J66" si="0">B3+E3+H3</f>
        <v>4404</v>
      </c>
    </row>
    <row r="4" spans="1:10" x14ac:dyDescent="0.3">
      <c r="A4" s="36" t="s">
        <v>570</v>
      </c>
      <c r="B4" s="35">
        <v>6</v>
      </c>
      <c r="D4" s="36" t="s">
        <v>570</v>
      </c>
      <c r="E4" s="35">
        <v>0</v>
      </c>
      <c r="G4" s="36" t="s">
        <v>570</v>
      </c>
      <c r="H4" s="35">
        <v>0</v>
      </c>
      <c r="J4" s="35">
        <f t="shared" si="0"/>
        <v>6</v>
      </c>
    </row>
    <row r="5" spans="1:10" x14ac:dyDescent="0.3">
      <c r="A5" s="36" t="s">
        <v>571</v>
      </c>
      <c r="B5" s="35">
        <v>1316</v>
      </c>
      <c r="D5" s="36" t="s">
        <v>571</v>
      </c>
      <c r="E5" s="35">
        <v>0</v>
      </c>
      <c r="G5" s="36" t="s">
        <v>571</v>
      </c>
      <c r="H5" s="35">
        <v>0</v>
      </c>
      <c r="J5" s="35">
        <f t="shared" si="0"/>
        <v>1316</v>
      </c>
    </row>
    <row r="6" spans="1:10" x14ac:dyDescent="0.3">
      <c r="A6" s="36" t="s">
        <v>572</v>
      </c>
      <c r="B6" s="35">
        <v>86</v>
      </c>
      <c r="D6" s="36" t="s">
        <v>572</v>
      </c>
      <c r="E6" s="35">
        <v>0</v>
      </c>
      <c r="G6" s="36" t="s">
        <v>572</v>
      </c>
      <c r="H6" s="35">
        <v>0</v>
      </c>
      <c r="J6" s="35">
        <f t="shared" si="0"/>
        <v>86</v>
      </c>
    </row>
    <row r="7" spans="1:10" x14ac:dyDescent="0.3">
      <c r="A7" s="36" t="s">
        <v>573</v>
      </c>
      <c r="B7" s="35">
        <v>36145</v>
      </c>
      <c r="D7" s="36" t="s">
        <v>573</v>
      </c>
      <c r="E7" s="35">
        <v>1448.01</v>
      </c>
      <c r="G7" s="36" t="s">
        <v>573</v>
      </c>
      <c r="H7" s="35">
        <v>17928</v>
      </c>
      <c r="J7" s="35">
        <f t="shared" si="0"/>
        <v>55521.01</v>
      </c>
    </row>
    <row r="8" spans="1:10" x14ac:dyDescent="0.3">
      <c r="A8" s="36" t="s">
        <v>574</v>
      </c>
      <c r="B8" s="35">
        <v>1468</v>
      </c>
      <c r="D8" s="36" t="s">
        <v>574</v>
      </c>
      <c r="E8" s="35">
        <v>63</v>
      </c>
      <c r="G8" s="36" t="s">
        <v>574</v>
      </c>
      <c r="H8" s="35">
        <v>749</v>
      </c>
      <c r="J8" s="35">
        <f t="shared" si="0"/>
        <v>2280</v>
      </c>
    </row>
    <row r="9" spans="1:10" x14ac:dyDescent="0.3">
      <c r="A9" s="36" t="s">
        <v>575</v>
      </c>
      <c r="B9" s="35">
        <v>376</v>
      </c>
      <c r="D9" s="36" t="s">
        <v>575</v>
      </c>
      <c r="E9" s="35">
        <v>0</v>
      </c>
      <c r="G9" s="36" t="s">
        <v>575</v>
      </c>
      <c r="H9" s="35">
        <v>0</v>
      </c>
      <c r="J9" s="35">
        <f t="shared" si="0"/>
        <v>376</v>
      </c>
    </row>
    <row r="10" spans="1:10" x14ac:dyDescent="0.3">
      <c r="A10" s="36" t="s">
        <v>576</v>
      </c>
      <c r="B10" s="35">
        <v>17440</v>
      </c>
      <c r="D10" s="36" t="s">
        <v>576</v>
      </c>
      <c r="E10" s="35">
        <v>1194.79</v>
      </c>
      <c r="G10" s="36" t="s">
        <v>576</v>
      </c>
      <c r="H10" s="35">
        <v>7703</v>
      </c>
      <c r="J10" s="35">
        <f t="shared" si="0"/>
        <v>26337.79</v>
      </c>
    </row>
    <row r="11" spans="1:10" x14ac:dyDescent="0.3">
      <c r="A11" s="36" t="s">
        <v>577</v>
      </c>
      <c r="B11" s="35">
        <v>733</v>
      </c>
      <c r="D11" s="36" t="s">
        <v>577</v>
      </c>
      <c r="E11" s="35">
        <v>87</v>
      </c>
      <c r="G11" s="36" t="s">
        <v>577</v>
      </c>
      <c r="H11" s="35">
        <v>205</v>
      </c>
      <c r="J11" s="35">
        <f t="shared" si="0"/>
        <v>1025</v>
      </c>
    </row>
    <row r="12" spans="1:10" x14ac:dyDescent="0.3">
      <c r="A12" s="36" t="s">
        <v>578</v>
      </c>
      <c r="B12" s="35">
        <v>10240</v>
      </c>
      <c r="D12" s="36" t="s">
        <v>578</v>
      </c>
      <c r="E12" s="35">
        <v>256</v>
      </c>
      <c r="G12" s="36" t="s">
        <v>578</v>
      </c>
      <c r="H12" s="35">
        <v>1875</v>
      </c>
      <c r="J12" s="35">
        <f t="shared" si="0"/>
        <v>12371</v>
      </c>
    </row>
    <row r="13" spans="1:10" x14ac:dyDescent="0.3">
      <c r="A13" s="36" t="s">
        <v>579</v>
      </c>
      <c r="B13" s="35">
        <v>213</v>
      </c>
      <c r="D13" s="36" t="s">
        <v>579</v>
      </c>
      <c r="E13" s="35">
        <v>14</v>
      </c>
      <c r="G13" s="36" t="s">
        <v>579</v>
      </c>
      <c r="H13" s="35">
        <v>34</v>
      </c>
      <c r="J13" s="35">
        <f t="shared" si="0"/>
        <v>261</v>
      </c>
    </row>
    <row r="14" spans="1:10" x14ac:dyDescent="0.3">
      <c r="A14" s="36" t="s">
        <v>580</v>
      </c>
      <c r="B14" s="35">
        <v>6869</v>
      </c>
      <c r="D14" s="36" t="s">
        <v>580</v>
      </c>
      <c r="E14" s="35">
        <v>567</v>
      </c>
      <c r="G14" s="36" t="s">
        <v>580</v>
      </c>
      <c r="H14" s="35">
        <v>1609.9998000000001</v>
      </c>
      <c r="J14" s="35">
        <f t="shared" si="0"/>
        <v>9045.9997999999996</v>
      </c>
    </row>
    <row r="15" spans="1:10" x14ac:dyDescent="0.3">
      <c r="A15" s="36" t="s">
        <v>581</v>
      </c>
      <c r="B15" s="35">
        <v>6453</v>
      </c>
      <c r="D15" s="36" t="s">
        <v>581</v>
      </c>
      <c r="E15" s="35">
        <v>1120.5898999999999</v>
      </c>
      <c r="G15" s="36" t="s">
        <v>581</v>
      </c>
      <c r="H15" s="35">
        <v>1305</v>
      </c>
      <c r="J15" s="35">
        <f t="shared" si="0"/>
        <v>8878.589899999999</v>
      </c>
    </row>
    <row r="16" spans="1:10" x14ac:dyDescent="0.3">
      <c r="A16" s="36" t="s">
        <v>582</v>
      </c>
      <c r="B16" s="35">
        <v>10932</v>
      </c>
      <c r="D16" s="36" t="s">
        <v>582</v>
      </c>
      <c r="E16" s="35">
        <v>959.96</v>
      </c>
      <c r="G16" s="36" t="s">
        <v>582</v>
      </c>
      <c r="H16" s="35">
        <v>2310</v>
      </c>
      <c r="J16" s="35">
        <f t="shared" si="0"/>
        <v>14201.96</v>
      </c>
    </row>
    <row r="17" spans="1:10" x14ac:dyDescent="0.3">
      <c r="A17" s="36" t="s">
        <v>583</v>
      </c>
      <c r="B17" s="35">
        <v>0</v>
      </c>
      <c r="D17" s="36" t="s">
        <v>583</v>
      </c>
      <c r="E17" s="35">
        <v>0</v>
      </c>
      <c r="G17" s="36" t="s">
        <v>583</v>
      </c>
      <c r="H17" s="35">
        <v>0</v>
      </c>
      <c r="J17" s="35">
        <f t="shared" si="0"/>
        <v>0</v>
      </c>
    </row>
    <row r="18" spans="1:10" x14ac:dyDescent="0.3">
      <c r="A18" s="36" t="s">
        <v>584</v>
      </c>
      <c r="B18" s="35">
        <v>0</v>
      </c>
      <c r="D18" s="36" t="s">
        <v>584</v>
      </c>
      <c r="E18" s="35">
        <v>0</v>
      </c>
      <c r="G18" s="36" t="s">
        <v>584</v>
      </c>
      <c r="H18" s="35">
        <v>0</v>
      </c>
      <c r="J18" s="35">
        <f t="shared" si="0"/>
        <v>0</v>
      </c>
    </row>
    <row r="19" spans="1:10" x14ac:dyDescent="0.3">
      <c r="A19" s="36" t="s">
        <v>585</v>
      </c>
      <c r="B19" s="35">
        <v>0</v>
      </c>
      <c r="D19" s="36" t="s">
        <v>585</v>
      </c>
      <c r="E19" s="35">
        <v>0</v>
      </c>
      <c r="G19" s="36" t="s">
        <v>585</v>
      </c>
      <c r="H19" s="35">
        <v>0</v>
      </c>
      <c r="J19" s="35">
        <f t="shared" si="0"/>
        <v>0</v>
      </c>
    </row>
    <row r="20" spans="1:10" x14ac:dyDescent="0.3">
      <c r="A20" s="36" t="s">
        <v>586</v>
      </c>
      <c r="B20" s="35">
        <v>0</v>
      </c>
      <c r="D20" s="36" t="s">
        <v>586</v>
      </c>
      <c r="E20" s="35">
        <v>0</v>
      </c>
      <c r="G20" s="36" t="s">
        <v>586</v>
      </c>
      <c r="H20" s="35">
        <v>0</v>
      </c>
      <c r="J20" s="35">
        <f t="shared" si="0"/>
        <v>0</v>
      </c>
    </row>
    <row r="21" spans="1:10" x14ac:dyDescent="0.3">
      <c r="A21" s="36" t="s">
        <v>587</v>
      </c>
      <c r="B21" s="35">
        <v>0</v>
      </c>
      <c r="D21" s="36" t="s">
        <v>587</v>
      </c>
      <c r="E21" s="35">
        <v>0</v>
      </c>
      <c r="G21" s="36" t="s">
        <v>587</v>
      </c>
      <c r="H21" s="35">
        <v>0</v>
      </c>
      <c r="J21" s="35">
        <f t="shared" si="0"/>
        <v>0</v>
      </c>
    </row>
    <row r="22" spans="1:10" x14ac:dyDescent="0.3">
      <c r="A22" s="36" t="s">
        <v>588</v>
      </c>
      <c r="B22" s="35">
        <v>75192</v>
      </c>
      <c r="D22" s="36" t="s">
        <v>588</v>
      </c>
      <c r="E22" s="35">
        <v>10801.599700000001</v>
      </c>
      <c r="G22" s="36" t="s">
        <v>588</v>
      </c>
      <c r="H22" s="35">
        <v>31928.999</v>
      </c>
      <c r="J22" s="35">
        <f t="shared" si="0"/>
        <v>117922.5987</v>
      </c>
    </row>
    <row r="23" spans="1:10" x14ac:dyDescent="0.3">
      <c r="A23" s="36" t="s">
        <v>589</v>
      </c>
      <c r="B23" s="35">
        <v>5709</v>
      </c>
      <c r="D23" s="36" t="s">
        <v>589</v>
      </c>
      <c r="E23" s="35">
        <v>683</v>
      </c>
      <c r="G23" s="36" t="s">
        <v>589</v>
      </c>
      <c r="H23" s="35">
        <v>1574</v>
      </c>
      <c r="J23" s="35">
        <f t="shared" si="0"/>
        <v>7966</v>
      </c>
    </row>
    <row r="24" spans="1:10" x14ac:dyDescent="0.3">
      <c r="A24" s="36" t="s">
        <v>590</v>
      </c>
      <c r="B24" s="35">
        <v>22145</v>
      </c>
      <c r="D24" s="36" t="s">
        <v>590</v>
      </c>
      <c r="E24" s="35">
        <v>3163</v>
      </c>
      <c r="G24" s="36" t="s">
        <v>590</v>
      </c>
      <c r="H24" s="35">
        <v>8128.0002999999997</v>
      </c>
      <c r="J24" s="35">
        <f t="shared" si="0"/>
        <v>33436.0003</v>
      </c>
    </row>
    <row r="25" spans="1:10" x14ac:dyDescent="0.3">
      <c r="A25" s="36" t="s">
        <v>591</v>
      </c>
      <c r="B25" s="35">
        <v>5870</v>
      </c>
      <c r="D25" s="36" t="s">
        <v>591</v>
      </c>
      <c r="E25" s="35">
        <v>1069.6300000000001</v>
      </c>
      <c r="G25" s="36" t="s">
        <v>591</v>
      </c>
      <c r="H25" s="35">
        <v>1346</v>
      </c>
      <c r="J25" s="35">
        <f t="shared" si="0"/>
        <v>8285.630000000001</v>
      </c>
    </row>
    <row r="26" spans="1:10" x14ac:dyDescent="0.3">
      <c r="A26" s="36" t="s">
        <v>592</v>
      </c>
      <c r="B26" s="35">
        <v>11135</v>
      </c>
      <c r="D26" s="36" t="s">
        <v>592</v>
      </c>
      <c r="E26" s="35">
        <v>2504.9998999999998</v>
      </c>
      <c r="G26" s="36" t="s">
        <v>592</v>
      </c>
      <c r="H26" s="35">
        <v>3827.9998999999998</v>
      </c>
      <c r="J26" s="35">
        <f t="shared" si="0"/>
        <v>17467.999799999998</v>
      </c>
    </row>
    <row r="27" spans="1:10" x14ac:dyDescent="0.3">
      <c r="A27" s="36" t="s">
        <v>593</v>
      </c>
      <c r="B27" s="35">
        <v>38718</v>
      </c>
      <c r="D27" s="36" t="s">
        <v>593</v>
      </c>
      <c r="E27" s="35">
        <v>8887.3299000000006</v>
      </c>
      <c r="G27" s="36" t="s">
        <v>593</v>
      </c>
      <c r="H27" s="35">
        <v>14142.9998</v>
      </c>
      <c r="J27" s="35">
        <f t="shared" si="0"/>
        <v>61748.329699999995</v>
      </c>
    </row>
    <row r="28" spans="1:10" x14ac:dyDescent="0.3">
      <c r="A28" s="36" t="s">
        <v>594</v>
      </c>
      <c r="B28" s="35">
        <v>4115</v>
      </c>
      <c r="D28" s="36" t="s">
        <v>594</v>
      </c>
      <c r="E28" s="35">
        <v>1136</v>
      </c>
      <c r="G28" s="36" t="s">
        <v>594</v>
      </c>
      <c r="H28" s="35">
        <v>4143</v>
      </c>
      <c r="J28" s="35">
        <f t="shared" si="0"/>
        <v>9394</v>
      </c>
    </row>
    <row r="29" spans="1:10" x14ac:dyDescent="0.3">
      <c r="A29" s="36" t="s">
        <v>595</v>
      </c>
      <c r="B29" s="35">
        <v>13862</v>
      </c>
      <c r="D29" s="36" t="s">
        <v>595</v>
      </c>
      <c r="E29" s="35">
        <v>4592.7097999999996</v>
      </c>
      <c r="G29" s="36" t="s">
        <v>595</v>
      </c>
      <c r="H29" s="35">
        <v>9561.0000999999993</v>
      </c>
      <c r="J29" s="35">
        <f t="shared" si="0"/>
        <v>28015.709900000002</v>
      </c>
    </row>
    <row r="30" spans="1:10" x14ac:dyDescent="0.3">
      <c r="A30" s="36" t="s">
        <v>596</v>
      </c>
      <c r="B30" s="35">
        <v>13924</v>
      </c>
      <c r="D30" s="36" t="s">
        <v>596</v>
      </c>
      <c r="E30" s="35">
        <v>2616.7098000000001</v>
      </c>
      <c r="G30" s="36" t="s">
        <v>596</v>
      </c>
      <c r="H30" s="35">
        <v>3802.9996000000001</v>
      </c>
      <c r="J30" s="35">
        <f t="shared" si="0"/>
        <v>20343.7094</v>
      </c>
    </row>
    <row r="31" spans="1:10" x14ac:dyDescent="0.3">
      <c r="A31" s="36" t="s">
        <v>597</v>
      </c>
      <c r="B31" s="35">
        <v>6892</v>
      </c>
      <c r="D31" s="36" t="s">
        <v>597</v>
      </c>
      <c r="E31" s="35">
        <v>1774.62</v>
      </c>
      <c r="G31" s="36" t="s">
        <v>597</v>
      </c>
      <c r="H31" s="35">
        <v>4711</v>
      </c>
      <c r="J31" s="35">
        <f t="shared" si="0"/>
        <v>13377.619999999999</v>
      </c>
    </row>
    <row r="32" spans="1:10" x14ac:dyDescent="0.3">
      <c r="A32" s="36" t="s">
        <v>598</v>
      </c>
      <c r="B32" s="35">
        <v>11802</v>
      </c>
      <c r="D32" s="36" t="s">
        <v>598</v>
      </c>
      <c r="E32" s="35">
        <v>1526.6899000000001</v>
      </c>
      <c r="G32" s="36" t="s">
        <v>598</v>
      </c>
      <c r="H32" s="35">
        <v>7114.9997999999996</v>
      </c>
      <c r="J32" s="35">
        <f t="shared" si="0"/>
        <v>20443.689699999999</v>
      </c>
    </row>
    <row r="33" spans="1:10" x14ac:dyDescent="0.3">
      <c r="A33" s="36" t="s">
        <v>599</v>
      </c>
      <c r="B33" s="35">
        <v>16331</v>
      </c>
      <c r="D33" s="36" t="s">
        <v>599</v>
      </c>
      <c r="E33" s="35">
        <v>2646.0801000000001</v>
      </c>
      <c r="G33" s="36" t="s">
        <v>599</v>
      </c>
      <c r="H33" s="35">
        <v>10074</v>
      </c>
      <c r="J33" s="35">
        <f t="shared" si="0"/>
        <v>29051.080099999999</v>
      </c>
    </row>
    <row r="34" spans="1:10" x14ac:dyDescent="0.3">
      <c r="A34" s="36" t="s">
        <v>600</v>
      </c>
      <c r="B34" s="35">
        <v>7865</v>
      </c>
      <c r="D34" s="36" t="s">
        <v>600</v>
      </c>
      <c r="E34" s="35">
        <v>1229.58</v>
      </c>
      <c r="G34" s="36" t="s">
        <v>600</v>
      </c>
      <c r="H34" s="35">
        <v>4072</v>
      </c>
      <c r="J34" s="35">
        <f t="shared" si="0"/>
        <v>13166.58</v>
      </c>
    </row>
    <row r="35" spans="1:10" x14ac:dyDescent="0.3">
      <c r="A35" s="36" t="s">
        <v>601</v>
      </c>
      <c r="B35" s="35">
        <v>82999</v>
      </c>
      <c r="D35" s="36" t="s">
        <v>601</v>
      </c>
      <c r="E35" s="35">
        <v>17189.961800000001</v>
      </c>
      <c r="G35" s="36" t="s">
        <v>601</v>
      </c>
      <c r="H35" s="35">
        <v>46417.002399999998</v>
      </c>
      <c r="J35" s="35">
        <f t="shared" si="0"/>
        <v>146605.96419999999</v>
      </c>
    </row>
    <row r="36" spans="1:10" x14ac:dyDescent="0.3">
      <c r="A36" s="36" t="s">
        <v>602</v>
      </c>
      <c r="B36" s="35">
        <v>43035</v>
      </c>
      <c r="D36" s="36" t="s">
        <v>602</v>
      </c>
      <c r="E36" s="35">
        <v>16862.660400000001</v>
      </c>
      <c r="G36" s="36" t="s">
        <v>602</v>
      </c>
      <c r="H36" s="35">
        <v>15527.000400000001</v>
      </c>
      <c r="J36" s="35">
        <f t="shared" si="0"/>
        <v>75424.660799999998</v>
      </c>
    </row>
    <row r="37" spans="1:10" x14ac:dyDescent="0.3">
      <c r="A37" s="36" t="s">
        <v>603</v>
      </c>
      <c r="B37" s="35">
        <v>12197</v>
      </c>
      <c r="D37" s="36" t="s">
        <v>603</v>
      </c>
      <c r="E37" s="35">
        <v>7812.7997999999998</v>
      </c>
      <c r="G37" s="36" t="s">
        <v>603</v>
      </c>
      <c r="H37" s="35">
        <v>2695</v>
      </c>
      <c r="J37" s="35">
        <f t="shared" si="0"/>
        <v>22704.799800000001</v>
      </c>
    </row>
    <row r="38" spans="1:10" x14ac:dyDescent="0.3">
      <c r="A38" s="36" t="s">
        <v>604</v>
      </c>
      <c r="B38" s="35">
        <v>49</v>
      </c>
      <c r="D38" s="36" t="s">
        <v>604</v>
      </c>
      <c r="E38" s="35">
        <v>9.82</v>
      </c>
      <c r="G38" s="36" t="s">
        <v>604</v>
      </c>
      <c r="H38" s="35">
        <v>21</v>
      </c>
      <c r="J38" s="35">
        <f t="shared" si="0"/>
        <v>79.819999999999993</v>
      </c>
    </row>
    <row r="39" spans="1:10" x14ac:dyDescent="0.3">
      <c r="A39" s="36" t="s">
        <v>605</v>
      </c>
      <c r="B39" s="35">
        <v>961</v>
      </c>
      <c r="D39" s="36" t="s">
        <v>605</v>
      </c>
      <c r="E39" s="35">
        <v>245.65</v>
      </c>
      <c r="G39" s="36" t="s">
        <v>605</v>
      </c>
      <c r="H39" s="35">
        <v>165</v>
      </c>
      <c r="J39" s="35">
        <f t="shared" si="0"/>
        <v>1371.65</v>
      </c>
    </row>
    <row r="40" spans="1:10" x14ac:dyDescent="0.3">
      <c r="A40" s="36" t="s">
        <v>606</v>
      </c>
      <c r="B40" s="35">
        <v>16474</v>
      </c>
      <c r="D40" s="36" t="s">
        <v>606</v>
      </c>
      <c r="E40" s="35">
        <v>4538.7</v>
      </c>
      <c r="G40" s="36" t="s">
        <v>606</v>
      </c>
      <c r="H40" s="35">
        <v>12497.9995</v>
      </c>
      <c r="J40" s="35">
        <f t="shared" si="0"/>
        <v>33510.699500000002</v>
      </c>
    </row>
    <row r="41" spans="1:10" x14ac:dyDescent="0.3">
      <c r="A41" s="36" t="s">
        <v>607</v>
      </c>
      <c r="B41" s="35">
        <v>64512</v>
      </c>
      <c r="D41" s="36" t="s">
        <v>607</v>
      </c>
      <c r="E41" s="35">
        <v>18818.2598</v>
      </c>
      <c r="G41" s="36" t="s">
        <v>607</v>
      </c>
      <c r="H41" s="35">
        <v>49204</v>
      </c>
      <c r="J41" s="35">
        <f t="shared" si="0"/>
        <v>132534.2598</v>
      </c>
    </row>
    <row r="42" spans="1:10" x14ac:dyDescent="0.3">
      <c r="A42" s="36" t="s">
        <v>608</v>
      </c>
      <c r="B42" s="35">
        <v>26757</v>
      </c>
      <c r="D42" s="36" t="s">
        <v>608</v>
      </c>
      <c r="E42" s="35">
        <v>8863.6396000000004</v>
      </c>
      <c r="G42" s="36" t="s">
        <v>608</v>
      </c>
      <c r="H42" s="35">
        <v>19319.999</v>
      </c>
      <c r="J42" s="35">
        <f t="shared" si="0"/>
        <v>54940.638600000006</v>
      </c>
    </row>
    <row r="43" spans="1:10" x14ac:dyDescent="0.3">
      <c r="A43" s="36" t="s">
        <v>609</v>
      </c>
      <c r="B43" s="35">
        <v>1639</v>
      </c>
      <c r="D43" s="36" t="s">
        <v>609</v>
      </c>
      <c r="E43" s="35">
        <v>337.64</v>
      </c>
      <c r="G43" s="36" t="s">
        <v>609</v>
      </c>
      <c r="H43" s="35">
        <v>642</v>
      </c>
      <c r="J43" s="35">
        <f t="shared" si="0"/>
        <v>2618.64</v>
      </c>
    </row>
    <row r="44" spans="1:10" x14ac:dyDescent="0.3">
      <c r="A44" s="36" t="s">
        <v>610</v>
      </c>
      <c r="B44" s="35">
        <v>0</v>
      </c>
      <c r="D44" s="36" t="s">
        <v>610</v>
      </c>
      <c r="E44" s="35">
        <v>0</v>
      </c>
      <c r="G44" s="36" t="s">
        <v>610</v>
      </c>
      <c r="H44" s="35">
        <v>0</v>
      </c>
      <c r="J44" s="35">
        <f t="shared" si="0"/>
        <v>0</v>
      </c>
    </row>
    <row r="45" spans="1:10" x14ac:dyDescent="0.3">
      <c r="A45" s="36" t="s">
        <v>611</v>
      </c>
      <c r="B45" s="35">
        <v>10194</v>
      </c>
      <c r="D45" s="36" t="s">
        <v>611</v>
      </c>
      <c r="E45" s="35">
        <v>2943.69</v>
      </c>
      <c r="G45" s="36" t="s">
        <v>611</v>
      </c>
      <c r="H45" s="35">
        <v>4241.0001000000002</v>
      </c>
      <c r="J45" s="35">
        <f t="shared" si="0"/>
        <v>17378.6901</v>
      </c>
    </row>
    <row r="46" spans="1:10" x14ac:dyDescent="0.3">
      <c r="A46" s="36" t="s">
        <v>612</v>
      </c>
      <c r="B46" s="35">
        <v>288</v>
      </c>
      <c r="D46" s="36" t="s">
        <v>612</v>
      </c>
      <c r="E46" s="35">
        <v>56</v>
      </c>
      <c r="G46" s="36" t="s">
        <v>612</v>
      </c>
      <c r="H46" s="35">
        <v>339</v>
      </c>
      <c r="J46" s="35">
        <f t="shared" si="0"/>
        <v>683</v>
      </c>
    </row>
    <row r="47" spans="1:10" x14ac:dyDescent="0.3">
      <c r="A47" s="36" t="s">
        <v>613</v>
      </c>
      <c r="B47" s="35">
        <v>293</v>
      </c>
      <c r="D47" s="36" t="s">
        <v>613</v>
      </c>
      <c r="E47" s="35">
        <v>177</v>
      </c>
      <c r="G47" s="36" t="s">
        <v>613</v>
      </c>
      <c r="H47" s="35">
        <v>87</v>
      </c>
      <c r="J47" s="35">
        <f t="shared" si="0"/>
        <v>557</v>
      </c>
    </row>
    <row r="48" spans="1:10" x14ac:dyDescent="0.3">
      <c r="A48" s="36" t="s">
        <v>614</v>
      </c>
      <c r="B48" s="35">
        <v>70006</v>
      </c>
      <c r="D48" s="36" t="s">
        <v>614</v>
      </c>
      <c r="E48" s="35">
        <v>29413</v>
      </c>
      <c r="G48" s="36" t="s">
        <v>614</v>
      </c>
      <c r="H48" s="35">
        <v>27075</v>
      </c>
      <c r="J48" s="35">
        <f t="shared" si="0"/>
        <v>126494</v>
      </c>
    </row>
    <row r="49" spans="1:10" x14ac:dyDescent="0.3">
      <c r="A49" s="36" t="s">
        <v>615</v>
      </c>
      <c r="B49" s="35">
        <v>0</v>
      </c>
      <c r="D49" s="36" t="s">
        <v>615</v>
      </c>
      <c r="E49" s="35">
        <v>0</v>
      </c>
      <c r="G49" s="36" t="s">
        <v>615</v>
      </c>
      <c r="H49" s="35">
        <v>0</v>
      </c>
      <c r="J49" s="35">
        <f t="shared" si="0"/>
        <v>0</v>
      </c>
    </row>
    <row r="50" spans="1:10" x14ac:dyDescent="0.3">
      <c r="A50" s="36" t="s">
        <v>616</v>
      </c>
      <c r="B50" s="35">
        <v>0</v>
      </c>
      <c r="D50" s="36" t="s">
        <v>616</v>
      </c>
      <c r="E50" s="35">
        <v>0</v>
      </c>
      <c r="G50" s="36" t="s">
        <v>616</v>
      </c>
      <c r="H50" s="35">
        <v>0</v>
      </c>
      <c r="J50" s="35">
        <f t="shared" si="0"/>
        <v>0</v>
      </c>
    </row>
    <row r="51" spans="1:10" x14ac:dyDescent="0.3">
      <c r="A51" s="36" t="s">
        <v>617</v>
      </c>
      <c r="B51" s="35">
        <v>4501</v>
      </c>
      <c r="D51" s="36" t="s">
        <v>617</v>
      </c>
      <c r="E51" s="35">
        <v>862</v>
      </c>
      <c r="G51" s="36" t="s">
        <v>617</v>
      </c>
      <c r="H51" s="35">
        <v>992</v>
      </c>
      <c r="J51" s="35">
        <f t="shared" si="0"/>
        <v>6355</v>
      </c>
    </row>
    <row r="52" spans="1:10" x14ac:dyDescent="0.3">
      <c r="A52" s="36" t="s">
        <v>618</v>
      </c>
      <c r="B52" s="35">
        <v>10538</v>
      </c>
      <c r="D52" s="36" t="s">
        <v>618</v>
      </c>
      <c r="E52" s="35">
        <v>4776.8900000000003</v>
      </c>
      <c r="G52" s="36" t="s">
        <v>618</v>
      </c>
      <c r="H52" s="35">
        <v>13616.9998</v>
      </c>
      <c r="J52" s="35">
        <f t="shared" si="0"/>
        <v>28931.889799999997</v>
      </c>
    </row>
    <row r="53" spans="1:10" x14ac:dyDescent="0.3">
      <c r="A53" s="36" t="s">
        <v>619</v>
      </c>
      <c r="B53" s="35">
        <v>27544</v>
      </c>
      <c r="D53" s="36" t="s">
        <v>619</v>
      </c>
      <c r="E53" s="35">
        <v>10089.3004</v>
      </c>
      <c r="G53" s="36" t="s">
        <v>619</v>
      </c>
      <c r="H53" s="35">
        <v>7060.0001000000002</v>
      </c>
      <c r="J53" s="35">
        <f t="shared" si="0"/>
        <v>44693.300499999998</v>
      </c>
    </row>
    <row r="54" spans="1:10" x14ac:dyDescent="0.3">
      <c r="A54" s="36" t="s">
        <v>620</v>
      </c>
      <c r="B54" s="35">
        <v>12</v>
      </c>
      <c r="D54" s="36" t="s">
        <v>620</v>
      </c>
      <c r="E54" s="35">
        <v>5</v>
      </c>
      <c r="G54" s="36" t="s">
        <v>620</v>
      </c>
      <c r="H54" s="35">
        <v>9</v>
      </c>
      <c r="J54" s="35">
        <f t="shared" si="0"/>
        <v>26</v>
      </c>
    </row>
    <row r="55" spans="1:10" x14ac:dyDescent="0.3">
      <c r="A55" s="36" t="s">
        <v>621</v>
      </c>
      <c r="B55" s="35">
        <v>0</v>
      </c>
      <c r="D55" s="36" t="s">
        <v>621</v>
      </c>
      <c r="E55" s="35">
        <v>0</v>
      </c>
      <c r="G55" s="36" t="s">
        <v>621</v>
      </c>
      <c r="H55" s="35">
        <v>0</v>
      </c>
      <c r="J55" s="35">
        <f t="shared" si="0"/>
        <v>0</v>
      </c>
    </row>
    <row r="56" spans="1:10" x14ac:dyDescent="0.3">
      <c r="A56" s="36" t="s">
        <v>622</v>
      </c>
      <c r="B56" s="35">
        <v>0</v>
      </c>
      <c r="D56" s="36" t="s">
        <v>622</v>
      </c>
      <c r="E56" s="35">
        <v>0</v>
      </c>
      <c r="G56" s="36" t="s">
        <v>622</v>
      </c>
      <c r="H56" s="35">
        <v>0</v>
      </c>
      <c r="J56" s="35">
        <f t="shared" si="0"/>
        <v>0</v>
      </c>
    </row>
    <row r="57" spans="1:10" x14ac:dyDescent="0.3">
      <c r="A57" s="36" t="s">
        <v>623</v>
      </c>
      <c r="B57" s="35">
        <v>0</v>
      </c>
      <c r="D57" s="36" t="s">
        <v>623</v>
      </c>
      <c r="E57" s="35">
        <v>0</v>
      </c>
      <c r="G57" s="36" t="s">
        <v>623</v>
      </c>
      <c r="H57" s="35">
        <v>0</v>
      </c>
      <c r="J57" s="35">
        <f t="shared" si="0"/>
        <v>0</v>
      </c>
    </row>
    <row r="58" spans="1:10" x14ac:dyDescent="0.3">
      <c r="A58" s="36" t="s">
        <v>624</v>
      </c>
      <c r="B58" s="35">
        <v>412</v>
      </c>
      <c r="D58" s="36" t="s">
        <v>624</v>
      </c>
      <c r="E58" s="35">
        <v>95.16</v>
      </c>
      <c r="G58" s="36" t="s">
        <v>624</v>
      </c>
      <c r="H58" s="35">
        <v>90</v>
      </c>
      <c r="J58" s="35">
        <f t="shared" si="0"/>
        <v>597.16</v>
      </c>
    </row>
    <row r="59" spans="1:10" x14ac:dyDescent="0.3">
      <c r="A59" s="36" t="s">
        <v>625</v>
      </c>
      <c r="B59" s="35">
        <v>389</v>
      </c>
      <c r="D59" s="36" t="s">
        <v>625</v>
      </c>
      <c r="E59" s="35">
        <v>89.94</v>
      </c>
      <c r="G59" s="36" t="s">
        <v>625</v>
      </c>
      <c r="H59" s="35">
        <v>65</v>
      </c>
      <c r="J59" s="35">
        <f t="shared" si="0"/>
        <v>543.94000000000005</v>
      </c>
    </row>
    <row r="60" spans="1:10" x14ac:dyDescent="0.3">
      <c r="A60" s="36" t="s">
        <v>626</v>
      </c>
      <c r="B60" s="35">
        <v>254</v>
      </c>
      <c r="D60" s="36" t="s">
        <v>626</v>
      </c>
      <c r="E60" s="35">
        <v>21</v>
      </c>
      <c r="G60" s="36" t="s">
        <v>626</v>
      </c>
      <c r="H60" s="35">
        <v>98</v>
      </c>
      <c r="J60" s="35">
        <f t="shared" si="0"/>
        <v>373</v>
      </c>
    </row>
    <row r="61" spans="1:10" x14ac:dyDescent="0.3">
      <c r="A61" s="36" t="s">
        <v>627</v>
      </c>
      <c r="B61" s="35">
        <v>35536</v>
      </c>
      <c r="D61" s="36" t="s">
        <v>627</v>
      </c>
      <c r="E61" s="35">
        <v>17835.081099999999</v>
      </c>
      <c r="G61" s="36" t="s">
        <v>627</v>
      </c>
      <c r="H61" s="35">
        <v>28462.000499999998</v>
      </c>
      <c r="J61" s="35">
        <f t="shared" si="0"/>
        <v>81833.08159999999</v>
      </c>
    </row>
    <row r="62" spans="1:10" x14ac:dyDescent="0.3">
      <c r="A62" s="36" t="s">
        <v>628</v>
      </c>
      <c r="B62" s="35">
        <v>52634</v>
      </c>
      <c r="D62" s="36" t="s">
        <v>628</v>
      </c>
      <c r="E62" s="35">
        <v>11500.160400000001</v>
      </c>
      <c r="G62" s="36" t="s">
        <v>628</v>
      </c>
      <c r="H62" s="35">
        <v>25071.999</v>
      </c>
      <c r="J62" s="35">
        <f t="shared" si="0"/>
        <v>89206.159400000004</v>
      </c>
    </row>
    <row r="63" spans="1:10" x14ac:dyDescent="0.3">
      <c r="A63" s="36" t="s">
        <v>629</v>
      </c>
      <c r="B63" s="35">
        <v>4761</v>
      </c>
      <c r="D63" s="36" t="s">
        <v>629</v>
      </c>
      <c r="E63" s="35">
        <v>2061.5201000000002</v>
      </c>
      <c r="G63" s="36" t="s">
        <v>629</v>
      </c>
      <c r="H63" s="35">
        <v>2487.9998000000001</v>
      </c>
      <c r="J63" s="35">
        <f t="shared" si="0"/>
        <v>9310.5198999999993</v>
      </c>
    </row>
    <row r="64" spans="1:10" x14ac:dyDescent="0.3">
      <c r="A64" s="36" t="s">
        <v>630</v>
      </c>
      <c r="B64" s="35">
        <v>5977</v>
      </c>
      <c r="D64" s="36" t="s">
        <v>630</v>
      </c>
      <c r="E64" s="35">
        <v>1556.6198999999999</v>
      </c>
      <c r="G64" s="36" t="s">
        <v>630</v>
      </c>
      <c r="H64" s="35">
        <v>895</v>
      </c>
      <c r="J64" s="35">
        <f t="shared" si="0"/>
        <v>8428.6198999999997</v>
      </c>
    </row>
    <row r="65" spans="1:10" x14ac:dyDescent="0.3">
      <c r="A65" s="36" t="s">
        <v>631</v>
      </c>
      <c r="B65" s="35">
        <v>0</v>
      </c>
      <c r="D65" s="36" t="s">
        <v>631</v>
      </c>
      <c r="E65" s="35">
        <v>0</v>
      </c>
      <c r="G65" s="36" t="s">
        <v>631</v>
      </c>
      <c r="H65" s="35">
        <v>0</v>
      </c>
      <c r="J65" s="35">
        <f t="shared" si="0"/>
        <v>0</v>
      </c>
    </row>
    <row r="66" spans="1:10" x14ac:dyDescent="0.3">
      <c r="A66" s="36" t="s">
        <v>632</v>
      </c>
      <c r="B66" s="35">
        <v>0</v>
      </c>
      <c r="D66" s="36" t="s">
        <v>632</v>
      </c>
      <c r="E66" s="35">
        <v>0</v>
      </c>
      <c r="G66" s="36" t="s">
        <v>632</v>
      </c>
      <c r="H66" s="35">
        <v>0</v>
      </c>
      <c r="J66" s="35">
        <f t="shared" si="0"/>
        <v>0</v>
      </c>
    </row>
    <row r="67" spans="1:10" x14ac:dyDescent="0.3">
      <c r="A67" s="36" t="s">
        <v>633</v>
      </c>
      <c r="B67" s="35">
        <v>1677</v>
      </c>
      <c r="D67" s="36" t="s">
        <v>633</v>
      </c>
      <c r="E67" s="35">
        <v>770.02</v>
      </c>
      <c r="G67" s="36" t="s">
        <v>633</v>
      </c>
      <c r="H67" s="35">
        <v>1379</v>
      </c>
      <c r="J67" s="35">
        <f t="shared" ref="J67:J126" si="1">B67+E67+H67</f>
        <v>3826.02</v>
      </c>
    </row>
    <row r="68" spans="1:10" x14ac:dyDescent="0.3">
      <c r="A68" s="36" t="s">
        <v>634</v>
      </c>
      <c r="B68" s="35">
        <v>0</v>
      </c>
      <c r="D68" s="36" t="s">
        <v>634</v>
      </c>
      <c r="E68" s="35">
        <v>0</v>
      </c>
      <c r="G68" s="36" t="s">
        <v>634</v>
      </c>
      <c r="H68" s="35">
        <v>0</v>
      </c>
      <c r="J68" s="35">
        <f t="shared" si="1"/>
        <v>0</v>
      </c>
    </row>
    <row r="69" spans="1:10" x14ac:dyDescent="0.3">
      <c r="A69" s="36" t="s">
        <v>635</v>
      </c>
      <c r="B69" s="35">
        <v>107</v>
      </c>
      <c r="D69" s="36" t="s">
        <v>635</v>
      </c>
      <c r="E69" s="35">
        <v>41</v>
      </c>
      <c r="G69" s="36" t="s">
        <v>635</v>
      </c>
      <c r="H69" s="35">
        <v>93</v>
      </c>
      <c r="J69" s="35">
        <f t="shared" si="1"/>
        <v>241</v>
      </c>
    </row>
    <row r="70" spans="1:10" x14ac:dyDescent="0.3">
      <c r="A70" s="36" t="s">
        <v>636</v>
      </c>
      <c r="B70" s="35">
        <v>282</v>
      </c>
      <c r="D70" s="36" t="s">
        <v>636</v>
      </c>
      <c r="E70" s="35">
        <v>20</v>
      </c>
      <c r="G70" s="36" t="s">
        <v>636</v>
      </c>
      <c r="H70" s="35">
        <v>206</v>
      </c>
      <c r="J70" s="35">
        <f t="shared" si="1"/>
        <v>508</v>
      </c>
    </row>
    <row r="71" spans="1:10" x14ac:dyDescent="0.3">
      <c r="A71" s="36" t="s">
        <v>637</v>
      </c>
      <c r="B71" s="35">
        <v>0</v>
      </c>
      <c r="D71" s="36" t="s">
        <v>637</v>
      </c>
      <c r="E71" s="35">
        <v>0</v>
      </c>
      <c r="G71" s="36" t="s">
        <v>637</v>
      </c>
      <c r="H71" s="35">
        <v>0</v>
      </c>
      <c r="J71" s="35">
        <f t="shared" si="1"/>
        <v>0</v>
      </c>
    </row>
    <row r="72" spans="1:10" x14ac:dyDescent="0.3">
      <c r="A72" s="36" t="s">
        <v>638</v>
      </c>
      <c r="B72" s="35">
        <v>11124</v>
      </c>
      <c r="D72" s="36" t="s">
        <v>638</v>
      </c>
      <c r="E72" s="35">
        <v>2769.7199000000001</v>
      </c>
      <c r="G72" s="36" t="s">
        <v>638</v>
      </c>
      <c r="H72" s="35">
        <v>4745.9998999999998</v>
      </c>
      <c r="J72" s="35">
        <f t="shared" si="1"/>
        <v>18639.719799999999</v>
      </c>
    </row>
    <row r="73" spans="1:10" x14ac:dyDescent="0.3">
      <c r="A73" s="36" t="s">
        <v>639</v>
      </c>
      <c r="B73" s="35">
        <v>0</v>
      </c>
      <c r="D73" s="36" t="s">
        <v>639</v>
      </c>
      <c r="E73" s="35">
        <v>0</v>
      </c>
      <c r="G73" s="36" t="s">
        <v>639</v>
      </c>
      <c r="H73" s="35">
        <v>0</v>
      </c>
      <c r="J73" s="35">
        <f t="shared" si="1"/>
        <v>0</v>
      </c>
    </row>
    <row r="74" spans="1:10" x14ac:dyDescent="0.3">
      <c r="A74" s="36" t="s">
        <v>640</v>
      </c>
      <c r="B74" s="35">
        <v>8769</v>
      </c>
      <c r="D74" s="36" t="s">
        <v>640</v>
      </c>
      <c r="E74" s="35">
        <v>3301.6797000000001</v>
      </c>
      <c r="G74" s="36" t="s">
        <v>640</v>
      </c>
      <c r="H74" s="35">
        <v>7438.9997999999996</v>
      </c>
      <c r="J74" s="35">
        <f t="shared" si="1"/>
        <v>19509.679499999998</v>
      </c>
    </row>
    <row r="75" spans="1:10" x14ac:dyDescent="0.3">
      <c r="A75" s="36" t="s">
        <v>641</v>
      </c>
      <c r="B75" s="35">
        <v>27342</v>
      </c>
      <c r="D75" s="36" t="s">
        <v>641</v>
      </c>
      <c r="E75" s="35">
        <v>10722.2196</v>
      </c>
      <c r="G75" s="36" t="s">
        <v>641</v>
      </c>
      <c r="H75" s="35">
        <v>14725.0003</v>
      </c>
      <c r="J75" s="35">
        <f t="shared" si="1"/>
        <v>52789.219899999996</v>
      </c>
    </row>
    <row r="76" spans="1:10" x14ac:dyDescent="0.3">
      <c r="A76" s="36" t="s">
        <v>642</v>
      </c>
      <c r="B76" s="35">
        <v>2584</v>
      </c>
      <c r="D76" s="36" t="s">
        <v>642</v>
      </c>
      <c r="E76" s="35">
        <v>664.55</v>
      </c>
      <c r="G76" s="36" t="s">
        <v>642</v>
      </c>
      <c r="H76" s="35">
        <v>2188</v>
      </c>
      <c r="J76" s="35">
        <f t="shared" si="1"/>
        <v>5436.55</v>
      </c>
    </row>
    <row r="77" spans="1:10" x14ac:dyDescent="0.3">
      <c r="A77" s="36" t="s">
        <v>643</v>
      </c>
      <c r="B77" s="35">
        <v>2290</v>
      </c>
      <c r="D77" s="36" t="s">
        <v>643</v>
      </c>
      <c r="E77" s="35">
        <v>911.63</v>
      </c>
      <c r="G77" s="36" t="s">
        <v>643</v>
      </c>
      <c r="H77" s="35">
        <v>814.00009999999997</v>
      </c>
      <c r="J77" s="35">
        <f t="shared" si="1"/>
        <v>4015.6301000000003</v>
      </c>
    </row>
    <row r="78" spans="1:10" x14ac:dyDescent="0.3">
      <c r="A78" s="36" t="s">
        <v>644</v>
      </c>
      <c r="B78" s="35">
        <v>16959</v>
      </c>
      <c r="D78" s="36" t="s">
        <v>644</v>
      </c>
      <c r="E78" s="35">
        <v>7293.2496000000001</v>
      </c>
      <c r="G78" s="36" t="s">
        <v>644</v>
      </c>
      <c r="H78" s="35">
        <v>13778.999100000001</v>
      </c>
      <c r="J78" s="35">
        <f t="shared" si="1"/>
        <v>38031.248699999996</v>
      </c>
    </row>
    <row r="79" spans="1:10" x14ac:dyDescent="0.3">
      <c r="A79" s="36" t="s">
        <v>645</v>
      </c>
      <c r="B79" s="35">
        <v>175</v>
      </c>
      <c r="D79" s="36" t="s">
        <v>645</v>
      </c>
      <c r="E79" s="35">
        <v>39.33</v>
      </c>
      <c r="G79" s="36" t="s">
        <v>645</v>
      </c>
      <c r="H79" s="35">
        <v>67</v>
      </c>
      <c r="J79" s="35">
        <f t="shared" si="1"/>
        <v>281.33</v>
      </c>
    </row>
    <row r="80" spans="1:10" x14ac:dyDescent="0.3">
      <c r="A80" s="36" t="s">
        <v>646</v>
      </c>
      <c r="B80" s="35">
        <v>0</v>
      </c>
      <c r="D80" s="36" t="s">
        <v>646</v>
      </c>
      <c r="E80" s="35">
        <v>0</v>
      </c>
      <c r="G80" s="36" t="s">
        <v>646</v>
      </c>
      <c r="H80" s="35">
        <v>0</v>
      </c>
      <c r="J80" s="35">
        <f t="shared" si="1"/>
        <v>0</v>
      </c>
    </row>
    <row r="81" spans="1:10" x14ac:dyDescent="0.3">
      <c r="A81" s="36" t="s">
        <v>647</v>
      </c>
      <c r="B81" s="35">
        <v>4261</v>
      </c>
      <c r="D81" s="36" t="s">
        <v>647</v>
      </c>
      <c r="E81" s="35">
        <v>1680.1501000000001</v>
      </c>
      <c r="G81" s="36" t="s">
        <v>647</v>
      </c>
      <c r="H81" s="35">
        <v>1156</v>
      </c>
      <c r="J81" s="35">
        <f t="shared" si="1"/>
        <v>7097.1500999999998</v>
      </c>
    </row>
    <row r="82" spans="1:10" x14ac:dyDescent="0.3">
      <c r="A82" s="36" t="s">
        <v>648</v>
      </c>
      <c r="B82" s="35">
        <v>81016</v>
      </c>
      <c r="D82" s="36" t="s">
        <v>648</v>
      </c>
      <c r="E82" s="35">
        <v>25118.349099999999</v>
      </c>
      <c r="G82" s="36" t="s">
        <v>648</v>
      </c>
      <c r="H82" s="35">
        <v>31047.999500000002</v>
      </c>
      <c r="J82" s="35">
        <f t="shared" si="1"/>
        <v>137182.3486</v>
      </c>
    </row>
    <row r="83" spans="1:10" x14ac:dyDescent="0.3">
      <c r="A83" s="36" t="s">
        <v>649</v>
      </c>
      <c r="B83" s="35">
        <v>914</v>
      </c>
      <c r="D83" s="36" t="s">
        <v>649</v>
      </c>
      <c r="E83" s="35">
        <v>256.25</v>
      </c>
      <c r="G83" s="36" t="s">
        <v>649</v>
      </c>
      <c r="H83" s="35">
        <v>399</v>
      </c>
      <c r="J83" s="35">
        <f t="shared" si="1"/>
        <v>1569.25</v>
      </c>
    </row>
    <row r="84" spans="1:10" x14ac:dyDescent="0.3">
      <c r="A84" s="36" t="s">
        <v>650</v>
      </c>
      <c r="B84" s="35">
        <v>0</v>
      </c>
      <c r="D84" s="36" t="s">
        <v>650</v>
      </c>
      <c r="E84" s="35">
        <v>0</v>
      </c>
      <c r="G84" s="36" t="s">
        <v>650</v>
      </c>
      <c r="H84" s="35">
        <v>0</v>
      </c>
      <c r="J84" s="35">
        <f t="shared" si="1"/>
        <v>0</v>
      </c>
    </row>
    <row r="85" spans="1:10" x14ac:dyDescent="0.3">
      <c r="A85" s="36" t="s">
        <v>651</v>
      </c>
      <c r="B85" s="35">
        <v>8833</v>
      </c>
      <c r="D85" s="36" t="s">
        <v>651</v>
      </c>
      <c r="E85" s="35">
        <v>4144.17</v>
      </c>
      <c r="G85" s="36" t="s">
        <v>651</v>
      </c>
      <c r="H85" s="35">
        <v>4854.9998999999998</v>
      </c>
      <c r="J85" s="35">
        <f t="shared" si="1"/>
        <v>17832.169900000001</v>
      </c>
    </row>
    <row r="86" spans="1:10" x14ac:dyDescent="0.3">
      <c r="A86" s="36" t="s">
        <v>652</v>
      </c>
      <c r="B86" s="35">
        <v>30701</v>
      </c>
      <c r="D86" s="36" t="s">
        <v>652</v>
      </c>
      <c r="E86" s="35">
        <v>6315.05</v>
      </c>
      <c r="G86" s="36" t="s">
        <v>652</v>
      </c>
      <c r="H86" s="35">
        <v>25572.000700000001</v>
      </c>
      <c r="J86" s="35">
        <f t="shared" si="1"/>
        <v>62588.050700000007</v>
      </c>
    </row>
    <row r="87" spans="1:10" x14ac:dyDescent="0.3">
      <c r="A87" s="36" t="s">
        <v>653</v>
      </c>
      <c r="B87" s="35">
        <v>17775</v>
      </c>
      <c r="D87" s="36" t="s">
        <v>653</v>
      </c>
      <c r="E87" s="35">
        <v>6850.4802</v>
      </c>
      <c r="G87" s="36" t="s">
        <v>653</v>
      </c>
      <c r="H87" s="35">
        <v>17253.999500000002</v>
      </c>
      <c r="J87" s="35">
        <f t="shared" si="1"/>
        <v>41879.479699999996</v>
      </c>
    </row>
    <row r="88" spans="1:10" x14ac:dyDescent="0.3">
      <c r="A88" s="36" t="s">
        <v>654</v>
      </c>
      <c r="B88" s="35">
        <v>472</v>
      </c>
      <c r="D88" s="36" t="s">
        <v>654</v>
      </c>
      <c r="E88" s="35">
        <v>32</v>
      </c>
      <c r="G88" s="36" t="s">
        <v>654</v>
      </c>
      <c r="H88" s="35">
        <v>0</v>
      </c>
      <c r="J88" s="35">
        <f t="shared" si="1"/>
        <v>504</v>
      </c>
    </row>
    <row r="89" spans="1:10" x14ac:dyDescent="0.3">
      <c r="A89" s="36" t="s">
        <v>655</v>
      </c>
      <c r="B89" s="35">
        <v>75642</v>
      </c>
      <c r="D89" s="36" t="s">
        <v>655</v>
      </c>
      <c r="E89" s="35">
        <v>24150</v>
      </c>
      <c r="G89" s="36" t="s">
        <v>655</v>
      </c>
      <c r="H89" s="35">
        <v>794</v>
      </c>
      <c r="J89" s="35">
        <f t="shared" si="1"/>
        <v>100586</v>
      </c>
    </row>
    <row r="90" spans="1:10" x14ac:dyDescent="0.3">
      <c r="A90" s="36" t="s">
        <v>656</v>
      </c>
      <c r="B90" s="35">
        <v>24685</v>
      </c>
      <c r="D90" s="36" t="s">
        <v>656</v>
      </c>
      <c r="E90" s="35">
        <v>1150</v>
      </c>
      <c r="G90" s="36" t="s">
        <v>656</v>
      </c>
      <c r="H90" s="35">
        <v>0</v>
      </c>
      <c r="J90" s="35">
        <f t="shared" si="1"/>
        <v>25835</v>
      </c>
    </row>
    <row r="91" spans="1:10" x14ac:dyDescent="0.3">
      <c r="A91" s="36" t="s">
        <v>657</v>
      </c>
      <c r="B91" s="35">
        <v>0</v>
      </c>
      <c r="D91" s="36" t="s">
        <v>657</v>
      </c>
      <c r="E91" s="35">
        <v>0</v>
      </c>
      <c r="G91" s="36" t="s">
        <v>657</v>
      </c>
      <c r="H91" s="35">
        <v>0</v>
      </c>
      <c r="J91" s="35">
        <f t="shared" si="1"/>
        <v>0</v>
      </c>
    </row>
    <row r="92" spans="1:10" x14ac:dyDescent="0.3">
      <c r="A92" s="36" t="s">
        <v>658</v>
      </c>
      <c r="B92" s="35">
        <v>0</v>
      </c>
      <c r="D92" s="36" t="s">
        <v>658</v>
      </c>
      <c r="E92" s="35">
        <v>0</v>
      </c>
      <c r="G92" s="36" t="s">
        <v>658</v>
      </c>
      <c r="H92" s="35">
        <v>0</v>
      </c>
      <c r="J92" s="35">
        <f t="shared" si="1"/>
        <v>0</v>
      </c>
    </row>
    <row r="93" spans="1:10" x14ac:dyDescent="0.3">
      <c r="A93" s="36" t="s">
        <v>659</v>
      </c>
      <c r="B93" s="35">
        <v>0</v>
      </c>
      <c r="D93" s="36" t="s">
        <v>659</v>
      </c>
      <c r="E93" s="35">
        <v>0</v>
      </c>
      <c r="G93" s="36" t="s">
        <v>659</v>
      </c>
      <c r="H93" s="35">
        <v>0</v>
      </c>
      <c r="J93" s="35">
        <f t="shared" si="1"/>
        <v>0</v>
      </c>
    </row>
    <row r="94" spans="1:10" x14ac:dyDescent="0.3">
      <c r="A94" s="36" t="s">
        <v>660</v>
      </c>
      <c r="B94" s="35">
        <v>41924</v>
      </c>
      <c r="D94" s="36" t="s">
        <v>660</v>
      </c>
      <c r="E94" s="35">
        <v>807</v>
      </c>
      <c r="G94" s="36" t="s">
        <v>660</v>
      </c>
      <c r="H94" s="35">
        <v>0</v>
      </c>
      <c r="J94" s="35">
        <f t="shared" si="1"/>
        <v>42731</v>
      </c>
    </row>
    <row r="95" spans="1:10" x14ac:dyDescent="0.3">
      <c r="A95" s="36" t="s">
        <v>661</v>
      </c>
      <c r="B95" s="35">
        <v>94131</v>
      </c>
      <c r="D95" s="36" t="s">
        <v>661</v>
      </c>
      <c r="E95" s="35">
        <v>8673.0002000000004</v>
      </c>
      <c r="G95" s="36" t="s">
        <v>661</v>
      </c>
      <c r="H95" s="35">
        <v>0</v>
      </c>
      <c r="J95" s="35">
        <f t="shared" si="1"/>
        <v>102804.00019999999</v>
      </c>
    </row>
    <row r="96" spans="1:10" x14ac:dyDescent="0.3">
      <c r="A96" s="36" t="s">
        <v>662</v>
      </c>
      <c r="B96" s="35">
        <v>23340</v>
      </c>
      <c r="D96" s="36" t="s">
        <v>662</v>
      </c>
      <c r="E96" s="35">
        <v>1508</v>
      </c>
      <c r="G96" s="36" t="s">
        <v>662</v>
      </c>
      <c r="H96" s="35">
        <v>0</v>
      </c>
      <c r="J96" s="35">
        <f t="shared" si="1"/>
        <v>24848</v>
      </c>
    </row>
    <row r="97" spans="1:10" x14ac:dyDescent="0.3">
      <c r="A97" s="36" t="s">
        <v>663</v>
      </c>
      <c r="B97" s="35">
        <v>2116</v>
      </c>
      <c r="D97" s="36" t="s">
        <v>663</v>
      </c>
      <c r="E97" s="35">
        <v>153</v>
      </c>
      <c r="G97" s="36" t="s">
        <v>663</v>
      </c>
      <c r="H97" s="35">
        <v>0</v>
      </c>
      <c r="J97" s="35">
        <f t="shared" si="1"/>
        <v>2269</v>
      </c>
    </row>
    <row r="98" spans="1:10" x14ac:dyDescent="0.3">
      <c r="A98" s="36" t="s">
        <v>664</v>
      </c>
      <c r="B98" s="35">
        <v>10378</v>
      </c>
      <c r="D98" s="36" t="s">
        <v>664</v>
      </c>
      <c r="E98" s="35">
        <v>902.99990000000003</v>
      </c>
      <c r="G98" s="36" t="s">
        <v>664</v>
      </c>
      <c r="H98" s="35">
        <v>0</v>
      </c>
      <c r="J98" s="35">
        <f t="shared" si="1"/>
        <v>11280.999900000001</v>
      </c>
    </row>
    <row r="99" spans="1:10" x14ac:dyDescent="0.3">
      <c r="A99" s="36" t="s">
        <v>665</v>
      </c>
      <c r="B99" s="35">
        <v>195946</v>
      </c>
      <c r="D99" s="36" t="s">
        <v>665</v>
      </c>
      <c r="E99" s="35">
        <v>21292.999400000001</v>
      </c>
      <c r="G99" s="36" t="s">
        <v>665</v>
      </c>
      <c r="H99" s="35">
        <v>0</v>
      </c>
      <c r="J99" s="35">
        <f t="shared" si="1"/>
        <v>217238.9994</v>
      </c>
    </row>
    <row r="100" spans="1:10" x14ac:dyDescent="0.3">
      <c r="A100" s="36" t="s">
        <v>666</v>
      </c>
      <c r="B100" s="35">
        <v>11826</v>
      </c>
      <c r="D100" s="36" t="s">
        <v>666</v>
      </c>
      <c r="E100" s="35">
        <v>433.77</v>
      </c>
      <c r="G100" s="36" t="s">
        <v>666</v>
      </c>
      <c r="H100" s="35">
        <v>5874.0002000000004</v>
      </c>
      <c r="J100" s="35">
        <f t="shared" si="1"/>
        <v>18133.770199999999</v>
      </c>
    </row>
    <row r="101" spans="1:10" x14ac:dyDescent="0.3">
      <c r="A101" s="36" t="s">
        <v>667</v>
      </c>
      <c r="B101" s="35">
        <v>1720</v>
      </c>
      <c r="D101" s="36" t="s">
        <v>667</v>
      </c>
      <c r="E101" s="35">
        <v>123</v>
      </c>
      <c r="G101" s="36" t="s">
        <v>667</v>
      </c>
      <c r="H101" s="35">
        <v>0</v>
      </c>
      <c r="J101" s="35">
        <f t="shared" si="1"/>
        <v>1843</v>
      </c>
    </row>
    <row r="102" spans="1:10" x14ac:dyDescent="0.3">
      <c r="A102" s="36" t="s">
        <v>668</v>
      </c>
      <c r="B102" s="35">
        <v>88553</v>
      </c>
      <c r="D102" s="36" t="s">
        <v>668</v>
      </c>
      <c r="E102" s="35">
        <v>28171.000400000001</v>
      </c>
      <c r="G102" s="36" t="s">
        <v>668</v>
      </c>
      <c r="H102" s="35">
        <v>0</v>
      </c>
      <c r="J102" s="35">
        <f t="shared" si="1"/>
        <v>116724.0004</v>
      </c>
    </row>
    <row r="103" spans="1:10" x14ac:dyDescent="0.3">
      <c r="A103" s="36" t="s">
        <v>669</v>
      </c>
      <c r="B103" s="35">
        <v>162</v>
      </c>
      <c r="D103" s="36" t="s">
        <v>669</v>
      </c>
      <c r="E103" s="35">
        <v>28</v>
      </c>
      <c r="G103" s="36" t="s">
        <v>669</v>
      </c>
      <c r="H103" s="35">
        <v>227</v>
      </c>
      <c r="J103" s="35">
        <f t="shared" si="1"/>
        <v>417</v>
      </c>
    </row>
    <row r="104" spans="1:10" x14ac:dyDescent="0.3">
      <c r="A104" s="36" t="s">
        <v>670</v>
      </c>
      <c r="B104" s="35">
        <v>254285</v>
      </c>
      <c r="D104" s="36" t="s">
        <v>670</v>
      </c>
      <c r="E104" s="35">
        <v>31037.000800000002</v>
      </c>
      <c r="G104" s="36" t="s">
        <v>670</v>
      </c>
      <c r="H104" s="35">
        <v>0</v>
      </c>
      <c r="J104" s="35">
        <f t="shared" si="1"/>
        <v>285322.00079999998</v>
      </c>
    </row>
    <row r="105" spans="1:10" x14ac:dyDescent="0.3">
      <c r="A105" s="36" t="s">
        <v>671</v>
      </c>
      <c r="B105" s="35">
        <v>92497</v>
      </c>
      <c r="D105" s="36" t="s">
        <v>671</v>
      </c>
      <c r="E105" s="35">
        <v>297</v>
      </c>
      <c r="G105" s="36" t="s">
        <v>671</v>
      </c>
      <c r="H105" s="35">
        <v>0</v>
      </c>
      <c r="J105" s="35">
        <f t="shared" si="1"/>
        <v>92794</v>
      </c>
    </row>
    <row r="106" spans="1:10" x14ac:dyDescent="0.3">
      <c r="A106" s="36" t="s">
        <v>672</v>
      </c>
      <c r="B106" s="35">
        <v>400237</v>
      </c>
      <c r="D106" s="36" t="s">
        <v>672</v>
      </c>
      <c r="E106" s="35">
        <v>0</v>
      </c>
      <c r="G106" s="36" t="s">
        <v>672</v>
      </c>
      <c r="H106" s="35">
        <v>0</v>
      </c>
      <c r="J106" s="35">
        <f t="shared" si="1"/>
        <v>400237</v>
      </c>
    </row>
    <row r="107" spans="1:10" x14ac:dyDescent="0.3">
      <c r="A107" s="36" t="s">
        <v>673</v>
      </c>
      <c r="B107" s="35">
        <v>13823</v>
      </c>
      <c r="D107" s="36" t="s">
        <v>673</v>
      </c>
      <c r="E107" s="35">
        <v>783</v>
      </c>
      <c r="G107" s="36" t="s">
        <v>673</v>
      </c>
      <c r="H107" s="35">
        <v>0</v>
      </c>
      <c r="J107" s="35">
        <f t="shared" si="1"/>
        <v>14606</v>
      </c>
    </row>
    <row r="108" spans="1:10" x14ac:dyDescent="0.3">
      <c r="A108" s="36" t="s">
        <v>674</v>
      </c>
      <c r="B108" s="35">
        <v>0</v>
      </c>
      <c r="D108" s="36" t="s">
        <v>674</v>
      </c>
      <c r="E108" s="35">
        <v>0</v>
      </c>
      <c r="G108" s="36" t="s">
        <v>674</v>
      </c>
      <c r="H108" s="35">
        <v>0</v>
      </c>
      <c r="J108" s="35">
        <f t="shared" si="1"/>
        <v>0</v>
      </c>
    </row>
    <row r="109" spans="1:10" x14ac:dyDescent="0.3">
      <c r="A109" s="36" t="s">
        <v>675</v>
      </c>
      <c r="B109" s="35">
        <v>574</v>
      </c>
      <c r="D109" s="36" t="s">
        <v>675</v>
      </c>
      <c r="E109" s="35">
        <v>39</v>
      </c>
      <c r="G109" s="36" t="s">
        <v>675</v>
      </c>
      <c r="H109" s="35">
        <v>0</v>
      </c>
      <c r="J109" s="35">
        <f t="shared" si="1"/>
        <v>613</v>
      </c>
    </row>
    <row r="110" spans="1:10" x14ac:dyDescent="0.3">
      <c r="A110" s="36" t="s">
        <v>676</v>
      </c>
      <c r="B110" s="35">
        <v>1620</v>
      </c>
      <c r="D110" s="36" t="s">
        <v>676</v>
      </c>
      <c r="E110" s="35">
        <v>38</v>
      </c>
      <c r="G110" s="36" t="s">
        <v>676</v>
      </c>
      <c r="H110" s="35">
        <v>0</v>
      </c>
      <c r="J110" s="35">
        <f t="shared" si="1"/>
        <v>1658</v>
      </c>
    </row>
    <row r="111" spans="1:10" x14ac:dyDescent="0.3">
      <c r="A111" s="36" t="s">
        <v>677</v>
      </c>
      <c r="B111" s="35">
        <v>4548</v>
      </c>
      <c r="D111" s="36" t="s">
        <v>677</v>
      </c>
      <c r="E111" s="35">
        <v>160</v>
      </c>
      <c r="G111" s="36" t="s">
        <v>677</v>
      </c>
      <c r="H111" s="35">
        <v>0</v>
      </c>
      <c r="J111" s="35">
        <f t="shared" si="1"/>
        <v>4708</v>
      </c>
    </row>
    <row r="112" spans="1:10" x14ac:dyDescent="0.3">
      <c r="A112" s="36" t="s">
        <v>678</v>
      </c>
      <c r="B112" s="35">
        <v>29938</v>
      </c>
      <c r="D112" s="36" t="s">
        <v>678</v>
      </c>
      <c r="E112" s="35">
        <v>20</v>
      </c>
      <c r="G112" s="36" t="s">
        <v>678</v>
      </c>
      <c r="H112" s="35">
        <v>0</v>
      </c>
      <c r="J112" s="35">
        <f t="shared" si="1"/>
        <v>29958</v>
      </c>
    </row>
    <row r="113" spans="1:10" x14ac:dyDescent="0.3">
      <c r="A113" s="36" t="s">
        <v>679</v>
      </c>
      <c r="B113" s="35">
        <v>8695</v>
      </c>
      <c r="D113" s="36" t="s">
        <v>679</v>
      </c>
      <c r="E113" s="35">
        <v>533</v>
      </c>
      <c r="G113" s="36" t="s">
        <v>679</v>
      </c>
      <c r="H113" s="35">
        <v>0</v>
      </c>
      <c r="J113" s="35">
        <f t="shared" si="1"/>
        <v>9228</v>
      </c>
    </row>
    <row r="114" spans="1:10" x14ac:dyDescent="0.3">
      <c r="A114" s="36" t="s">
        <v>680</v>
      </c>
      <c r="B114" s="35">
        <v>411</v>
      </c>
      <c r="D114" s="36" t="s">
        <v>680</v>
      </c>
      <c r="E114" s="35">
        <v>18</v>
      </c>
      <c r="G114" s="36" t="s">
        <v>680</v>
      </c>
      <c r="H114" s="35">
        <v>0</v>
      </c>
      <c r="J114" s="35">
        <f t="shared" si="1"/>
        <v>429</v>
      </c>
    </row>
    <row r="115" spans="1:10" x14ac:dyDescent="0.3">
      <c r="A115" s="36" t="s">
        <v>681</v>
      </c>
      <c r="B115" s="35">
        <v>0</v>
      </c>
      <c r="D115" s="36" t="s">
        <v>681</v>
      </c>
      <c r="E115" s="35">
        <v>0</v>
      </c>
      <c r="G115" s="36" t="s">
        <v>681</v>
      </c>
      <c r="H115" s="35">
        <v>0</v>
      </c>
      <c r="J115" s="35">
        <f t="shared" si="1"/>
        <v>0</v>
      </c>
    </row>
    <row r="116" spans="1:10" x14ac:dyDescent="0.3">
      <c r="A116" s="36" t="s">
        <v>682</v>
      </c>
      <c r="B116" s="35">
        <v>0</v>
      </c>
      <c r="D116" s="36" t="s">
        <v>682</v>
      </c>
      <c r="E116" s="35">
        <v>0</v>
      </c>
      <c r="G116" s="36" t="s">
        <v>682</v>
      </c>
      <c r="H116" s="35">
        <v>0</v>
      </c>
      <c r="J116" s="35">
        <f t="shared" si="1"/>
        <v>0</v>
      </c>
    </row>
    <row r="117" spans="1:10" x14ac:dyDescent="0.3">
      <c r="A117" s="36" t="s">
        <v>683</v>
      </c>
      <c r="B117" s="35">
        <v>0</v>
      </c>
      <c r="D117" s="36" t="s">
        <v>683</v>
      </c>
      <c r="E117" s="35">
        <v>0</v>
      </c>
      <c r="G117" s="36" t="s">
        <v>683</v>
      </c>
      <c r="H117" s="35">
        <v>0</v>
      </c>
      <c r="J117" s="35">
        <f t="shared" si="1"/>
        <v>0</v>
      </c>
    </row>
    <row r="118" spans="1:10" x14ac:dyDescent="0.3">
      <c r="A118" s="36" t="s">
        <v>684</v>
      </c>
      <c r="B118" s="35">
        <v>102081</v>
      </c>
      <c r="D118" s="36" t="s">
        <v>684</v>
      </c>
      <c r="E118" s="35">
        <v>1823</v>
      </c>
      <c r="G118" s="36" t="s">
        <v>684</v>
      </c>
      <c r="H118" s="35">
        <v>0</v>
      </c>
      <c r="J118" s="35">
        <f t="shared" si="1"/>
        <v>103904</v>
      </c>
    </row>
    <row r="119" spans="1:10" x14ac:dyDescent="0.3">
      <c r="A119" s="36" t="s">
        <v>685</v>
      </c>
      <c r="B119" s="35">
        <v>0</v>
      </c>
      <c r="D119" s="36" t="s">
        <v>685</v>
      </c>
      <c r="E119" s="35">
        <v>0</v>
      </c>
      <c r="G119" s="36" t="s">
        <v>685</v>
      </c>
      <c r="H119" s="35">
        <v>0</v>
      </c>
      <c r="J119" s="35">
        <f t="shared" si="1"/>
        <v>0</v>
      </c>
    </row>
    <row r="120" spans="1:10" x14ac:dyDescent="0.3">
      <c r="A120" s="36" t="s">
        <v>686</v>
      </c>
      <c r="B120" s="35">
        <v>169117</v>
      </c>
      <c r="D120" s="36" t="s">
        <v>686</v>
      </c>
      <c r="E120" s="35">
        <v>4383</v>
      </c>
      <c r="G120" s="36" t="s">
        <v>686</v>
      </c>
      <c r="H120" s="35">
        <v>0</v>
      </c>
      <c r="J120" s="35">
        <f t="shared" si="1"/>
        <v>173500</v>
      </c>
    </row>
    <row r="121" spans="1:10" x14ac:dyDescent="0.3">
      <c r="A121" s="36" t="s">
        <v>687</v>
      </c>
      <c r="B121" s="35">
        <v>30894</v>
      </c>
      <c r="D121" s="36" t="s">
        <v>687</v>
      </c>
      <c r="E121" s="35">
        <v>6298.0001000000002</v>
      </c>
      <c r="G121" s="36" t="s">
        <v>687</v>
      </c>
      <c r="H121" s="35">
        <v>0</v>
      </c>
      <c r="J121" s="35">
        <f t="shared" si="1"/>
        <v>37192.000099999997</v>
      </c>
    </row>
    <row r="122" spans="1:10" x14ac:dyDescent="0.3">
      <c r="A122" s="36" t="s">
        <v>688</v>
      </c>
      <c r="B122" s="35">
        <v>77832</v>
      </c>
      <c r="D122" s="36" t="s">
        <v>688</v>
      </c>
      <c r="E122" s="35">
        <v>0</v>
      </c>
      <c r="G122" s="36" t="s">
        <v>688</v>
      </c>
      <c r="H122" s="35">
        <v>0</v>
      </c>
      <c r="J122" s="35">
        <f t="shared" si="1"/>
        <v>77832</v>
      </c>
    </row>
    <row r="123" spans="1:10" x14ac:dyDescent="0.3">
      <c r="A123" s="36" t="s">
        <v>689</v>
      </c>
      <c r="B123" s="35">
        <v>9531</v>
      </c>
      <c r="D123" s="36" t="s">
        <v>689</v>
      </c>
      <c r="E123" s="35">
        <v>269</v>
      </c>
      <c r="G123" s="36" t="s">
        <v>689</v>
      </c>
      <c r="H123" s="35">
        <v>0</v>
      </c>
      <c r="J123" s="35">
        <f t="shared" si="1"/>
        <v>9800</v>
      </c>
    </row>
    <row r="124" spans="1:10" x14ac:dyDescent="0.3">
      <c r="A124" s="36" t="s">
        <v>690</v>
      </c>
      <c r="B124" s="35">
        <v>38664</v>
      </c>
      <c r="D124" s="36" t="s">
        <v>690</v>
      </c>
      <c r="E124" s="35">
        <v>525</v>
      </c>
      <c r="G124" s="36" t="s">
        <v>690</v>
      </c>
      <c r="H124" s="35">
        <v>0</v>
      </c>
      <c r="J124" s="35">
        <f t="shared" si="1"/>
        <v>39189</v>
      </c>
    </row>
    <row r="125" spans="1:10" x14ac:dyDescent="0.3">
      <c r="A125" s="36" t="s">
        <v>691</v>
      </c>
      <c r="B125" s="35">
        <v>61996</v>
      </c>
      <c r="D125" s="36" t="s">
        <v>691</v>
      </c>
      <c r="E125" s="35">
        <v>0</v>
      </c>
      <c r="G125" s="36" t="s">
        <v>691</v>
      </c>
      <c r="H125" s="35">
        <v>0</v>
      </c>
      <c r="J125" s="35">
        <f t="shared" si="1"/>
        <v>61996</v>
      </c>
    </row>
    <row r="126" spans="1:10" x14ac:dyDescent="0.3">
      <c r="A126" s="36" t="s">
        <v>565</v>
      </c>
      <c r="B126" s="35">
        <v>2884575</v>
      </c>
      <c r="D126" s="36" t="s">
        <v>565</v>
      </c>
      <c r="E126" s="35">
        <v>409100.41149999999</v>
      </c>
      <c r="G126" s="36" t="s">
        <v>565</v>
      </c>
      <c r="H126" s="35">
        <v>528456.99769999995</v>
      </c>
      <c r="J126" s="35">
        <f t="shared" si="1"/>
        <v>3822132.4091999996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Dsp_POFxSCN128</vt:lpstr>
      <vt:lpstr>Dsp_POFxSCN124</vt:lpstr>
      <vt:lpstr>Dsp_HH_POFxSCN124</vt:lpstr>
      <vt:lpstr>Rda_POFxSCN68</vt:lpstr>
      <vt:lpstr>Rda_POFxSCN65</vt:lpstr>
      <vt:lpstr>Rda_HH_POFxSCN65</vt:lpstr>
      <vt:lpstr>V3PUR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Vale</dc:creator>
  <cp:lastModifiedBy>Felipe Duplat</cp:lastModifiedBy>
  <dcterms:created xsi:type="dcterms:W3CDTF">2017-10-20T11:37:45Z</dcterms:created>
  <dcterms:modified xsi:type="dcterms:W3CDTF">2023-07-30T00:46:29Z</dcterms:modified>
</cp:coreProperties>
</file>